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5" i="371" l="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E10" i="431"/>
  <c r="F21" i="431"/>
  <c r="G20" i="431"/>
  <c r="H19" i="431"/>
  <c r="J9" i="431"/>
  <c r="K12" i="431"/>
  <c r="L11" i="431"/>
  <c r="M10" i="431"/>
  <c r="N9" i="431"/>
  <c r="N21" i="431"/>
  <c r="O20" i="431"/>
  <c r="P15" i="431"/>
  <c r="Q14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D15" i="431"/>
  <c r="F13" i="431"/>
  <c r="G12" i="431"/>
  <c r="H15" i="431"/>
  <c r="I10" i="431"/>
  <c r="I18" i="431"/>
  <c r="J17" i="431"/>
  <c r="K16" i="431"/>
  <c r="L19" i="431"/>
  <c r="M18" i="431"/>
  <c r="N13" i="431"/>
  <c r="O12" i="431"/>
  <c r="P11" i="431"/>
  <c r="Q1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9" i="431"/>
  <c r="E14" i="431"/>
  <c r="E18" i="431"/>
  <c r="F9" i="431"/>
  <c r="F17" i="431"/>
  <c r="G16" i="431"/>
  <c r="H11" i="431"/>
  <c r="I14" i="431"/>
  <c r="J13" i="431"/>
  <c r="J21" i="431"/>
  <c r="K20" i="431"/>
  <c r="L15" i="431"/>
  <c r="M14" i="431"/>
  <c r="N17" i="431"/>
  <c r="O16" i="431"/>
  <c r="P19" i="431"/>
  <c r="Q18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18" i="431" l="1"/>
  <c r="S18" i="431"/>
  <c r="S21" i="431"/>
  <c r="R21" i="431"/>
  <c r="S17" i="431"/>
  <c r="R17" i="431"/>
  <c r="S13" i="431"/>
  <c r="R13" i="431"/>
  <c r="S9" i="431"/>
  <c r="R9" i="431"/>
  <c r="R10" i="431"/>
  <c r="S10" i="431"/>
  <c r="S20" i="431"/>
  <c r="R20" i="431"/>
  <c r="S16" i="431"/>
  <c r="R16" i="431"/>
  <c r="R12" i="431"/>
  <c r="S12" i="431"/>
  <c r="R14" i="431"/>
  <c r="S14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<sst xmlns="http://schemas.openxmlformats.org/spreadsheetml/2006/main" count="56062" uniqueCount="7092">
  <si>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</si>
  <si>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</si>
  <si>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</si>
  <si>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</si>
  <si>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</si>
  <si>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</si>
  <si>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</si>
  <si>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</si>
  <si>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</si>
  <si>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</si>
  <si>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</si>
  <si>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</si>
  <si>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</si>
  <si>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</si>
  <si>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</si>
  <si>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</si>
  <si>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</si>
  <si>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</si>
  <si>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</si>
  <si>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</si>
  <si>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</si>
  <si>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</si>
  <si>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</si>
  <si>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</si>
  <si>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</si>
  <si>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</si>
  <si>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</si>
  <si>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</si>
  <si>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</si>
  <si>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</si>
  <si>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</si>
  <si>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</si>
  <si>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</si>
  <si>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</si>
  <si>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</si>
  <si>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</si>
  <si>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</si>
  <si>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</si>
  <si>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</si>
  <si>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</si>
  <si>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</si>
  <si>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</si>
  <si>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</si>
  <si>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</si>
  <si>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</si>
  <si>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</si>
  <si>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</si>
  <si>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</si>
  <si>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</si>
  <si>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</si>
  <si>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</si>
  <si>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</si>
  <si>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</si>
  <si>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</si>
  <si>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</si>
  <si>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</si>
  <si>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</si>
  <si>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</si>
  <si>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</si>
  <si>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</si>
  <si>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</si>
  <si>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</si>
  <si>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</si>
  <si>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</si>
  <si>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</si>
  <si>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</si>
  <si>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</si>
  <si>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</si>
  <si>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</si>
  <si>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</si>
  <si>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</si>
  <si>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</si>
  <si>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</si>
  <si>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</si>
  <si>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</si>
  <si>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</si>
  <si>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</si>
  <si>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</si>
  <si>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</si>
  <si>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</si>
  <si>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</si>
  <si>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</si>
  <si>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</si>
  <si>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</si>
  <si>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</si>
  <si>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</si>
  <si>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</si>
  <si>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</si>
  <si>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</si>
  <si>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</si>
  <si>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</si>
  <si>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</si>
  <si>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</si>
  <si>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</si>
  <si>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</si>
  <si>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</si>
  <si>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</si>
  <si>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</si>
  <si>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</si>
  <si>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</si>
  <si>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</si>
  <si>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</si>
  <si>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</si>
  <si>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</si>
  <si>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</si>
  <si>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</si>
  <si>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</si>
  <si>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</si>
  <si>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</si>
  <si>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</si>
  <si>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</si>
  <si>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</si>
  <si>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</si>
  <si>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</si>
  <si>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</si>
  <si>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</si>
  <si>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</si>
  <si>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</si>
  <si>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</si>
  <si>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</si>
  <si>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</si>
  <si>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</si>
  <si>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</si>
  <si>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</si>
  <si>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</si>
  <si>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</si>
  <si>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</si>
  <si>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</si>
  <si>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</si>
  <si>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</si>
  <si>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</si>
  <si>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</si>
  <si>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</si>
  <si>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</si>
  <si>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</si>
  <si>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</si>
  <si>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</si>
  <si>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</si>
  <si>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</si>
  <si>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</si>
  <si>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</si>
  <si>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</si>
  <si>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</si>
  <si>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</si>
  <si>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</si>
  <si>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</si>
  <si>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</si>
  <si>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</si>
  <si>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</si>
  <si>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</si>
  <si>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</si>
  <si>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</si>
  <si>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</si>
  <si>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</si>
  <si>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</si>
  <si>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</si>
  <si>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</si>
  <si>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</si>
  <si>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</si>
  <si>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</si>
  <si>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</si>
  <si>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</si>
  <si>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</si>
  <si>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</si>
  <si>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</si>
  <si>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</si>
  <si>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</si>
  <si>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</si>
  <si>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</si>
  <si>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</si>
  <si>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</si>
  <si>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</si>
  <si>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</si>
  <si>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</si>
  <si>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</si>
  <si>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</si>
  <si>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</si>
  <si>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</si>
  <si>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</si>
  <si>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</si>
  <si>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</si>
  <si>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</si>
  <si>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</si>
  <si>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</si>
  <si>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</si>
  <si>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</si>
  <si>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</si>
  <si>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</si>
  <si>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</si>
  <si>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</si>
  <si>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</si>
  <si>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</si>
  <si>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</si>
  <si>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</si>
  <si>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</si>
  <si>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</si>
  <si>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</si>
  <si>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</si>
  <si>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</si>
  <si>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</si>
  <si>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</si>
  <si>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</si>
  <si>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</si>
  <si>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</si>
  <si>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</si>
  <si>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</si>
  <si>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</si>
  <si>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</si>
  <si>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</si>
  <si>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</si>
  <si>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</si>
  <si>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</si>
  <si>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</si>
  <si>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</si>
  <si>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</si>
  <si>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</si>
  <si>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</si>
  <si>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</si>
  <si>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</si>
  <si>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</si>
  <si>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</si>
  <si>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</si>
  <si>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</si>
  <si>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</si>
  <si>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</si>
  <si>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</si>
  <si>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</si>
  <si>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</si>
  <si>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</si>
  <si>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</si>
  <si>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</si>
  <si>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</si>
  <si>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</si>
  <si>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</si>
  <si>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</si>
  <si>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</si>
  <si>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</si>
  <si>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</si>
  <si>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</si>
  <si>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</si>
  <si>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</si>
  <si>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</si>
  <si>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</si>
  <si>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</si>
  <si>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</si>
  <si>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</si>
  <si>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</si>
  <si>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</si>
  <si>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</si>
  <si>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</si>
  <si>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</si>
  <si>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</si>
  <si>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</si>
  <si>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</si>
  <si>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</si>
  <si>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</si>
  <si>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</si>
  <si>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</si>
  <si>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</si>
  <si>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</si>
  <si>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</si>
  <si>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</si>
  <si>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</si>
  <si>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</si>
  <si>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</si>
  <si>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</si>
  <si>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</si>
  <si>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</si>
  <si>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</si>
  <si>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</si>
  <si>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</si>
  <si>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</si>
  <si>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</si>
  <si>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</si>
  <si>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</si>
  <si>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</si>
  <si>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</si>
  <si>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</si>
  <si>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</si>
  <si>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</si>
  <si>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</si>
  <si>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</si>
  <si>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</si>
  <si>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</si>
  <si>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</si>
  <si>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</si>
  <si>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</si>
  <si>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</si>
  <si>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</si>
  <si>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</si>
  <si>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</si>
  <si>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</si>
  <si>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</si>
  <si>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</si>
  <si>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</si>
  <si>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</si>
  <si>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</si>
  <si>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</si>
  <si>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</si>
  <si>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</si>
  <si>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</si>
  <si>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</si>
  <si>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</si>
  <si>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</si>
  <si>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</si>
  <si>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</si>
  <si>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</si>
  <si>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</si>
  <si>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</si>
  <si>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</si>
  <si>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</si>
  <si>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</si>
  <si>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</si>
  <si>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</si>
  <si>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</si>
  <si>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</si>
  <si>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</si>
  <si>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</si>
  <si>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</si>
  <si>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</si>
  <si>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</si>
  <si>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</si>
  <si>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</si>
  <si>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</si>
  <si>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</si>
  <si>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</si>
  <si>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</si>
  <si>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</si>
  <si>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</si>
  <si>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</si>
  <si>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</si>
  <si>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</si>
  <si>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</si>
  <si>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</si>
  <si>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</si>
  <si>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</si>
  <si>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</si>
  <si>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</si>
  <si>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</si>
  <si>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</si>
  <si>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</si>
  <si>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</si>
  <si>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</si>
  <si>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</si>
  <si>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</si>
  <si>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</si>
  <si>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</si>
  <si>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</si>
  <si>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</si>
  <si>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</si>
  <si>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</si>
  <si>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</si>
  <si>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</si>
  <si>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</si>
  <si>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</si>
  <si>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</si>
  <si>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</si>
  <si>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</si>
  <si>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</si>
  <si>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</si>
  <si>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</si>
  <si>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</si>
  <si>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</si>
  <si>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</si>
  <si>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</si>
  <si>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</si>
  <si>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</si>
  <si>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</si>
  <si>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</si>
  <si>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</si>
  <si>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</si>
  <si>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</si>
  <si>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</si>
  <si>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</si>
  <si>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</si>
  <si>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</si>
  <si>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</si>
  <si>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</si>
  <si>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</si>
  <si>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</si>
  <si>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</si>
  <si>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</si>
  <si>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</si>
  <si>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</si>
  <si>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</si>
  <si>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</si>
  <si>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</si>
  <si>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</si>
  <si>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</si>
  <si>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</si>
  <si>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</si>
  <si>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</si>
  <si>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</si>
  <si>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</si>
  <si>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</si>
  <si>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</si>
  <si>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</si>
  <si>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</si>
  <si>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</si>
  <si>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</si>
  <si>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</si>
  <si>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</si>
  <si>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</si>
  <si>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</si>
  <si>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</si>
  <si>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</si>
  <si>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</si>
  <si>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</si>
  <si>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</si>
  <si>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</si>
  <si>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</si>
  <si>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</si>
  <si>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</si>
  <si>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</si>
  <si>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</si>
  <si>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</si>
  <si>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</si>
  <si>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</si>
  <si>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</si>
  <si>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</si>
  <si>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</si>
  <si>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</si>
  <si>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</si>
  <si>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</si>
  <si>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</si>
  <si>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</si>
  <si>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</si>
  <si>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</si>
  <si>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</si>
  <si>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</si>
  <si>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</si>
  <si>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</si>
  <si>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</si>
  <si>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</si>
  <si>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</si>
  <si>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</si>
  <si>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</si>
  <si>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</si>
  <si>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</si>
  <si>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</si>
  <si>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</si>
  <si>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</si>
  <si>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</si>
  <si>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</si>
  <si>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</si>
  <si>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</si>
  <si>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</si>
  <si>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</si>
  <si>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</si>
  <si>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</si>
  <si>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</si>
  <si>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</si>
  <si>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</si>
  <si>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</si>
  <si>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</si>
  <si>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</si>
  <si>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</si>
  <si>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</si>
  <si>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</si>
  <si>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</si>
  <si>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</si>
  <si>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</si>
  <si>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</si>
  <si>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</si>
  <si>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</si>
  <si>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</si>
  <si>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</si>
  <si>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</si>
  <si>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</si>
  <si>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</si>
  <si>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</si>
  <si>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</si>
  <si>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</si>
  <si>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</si>
  <si>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</si>
  <si>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</si>
  <si>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</si>
  <si>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</si>
  <si>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</si>
  <si>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</si>
  <si>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</si>
  <si>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</si>
  <si>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</si>
  <si>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</si>
  <si>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</si>
  <si>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</si>
  <si>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</si>
  <si>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</si>
  <si>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</si>
  <si>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</si>
  <si>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</si>
  <si>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</si>
  <si>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</si>
  <si>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</si>
  <si>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</si>
  <si>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</si>
  <si>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</si>
  <si>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</si>
  <si>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</si>
  <si>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</si>
  <si>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</si>
  <si>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</si>
  <si>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</si>
  <si>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</si>
  <si>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</si>
  <si>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</si>
  <si>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</si>
  <si>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</si>
  <si>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</si>
  <si>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</si>
  <si>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</si>
  <si>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</si>
  <si>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</si>
  <si>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</si>
  <si>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</si>
  <si>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</si>
  <si>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</si>
  <si>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</si>
  <si>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</si>
  <si>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</si>
  <si>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</si>
  <si>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</si>
  <si>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</si>
  <si>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</si>
  <si>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</si>
  <si>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</si>
  <si>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</si>
  <si>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</si>
  <si>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</si>
  <si>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</si>
  <si>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</si>
  <si>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</si>
  <si>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</si>
  <si>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</si>
  <si>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</si>
  <si>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</si>
  <si>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</si>
  <si>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</si>
  <si>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</si>
  <si>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</si>
  <si>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</si>
  <si>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</si>
  <si>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</si>
  <si>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</si>
  <si>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</si>
  <si>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</si>
  <si>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</si>
  <si>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</si>
  <si>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</si>
  <si>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</si>
  <si>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</si>
  <si>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</si>
  <si>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</si>
  <si>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</si>
  <si>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</si>
  <si>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</si>
  <si>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</si>
  <si>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</si>
  <si>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</si>
  <si>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</si>
  <si>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</si>
  <si>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</si>
  <si>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</si>
  <si>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</si>
  <si>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</si>
  <si>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</si>
  <si>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</si>
  <si>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</si>
  <si>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</si>
  <si>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</si>
  <si>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</si>
  <si>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</si>
  <si>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</si>
  <si>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</si>
  <si>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</si>
  <si>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</si>
  <si>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</si>
  <si>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</si>
  <si>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</si>
  <si>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</si>
  <si>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</si>
  <si>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</si>
  <si>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</si>
  <si>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</si>
  <si>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</si>
  <si>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</si>
  <si>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</si>
  <si>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</si>
  <si>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</si>
  <si>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</si>
  <si>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</si>
  <si>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</si>
  <si>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</si>
  <si>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</si>
  <si>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</si>
  <si>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</si>
  <si>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</si>
  <si>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</si>
  <si>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</si>
  <si>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</si>
  <si>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</si>
  <si>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</si>
  <si>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</si>
  <si>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</si>
  <si>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</si>
  <si>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</si>
  <si>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</si>
  <si>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</si>
  <si>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</si>
  <si>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</si>
  <si>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</si>
  <si>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</si>
  <si>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</si>
  <si>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</si>
  <si>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</si>
  <si>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</si>
  <si>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</si>
  <si>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léky - paušál (LEK)</t>
  </si>
  <si>
    <t>O</t>
  </si>
  <si>
    <t>ALMIRAL</t>
  </si>
  <si>
    <t>INJ 10X3ML/75MG</t>
  </si>
  <si>
    <t>CALYPSOL</t>
  </si>
  <si>
    <t>INJ 5X10ML/500MG</t>
  </si>
  <si>
    <t>DEXAMED</t>
  </si>
  <si>
    <t>INJ 10X2ML/8MG</t>
  </si>
  <si>
    <t>DOLMINA INJ.</t>
  </si>
  <si>
    <t>INJ 5X3ML/75MG</t>
  </si>
  <si>
    <t>FYZIOLOGICKÝ ROZTOK VIAFLO</t>
  </si>
  <si>
    <t>INF SOL 50X100ML</t>
  </si>
  <si>
    <t>INF SOL 30X250ML</t>
  </si>
  <si>
    <t>IR SOL.PHENOLI  6%</t>
  </si>
  <si>
    <t>IR 2 ml</t>
  </si>
  <si>
    <t>KL GEL</t>
  </si>
  <si>
    <t>KL PRIPRAVEK</t>
  </si>
  <si>
    <t>P</t>
  </si>
  <si>
    <t>LEVOBUPIVACAINE KABI 5 MG/ML</t>
  </si>
  <si>
    <t>INJ+INF SOL 5X10ML</t>
  </si>
  <si>
    <t>LIDOCAIN</t>
  </si>
  <si>
    <t>INJ 10X2ML 2%</t>
  </si>
  <si>
    <t>MABRON</t>
  </si>
  <si>
    <t>INJ SOL 5X2ML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</si>
  <si>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</si>
  <si>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</si>
  <si>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</si>
  <si>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</si>
  <si>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</si>
  <si>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</si>
  <si>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NEODOLPASSE</t>
  </si>
  <si>
    <t>INF 10X250ML</t>
  </si>
  <si>
    <t>NOVALGIN</t>
  </si>
  <si>
    <t>INJ 10X2ML/1000MG</t>
  </si>
  <si>
    <t>SOLU-MEDROL</t>
  </si>
  <si>
    <t>INJ SIC 1X40MG+1ML</t>
  </si>
  <si>
    <t>ACC INJEKT</t>
  </si>
  <si>
    <t>INJ SOL 5X3ML/300MG</t>
  </si>
  <si>
    <t>ACCUSOL 35, ROZTOK PRO HEMOFILTRACI, HEMODIALÝZU A</t>
  </si>
  <si>
    <t>DLP HFL SOL 2X5000ML</t>
  </si>
  <si>
    <t>ACIDUM ASCORBICUM</t>
  </si>
  <si>
    <t>INJ 5X5ML</t>
  </si>
  <si>
    <t>ACIDUM FOLICUM LECIVA</t>
  </si>
  <si>
    <t>DRG 30X10MG</t>
  </si>
  <si>
    <t>ACTRAPID PENFILL 100IU/ML</t>
  </si>
  <si>
    <t>INJ SOL 5X3ML</t>
  </si>
  <si>
    <t>ADDAVEN</t>
  </si>
  <si>
    <t>IVN INF CNC SOL 20X10ML</t>
  </si>
  <si>
    <t>ADENOCOR</t>
  </si>
  <si>
    <t>INJ SOL 6X2ML/6MG</t>
  </si>
  <si>
    <t>ADRENALIN LECIVA</t>
  </si>
  <si>
    <t>INJ 5X1ML/1MG</t>
  </si>
  <si>
    <t>ADVAGRAF 1 MG</t>
  </si>
  <si>
    <t>POR CPS PRO 60X1MG</t>
  </si>
  <si>
    <t>AERIUS 2,5 MG</t>
  </si>
  <si>
    <t>POR TBL DIS 30X2.5MG</t>
  </si>
  <si>
    <t>AESCIN-TEVA</t>
  </si>
  <si>
    <t>POR TBL ENT 90X20MG</t>
  </si>
  <si>
    <t>POR TBL FLM 30X20MG</t>
  </si>
  <si>
    <t>AGEN 5</t>
  </si>
  <si>
    <t>POR TBL NOB 30X5MG</t>
  </si>
  <si>
    <t>ALDACTONE-AMPULE</t>
  </si>
  <si>
    <t>INJ 10X10ML/200MG</t>
  </si>
  <si>
    <t>ALGIFEN NEO</t>
  </si>
  <si>
    <t>POR GTT SOL 1X50ML</t>
  </si>
  <si>
    <t>AMBROBENE</t>
  </si>
  <si>
    <t>INJ 5X2ML/15MG</t>
  </si>
  <si>
    <t>AMBROBENE 7.5MG/ML</t>
  </si>
  <si>
    <t>SOL 1X40ML</t>
  </si>
  <si>
    <t>AMBROSAN</t>
  </si>
  <si>
    <t>30MG TBL NOB 20 II</t>
  </si>
  <si>
    <t>AMESOS 20 MG/10 MG TABLETY</t>
  </si>
  <si>
    <t>POR TBL NOB 30</t>
  </si>
  <si>
    <t>ANESIA 10 MG/ML INJEKČNÍ/INFUZNÍ EMULZE</t>
  </si>
  <si>
    <t>IVN INJ+INF EML 10X50ML</t>
  </si>
  <si>
    <t>ANESIA 10MG/ML</t>
  </si>
  <si>
    <t>INJ+INF EML 1X100ML</t>
  </si>
  <si>
    <t>ANEXATE</t>
  </si>
  <si>
    <t>INJ 5X5ML/0.5MG</t>
  </si>
  <si>
    <t>APAURIN</t>
  </si>
  <si>
    <t>INJ 10X2ML/10MG</t>
  </si>
  <si>
    <t>APO-FENO</t>
  </si>
  <si>
    <t>POR CPS DUR 30X200MG</t>
  </si>
  <si>
    <t>APO-IBUPROFEN 400 MG</t>
  </si>
  <si>
    <t>POR TBL FLM 100X400MG</t>
  </si>
  <si>
    <t>POR TBL FLM 30X400MG</t>
  </si>
  <si>
    <t>AQUA PRO INJECTIONE ARDEAPHARMA</t>
  </si>
  <si>
    <t>INF 1X500ML</t>
  </si>
  <si>
    <t>AQUA PRO INJECTIONE BRAUN</t>
  </si>
  <si>
    <t>PAR LQF 20X100ML-PE</t>
  </si>
  <si>
    <t>ARDEAELYTOSOL L-ARGININCHL.21%</t>
  </si>
  <si>
    <t>INF 1X80ML</t>
  </si>
  <si>
    <t>ARDEAELYTOSOL NA.HYDR.CARB. 4,2%</t>
  </si>
  <si>
    <t>42MG/ML INF CNC SOL 10X200ML</t>
  </si>
  <si>
    <t>ARDEAELYTOSOL NA.HYDR.CARB.8.4%</t>
  </si>
  <si>
    <t>INF 1X200ML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</si>
  <si>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</si>
  <si>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</si>
  <si>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</si>
  <si>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</si>
  <si>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</si>
  <si>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ARDEAOSMOSOL MA 20 (Mannitol)</t>
  </si>
  <si>
    <t>ARDUAN</t>
  </si>
  <si>
    <t>INJ SIC 25X4MG+2ML</t>
  </si>
  <si>
    <t>ASCORUTIN (BLISTR)</t>
  </si>
  <si>
    <t>TBL OBD 50</t>
  </si>
  <si>
    <t>ASPIRIN PROTECT 100</t>
  </si>
  <si>
    <t>POR TBL ENT 50X100MG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</si>
  <si>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</si>
  <si>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</si>
  <si>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</si>
  <si>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</si>
  <si>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</si>
  <si>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</si>
  <si>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AUGMENTIN 1 G</t>
  </si>
  <si>
    <t>POR TBL FLM 14X1GM+SÁČ</t>
  </si>
  <si>
    <t>AULIN</t>
  </si>
  <si>
    <t>POR GRA SOL30SÁČKŮ</t>
  </si>
  <si>
    <t>AULIN GEL</t>
  </si>
  <si>
    <t>DRM GEL 1X100GM/3GM</t>
  </si>
  <si>
    <t>BACTROBAN NASAL</t>
  </si>
  <si>
    <t>NAS UNG 1X3GM/60MG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</si>
  <si>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</si>
  <si>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</si>
  <si>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</si>
  <si>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</si>
  <si>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</si>
  <si>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</si>
  <si>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</si>
  <si>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</si>
  <si>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BETALOC ZOK 25 MG</t>
  </si>
  <si>
    <t>TBL RET 100X25MG</t>
  </si>
  <si>
    <t>BETALOC ZOK 50MG</t>
  </si>
  <si>
    <t>TBL RET 30X50MG</t>
  </si>
  <si>
    <t>BIOFENAC 100 MG POTAHOVANÉ TABLETY</t>
  </si>
  <si>
    <t>POR TBL FLM 60X100MG</t>
  </si>
  <si>
    <t>Biopron9 tob.120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</si>
  <si>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</si>
  <si>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</si>
  <si>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</si>
  <si>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</si>
  <si>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</si>
  <si>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</si>
  <si>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BRETARIS GENUAIR 322 MCG</t>
  </si>
  <si>
    <t>INH PLV 1X60DÁV</t>
  </si>
  <si>
    <t>BRICANYL</t>
  </si>
  <si>
    <t>INJ 10X1ML 0.5MG</t>
  </si>
  <si>
    <t>BRILIQUE 90 MG</t>
  </si>
  <si>
    <t>POR TBL FLM 56X90MG</t>
  </si>
  <si>
    <t>BRIMICA GENUAIR 340 MCG/12 MCG</t>
  </si>
  <si>
    <t>BRINZOLAMID APOTEX</t>
  </si>
  <si>
    <t>10MG/ML OPH GTT SUS 1X5ML</t>
  </si>
  <si>
    <t>BROMHEXIN - EGIS</t>
  </si>
  <si>
    <t>SOL 1X60ML/120MG</t>
  </si>
  <si>
    <t>BRUFEN 400</t>
  </si>
  <si>
    <t>BRUFEN 600 MG</t>
  </si>
  <si>
    <t>GRA EFF 20X600MG</t>
  </si>
  <si>
    <t>BURONIL 25 MG</t>
  </si>
  <si>
    <t>POR TBL OBD 50X25MG</t>
  </si>
  <si>
    <t>CALCIUM CHLORATUM BIOTIKA</t>
  </si>
  <si>
    <t>INJ 5X10ML 10%</t>
  </si>
  <si>
    <t>CALCIUM RESONIUM</t>
  </si>
  <si>
    <t>POR+RCT PLV SUS 300GM</t>
  </si>
  <si>
    <t>CARVESAN 6,25</t>
  </si>
  <si>
    <t>POR TBL NOB 30X6,25MG</t>
  </si>
  <si>
    <t>CASTISPIR 10 MG</t>
  </si>
  <si>
    <t>POR TBL FLM 28X10MG</t>
  </si>
  <si>
    <t>CATAPRES 0,15MG INJ-MIMOŘÁDNÝ DOVOZ!!</t>
  </si>
  <si>
    <t>INJ 5X1ML/0.15MG</t>
  </si>
  <si>
    <t>Catapresan inj.10x1ml/0.15mg - MIMOŘ.DOVOZ!!</t>
  </si>
  <si>
    <t>CELASKON</t>
  </si>
  <si>
    <t>TBL 30X250MG</t>
  </si>
  <si>
    <t>CELLCEPT 500 MG</t>
  </si>
  <si>
    <t>INF PLV SOL 4X500MG</t>
  </si>
  <si>
    <t>CEREBROLYSIN</t>
  </si>
  <si>
    <t>INJ SOL 5X10ML</t>
  </si>
  <si>
    <t>CERNEVIT</t>
  </si>
  <si>
    <t>INJ PLV SOL10X750MG</t>
  </si>
  <si>
    <t>Cisatracurium Hameln 2mg/1ml - MIMOŘ.DOVOZ!</t>
  </si>
  <si>
    <t>inj. 10x5ml</t>
  </si>
  <si>
    <t>CITALEC 10 ZENTIVA</t>
  </si>
  <si>
    <t>POR TBL FLM30X10MG</t>
  </si>
  <si>
    <t>CITALEC 20 ZENTIVA</t>
  </si>
  <si>
    <t>POR TBL FLM 60X20MG</t>
  </si>
  <si>
    <t>CITRAFLEET PRÁŠEK PRO PERORÁLNÍ ROZTOK</t>
  </si>
  <si>
    <t>POR PLV SOL 2</t>
  </si>
  <si>
    <t>Citralysat K2 PLUS 5000ml</t>
  </si>
  <si>
    <t>dialyz. rozt.</t>
  </si>
  <si>
    <t>Citralysat K4 PLUS 5000ml</t>
  </si>
  <si>
    <t>dialyz. rozt</t>
  </si>
  <si>
    <t>COAXIL</t>
  </si>
  <si>
    <t>TBL OBD 90X12.5MG</t>
  </si>
  <si>
    <t>CODEIN SLOVAKOFARMA 30MG</t>
  </si>
  <si>
    <t>TBL 10X30MG-BLISTR</t>
  </si>
  <si>
    <t>CONCOR COMBI 5 MG/5 MG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</si>
  <si>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</si>
  <si>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</si>
  <si>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</si>
  <si>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</si>
  <si>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</si>
  <si>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</si>
  <si>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</si>
  <si>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</si>
  <si>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 1% GEL</t>
  </si>
  <si>
    <t>STM GEL 1X50GM</t>
  </si>
  <si>
    <t>CORYOL 3.125</t>
  </si>
  <si>
    <t>PORTBLNOB30X3.125MG</t>
  </si>
  <si>
    <t>CYMEVENE</t>
  </si>
  <si>
    <t>INF SIC 1X500MG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</si>
  <si>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</si>
  <si>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</si>
  <si>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</si>
  <si>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</si>
  <si>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</si>
  <si>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</si>
  <si>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</si>
  <si>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</si>
  <si>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DETRALEX</t>
  </si>
  <si>
    <t>POR TBL FLM 60</t>
  </si>
  <si>
    <t>TBL OBD 30</t>
  </si>
  <si>
    <t>DEXDOR</t>
  </si>
  <si>
    <t>INF CNC SOL 5X2ML</t>
  </si>
  <si>
    <t>INF CNC SOL 25X2ML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</si>
  <si>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</si>
  <si>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</si>
  <si>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</si>
  <si>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</si>
  <si>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</si>
  <si>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</si>
  <si>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</si>
  <si>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</si>
  <si>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</si>
  <si>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</si>
  <si>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</si>
  <si>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</si>
  <si>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</si>
  <si>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</si>
  <si>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</si>
  <si>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</si>
  <si>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</si>
  <si>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</si>
  <si>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</si>
  <si>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</si>
  <si>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</si>
  <si>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</si>
  <si>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</si>
  <si>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DOLGIT KRÉM</t>
  </si>
  <si>
    <t>DRM CRM 1X150GM</t>
  </si>
  <si>
    <t>DUPHALAC</t>
  </si>
  <si>
    <t>SIR 1X500ML-HDPE</t>
  </si>
  <si>
    <t>667MG/ML POR SOL 1X200ML HDP</t>
  </si>
  <si>
    <t>DZ OCTENISEPT 250 ml</t>
  </si>
  <si>
    <t>sprej</t>
  </si>
  <si>
    <t>DZ TRIXO LIND 500ML</t>
  </si>
  <si>
    <t>EBRANTIL I.V.50</t>
  </si>
  <si>
    <t>INJ SOL 5X10ML/50MG</t>
  </si>
  <si>
    <t>ELICEA 5 MG</t>
  </si>
  <si>
    <t>POR TBL FLM 28X5MG</t>
  </si>
  <si>
    <t>ELOCOM</t>
  </si>
  <si>
    <t>DRM SOL 1X20ML 0.1%</t>
  </si>
  <si>
    <t>DRM UNG 1X30GM 0,1%</t>
  </si>
  <si>
    <t>EMLA KREM 5%</t>
  </si>
  <si>
    <t>CRM 1X30GM</t>
  </si>
  <si>
    <t>ENAP I.V.</t>
  </si>
  <si>
    <t>INJ 5X1ML/1.25MG</t>
  </si>
  <si>
    <t>ENDIARON</t>
  </si>
  <si>
    <t>POR TBL FLM 10X250MG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</si>
  <si>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</si>
  <si>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</si>
  <si>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</si>
  <si>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</si>
  <si>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</si>
  <si>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</si>
  <si>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>Esmocard HCL 100mg/10ml inj.5 x 100mg/10ml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</si>
  <si>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</si>
  <si>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</si>
  <si>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</si>
  <si>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</si>
  <si>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</si>
  <si>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</si>
  <si>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</si>
  <si>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</si>
  <si>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</si>
  <si>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</si>
  <si>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</si>
  <si>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</si>
  <si>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</si>
  <si>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</si>
  <si>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</si>
  <si>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</si>
  <si>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</si>
  <si>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</si>
  <si>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EXCIPIAL KRÉM</t>
  </si>
  <si>
    <t>DRM CRM 1X100GM</t>
  </si>
  <si>
    <t>EXCIPIAL U LIPOLOTIO</t>
  </si>
  <si>
    <t>DRM EML 1X200ML</t>
  </si>
  <si>
    <t>EXELON 6 MG</t>
  </si>
  <si>
    <t>POR CPS DUR 56X6MG</t>
  </si>
  <si>
    <t>FENISTIL</t>
  </si>
  <si>
    <t>DRM GEL 1X30GM/30MG</t>
  </si>
  <si>
    <t>POR GTT SOL 1X20ML</t>
  </si>
  <si>
    <t>FERRO-FOLGAMMA</t>
  </si>
  <si>
    <t>CPS 50</t>
  </si>
  <si>
    <t>FLAVOBION</t>
  </si>
  <si>
    <t>POR TBL FLM 50X70MG</t>
  </si>
  <si>
    <t>FLORSALMIN</t>
  </si>
  <si>
    <t>GTT 1X50ML</t>
  </si>
  <si>
    <t>FLUMAZENIL PHARMASELECT</t>
  </si>
  <si>
    <t>0,1MG/ML INJ SOL+INF CNC SOL 5X5ML</t>
  </si>
  <si>
    <t>FRAXIPARIN MULTI</t>
  </si>
  <si>
    <t>INJ 10X5ML/47.5KU</t>
  </si>
  <si>
    <t>FRAXIPARINE</t>
  </si>
  <si>
    <t>INJ SOL 10X0.8ML</t>
  </si>
  <si>
    <t>INJ SOL 10X0.4ML</t>
  </si>
  <si>
    <t>FURON</t>
  </si>
  <si>
    <t>TBL 50X40MG</t>
  </si>
  <si>
    <t>FURORESE 40</t>
  </si>
  <si>
    <t>FUROSEMID BIOTIKA</t>
  </si>
  <si>
    <t>INJ 5X2ML/20MG</t>
  </si>
  <si>
    <t>FUROSEMID BIOTIKA FORTE</t>
  </si>
  <si>
    <t>INJ 10X10ML/125MG</t>
  </si>
  <si>
    <t>INF SOL 20X500ML</t>
  </si>
  <si>
    <t>INF SOL 10X1000ML</t>
  </si>
  <si>
    <t>GELASPAN 4% EBI20x500 ml</t>
  </si>
  <si>
    <t>INF SOL20X500ML VAK</t>
  </si>
  <si>
    <t>GERATAM 3 G</t>
  </si>
  <si>
    <t>INJ SOL 4X15ML/3GM</t>
  </si>
  <si>
    <t>GLUCOSE-1-PHOSPH.FRESENIUS 1MO</t>
  </si>
  <si>
    <t>INF CNC SOL 5X10ML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</si>
  <si>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</si>
  <si>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</si>
  <si>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</si>
  <si>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</si>
  <si>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</si>
  <si>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</si>
  <si>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</si>
  <si>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</si>
  <si>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</si>
  <si>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GODASAL 100</t>
  </si>
  <si>
    <t>POR TBL NOB 100</t>
  </si>
  <si>
    <t>POR TBL NOB 50</t>
  </si>
  <si>
    <t>GUAJACURAN « 5 % INJ</t>
  </si>
  <si>
    <t>HALOPERIDOL</t>
  </si>
  <si>
    <t>TBL 50X1.5MG</t>
  </si>
  <si>
    <t>INJ 5X1ML/5MG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</si>
  <si>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</si>
  <si>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</si>
  <si>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</si>
  <si>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</si>
  <si>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</si>
  <si>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</si>
  <si>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</si>
  <si>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HEPAROID LECIVA</t>
  </si>
  <si>
    <t>UNG 1X30GM</t>
  </si>
  <si>
    <t>HERPESIN 250</t>
  </si>
  <si>
    <t>INJ SIC 10X250MG</t>
  </si>
  <si>
    <t>HERPESIN 400</t>
  </si>
  <si>
    <t>POR TBL NOB 25X400MG</t>
  </si>
  <si>
    <t>HIRUDOID FORTE</t>
  </si>
  <si>
    <t>DRM GEL 1X40GM</t>
  </si>
  <si>
    <t>DRM CRM 1X40GM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</si>
  <si>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</si>
  <si>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</si>
  <si>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</si>
  <si>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</si>
  <si>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</si>
  <si>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</si>
  <si>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HYPNOMIDATE</t>
  </si>
  <si>
    <t>INJ 5X10ML/20MG</t>
  </si>
  <si>
    <t>Hypromeloza -P 10ml</t>
  </si>
  <si>
    <t>IBALGIN 200</t>
  </si>
  <si>
    <t>POR TBL FLM 24X200MG</t>
  </si>
  <si>
    <t>IMUNOR</t>
  </si>
  <si>
    <t>LYO 4X10MG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</si>
  <si>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</si>
  <si>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</si>
  <si>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</si>
  <si>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</si>
  <si>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</si>
  <si>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</si>
  <si>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</si>
  <si>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</si>
  <si>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</si>
  <si>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</si>
  <si>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</si>
  <si>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</si>
  <si>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</si>
  <si>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</si>
  <si>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ETHANOLUM 96% 500 ml</t>
  </si>
  <si>
    <t>IR 500 ml</t>
  </si>
  <si>
    <t xml:space="preserve">IR NaCl 0,9% Frekaflex 1000ml </t>
  </si>
  <si>
    <t>Roztok pro hemodialýzu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</si>
  <si>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</si>
  <si>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</si>
  <si>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</si>
  <si>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</si>
  <si>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</si>
  <si>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</si>
  <si>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</si>
  <si>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</si>
  <si>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</si>
  <si>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</si>
  <si>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</si>
  <si>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</si>
  <si>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</si>
  <si>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</si>
  <si>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</si>
  <si>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</si>
  <si>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KARDEGIC 0.5 G</t>
  </si>
  <si>
    <t>INJ PSO LQF 6+SOL</t>
  </si>
  <si>
    <t>KEPPRA 500 MG</t>
  </si>
  <si>
    <t>POR TBL FLM50X500MG</t>
  </si>
  <si>
    <t>KETOSTERIL</t>
  </si>
  <si>
    <t>TBL 1X100</t>
  </si>
  <si>
    <t>KL ETHER  LÉKOPISNÝ 1000 ml Fagron, Kulich</t>
  </si>
  <si>
    <t>jednotka 1 ks   UN 1155</t>
  </si>
  <si>
    <t>KL KAL.PERMANGANAS 20G</t>
  </si>
  <si>
    <t>KL KAPSLE</t>
  </si>
  <si>
    <t>KL SIGNATURY</t>
  </si>
  <si>
    <t>KL UNG.LENIENS, 100G</t>
  </si>
  <si>
    <t>KL UNG.LENIENS, 500G</t>
  </si>
  <si>
    <t>Klysma salinické 10x135ml</t>
  </si>
  <si>
    <t>Lacrisyn gtt.ophth.10ml</t>
  </si>
  <si>
    <t>LEGALON 70</t>
  </si>
  <si>
    <t>CPS 30X70MG</t>
  </si>
  <si>
    <t>LEPONEX 100 MG</t>
  </si>
  <si>
    <t>TBL 50X100MG</t>
  </si>
  <si>
    <t>LETROX 75</t>
  </si>
  <si>
    <t>POR TBL NOB 100X75MCG II</t>
  </si>
  <si>
    <t>LEXAURIN 3</t>
  </si>
  <si>
    <t>POR TBL NOB 30X3MG</t>
  </si>
  <si>
    <t>LIDOCAIN EGIS 10 %</t>
  </si>
  <si>
    <t>DRM SPR SOL 1X38GM</t>
  </si>
  <si>
    <t>LITALIR</t>
  </si>
  <si>
    <t>CPS 100X500MG</t>
  </si>
  <si>
    <t>LITHIUM CHLORID 0.15 MMOL/ML LCO</t>
  </si>
  <si>
    <t>INJ SOL 1x10ML</t>
  </si>
  <si>
    <t>LOPERON CPS</t>
  </si>
  <si>
    <t>POR CPS DUR 10X2MG</t>
  </si>
  <si>
    <t>MACMIROR</t>
  </si>
  <si>
    <t>TBL OBD 20X200MG</t>
  </si>
  <si>
    <t>MAGNESII LACTICI 0,5 TBL. MEDICAMENTA</t>
  </si>
  <si>
    <t>TBL NOB 100X0,5GM</t>
  </si>
  <si>
    <t>MAGNESIUM SULFURICUM BIOTIKA</t>
  </si>
  <si>
    <t>INJ 5X10ML 20%</t>
  </si>
  <si>
    <t>MAGNOSOLV</t>
  </si>
  <si>
    <t>GRA 30X6.1GM(SACKY)</t>
  </si>
  <si>
    <t>MAXITROL</t>
  </si>
  <si>
    <t>UNG OPH 1X3.5GM</t>
  </si>
  <si>
    <t>MEDISOL BI0</t>
  </si>
  <si>
    <t>DLPHFLSOL1X4.8LT+SO</t>
  </si>
  <si>
    <t>GEL 1X20GM</t>
  </si>
  <si>
    <t>MIDAZOLAM ACCORD 5 MG/ML</t>
  </si>
  <si>
    <t>INJ+INF SOL 10X3MLX5MG/ML</t>
  </si>
  <si>
    <t>INJ+INF SOL 10X10ML</t>
  </si>
  <si>
    <t>MIRZATEN ORO TAB 15 MG</t>
  </si>
  <si>
    <t>POR TBL DIS 30X15MG</t>
  </si>
  <si>
    <t>MO LAHEV NA OXIPER 1 l</t>
  </si>
  <si>
    <t>MONOPRIL 20 MG</t>
  </si>
  <si>
    <t>POR TBL NOB 28X20MG</t>
  </si>
  <si>
    <t>MORPHIN BIOTIKA 1%</t>
  </si>
  <si>
    <t>INJ 10X2ML/20MG</t>
  </si>
  <si>
    <t>MULTIBIC BEZ DRASLÍKU</t>
  </si>
  <si>
    <t>HFL SOL 2X5000ML</t>
  </si>
  <si>
    <t>NALBUPHIN ORPHA</t>
  </si>
  <si>
    <t>INJ SOL 10X2ML</t>
  </si>
  <si>
    <t>NALOXONE POLFA</t>
  </si>
  <si>
    <t>INJ 10X1ML/0.4MG</t>
  </si>
  <si>
    <t>Natrium Citricum 4% 1500ml</t>
  </si>
  <si>
    <t>NATRIUM CHLORATUM BIOTIKA 10%</t>
  </si>
  <si>
    <t>INJ 10X5ML 10%</t>
  </si>
  <si>
    <t>NEUROL 0.25</t>
  </si>
  <si>
    <t>NEUROL 0.5</t>
  </si>
  <si>
    <t>POR TBL NOB30X0.5MG</t>
  </si>
  <si>
    <t>NEURONTIN 300MG</t>
  </si>
  <si>
    <t>CPS 50X300MG</t>
  </si>
  <si>
    <t>NIMBEX</t>
  </si>
  <si>
    <t>INJ SOL 5X10ML/20MG</t>
  </si>
  <si>
    <t>NIMOTOP S</t>
  </si>
  <si>
    <t>POR TBL FLM 100X30MG</t>
  </si>
  <si>
    <t>NITRO POHL INFUS.</t>
  </si>
  <si>
    <t>INF 10X10ML/10MG</t>
  </si>
  <si>
    <t>NORADRENALIN LÉČIVA</t>
  </si>
  <si>
    <t>IVN INF CNC SOL 5X5ML</t>
  </si>
  <si>
    <t>NO-SPA</t>
  </si>
  <si>
    <t>POR TBL NOB 24X40MG</t>
  </si>
  <si>
    <t>TBL OBD 20X500MG</t>
  </si>
  <si>
    <t>NOVORAPID 100 U/ML</t>
  </si>
  <si>
    <t>INJ SOL 1X10ML</t>
  </si>
  <si>
    <t>NUTRYELT</t>
  </si>
  <si>
    <t>INF CNC SOL 10X10ML</t>
  </si>
  <si>
    <t>OLANZAPIN MYLAN 5 MG</t>
  </si>
  <si>
    <t>ONDANSETRON ACCORD</t>
  </si>
  <si>
    <t>2MG/ML INJ+INF SOL 5X4ML</t>
  </si>
  <si>
    <t>OPHTHALMO-AZULEN</t>
  </si>
  <si>
    <t>UNG OPH 1X5GM</t>
  </si>
  <si>
    <t>OPHTHALMO-SEPTONEX</t>
  </si>
  <si>
    <t>OPRYMEA 0,7 MG</t>
  </si>
  <si>
    <t>POR TBL NOB 30X0.7MG</t>
  </si>
  <si>
    <t>OXANTIL</t>
  </si>
  <si>
    <t>INJ 5X2ML</t>
  </si>
  <si>
    <t>PAMBA</t>
  </si>
  <si>
    <t>INJ SOL 5X5ML/50MG</t>
  </si>
  <si>
    <t>PANCREOLAN FORTE</t>
  </si>
  <si>
    <t>TBL ENT 30X220MG</t>
  </si>
  <si>
    <t>PANZYNORM FORTE-N</t>
  </si>
  <si>
    <t>POR TBL ENT 30X20000UT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</si>
  <si>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</si>
  <si>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</si>
  <si>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</si>
  <si>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</si>
  <si>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</si>
  <si>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</si>
  <si>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</si>
  <si>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</si>
  <si>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</si>
  <si>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</si>
  <si>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</si>
  <si>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</si>
  <si>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</si>
  <si>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</si>
  <si>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</si>
  <si>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</si>
  <si>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</si>
  <si>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</si>
  <si>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</si>
  <si>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PREGABALIN SANDOZ 150 MG</t>
  </si>
  <si>
    <t>POR CPS DUR 14X150MG</t>
  </si>
  <si>
    <t>PRESTARIUM NEO</t>
  </si>
  <si>
    <t>POR TBL FLM 90X5MG</t>
  </si>
  <si>
    <t>PROCORALAN 5 MG</t>
  </si>
  <si>
    <t>POR TBL FLM 56X5MG</t>
  </si>
  <si>
    <t>PROPOFOL-LIPURO 0,5% (5MG/ML) 5X20ML</t>
  </si>
  <si>
    <t>INJ+INF EML 5X20ML/100MG</t>
  </si>
  <si>
    <t>PROPOFOL-LIPURO 1 % (10MG/ML)</t>
  </si>
  <si>
    <t>INJ+INF EML 10X100ML/1000MG</t>
  </si>
  <si>
    <t>PROSTAVASIN</t>
  </si>
  <si>
    <t>INJ SIC 10X20RG</t>
  </si>
  <si>
    <t>PROTHAZIN</t>
  </si>
  <si>
    <t>TBL FLM 20X1X25MG</t>
  </si>
  <si>
    <t>PSILO-BALSAM</t>
  </si>
  <si>
    <t>DRM GEL 1X20GM</t>
  </si>
  <si>
    <t>PYRIDOXIN LECIVA</t>
  </si>
  <si>
    <t>INJ 5X1ML 50MG</t>
  </si>
  <si>
    <t>QUETIAPINE POLPHARMA 100 MG POTAHOVANÉ TABLETY</t>
  </si>
  <si>
    <t>RANITAL</t>
  </si>
  <si>
    <t>TBL 30X150MG</t>
  </si>
  <si>
    <t>Recugel oční gel 10g</t>
  </si>
  <si>
    <t>REGIOCIT ROZTOK PRO HEMOFILTRACI</t>
  </si>
  <si>
    <t>REMESTYP 1.0</t>
  </si>
  <si>
    <t>INJ 5X10ML/1MG</t>
  </si>
  <si>
    <t>RINGERFUNDIN B.BRAUN</t>
  </si>
  <si>
    <t>INF SOL10X1000ML PE</t>
  </si>
  <si>
    <t>RINGERŮV ROZTOK VIAFLO</t>
  </si>
  <si>
    <t>RISPERIDON FARMAX 1MG</t>
  </si>
  <si>
    <t>TBL FLM 60</t>
  </si>
  <si>
    <t>RISPERIDON FARMAX 2MG</t>
  </si>
  <si>
    <t>RIVOCOR 10</t>
  </si>
  <si>
    <t>POR TBL FLM 30X10MG</t>
  </si>
  <si>
    <t>RIVOCOR 5</t>
  </si>
  <si>
    <t>RIVOTRIL</t>
  </si>
  <si>
    <t>INJ 5X1ML/1MG+SOLV.</t>
  </si>
  <si>
    <t>RIVOTRIL 0.5 MG</t>
  </si>
  <si>
    <t>TBL 50X0.5MG</t>
  </si>
  <si>
    <t>RIVOTRIL 2 MG</t>
  </si>
  <si>
    <t>TBL 30X2MG</t>
  </si>
  <si>
    <t>ROCURONIUM B. BRAUN 10 MG/ML</t>
  </si>
  <si>
    <t xml:space="preserve">INJ+INF SOL 10X5ML </t>
  </si>
  <si>
    <t>RORENDO ORO TAB 1 MG</t>
  </si>
  <si>
    <t>POR TBL DIS 30X1MG</t>
  </si>
  <si>
    <t>RYTMONORM 150MG</t>
  </si>
  <si>
    <t>TBL FLM 50</t>
  </si>
  <si>
    <t>SAB SIMPLEX</t>
  </si>
  <si>
    <t>POR SUS 1X30ML</t>
  </si>
  <si>
    <t>SANDIMMUN</t>
  </si>
  <si>
    <t>INF CNC SOL 10X5ML</t>
  </si>
  <si>
    <t>SANDOSTATIN 0.1 MG/ML</t>
  </si>
  <si>
    <t>INJ SOL 5X1ML/0.1MG</t>
  </si>
  <si>
    <t>SANORIN 1 PM</t>
  </si>
  <si>
    <t>NAS SPR SOL 1X10ML</t>
  </si>
  <si>
    <t>SANVAL 10 MG</t>
  </si>
  <si>
    <t>POR TBL FLM 20X10MG</t>
  </si>
  <si>
    <t>SECTRAL 400</t>
  </si>
  <si>
    <t>TBL OBD 30X400MG</t>
  </si>
  <si>
    <t>SEROPRAM</t>
  </si>
  <si>
    <t>INF 5X0.5ML/20MG</t>
  </si>
  <si>
    <t>SIMDAX 2,5 MG/ML</t>
  </si>
  <si>
    <t>INF CNC SOL 1X5ML</t>
  </si>
  <si>
    <t>SMECTA</t>
  </si>
  <si>
    <t>PLV POR 1X30SACKU</t>
  </si>
  <si>
    <t>INJ SIC 1X250MG+4ML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</si>
  <si>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</si>
  <si>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</si>
  <si>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</si>
  <si>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</si>
  <si>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</si>
  <si>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</si>
  <si>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</si>
  <si>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SPASMED 15</t>
  </si>
  <si>
    <t>POR TBL FLM 50X15MG</t>
  </si>
  <si>
    <t>STALEVO 150MG/37.5MG/200MG</t>
  </si>
  <si>
    <t>POR TBL FLM 100</t>
  </si>
  <si>
    <t>Stopangin sol. 250ml</t>
  </si>
  <si>
    <t>SUBCUVIA 160 G/L</t>
  </si>
  <si>
    <t>160MG/ML INJ SOL 1X10ML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</si>
  <si>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</si>
  <si>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</si>
  <si>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</si>
  <si>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</si>
  <si>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</si>
  <si>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SUXAMETHONIUM CHLORID VUAB 100MG</t>
  </si>
  <si>
    <t>INJ/INF PLV SOL 1x100MG</t>
  </si>
  <si>
    <t>SYNTOPHYLLIN</t>
  </si>
  <si>
    <t>INJ 5X10ML/240MG</t>
  </si>
  <si>
    <t>SYNTOSTIGMIN</t>
  </si>
  <si>
    <t>TAMIFLU 75 MG</t>
  </si>
  <si>
    <t>POR CPS DUR 10X75MG</t>
  </si>
  <si>
    <t>TEBOKAN 40 MG</t>
  </si>
  <si>
    <t>POR TBL FLM100X40MG</t>
  </si>
  <si>
    <t>TENAXUM</t>
  </si>
  <si>
    <t>TBL 30X1MG</t>
  </si>
  <si>
    <t>POR TBL NOB 90X1MG</t>
  </si>
  <si>
    <t>TENSAMIN</t>
  </si>
  <si>
    <t>INJ 10X5ML</t>
  </si>
  <si>
    <t>THIAMIN LECIVA</t>
  </si>
  <si>
    <t>INJ 10X2ML/100MG</t>
  </si>
  <si>
    <t>THIOPENTAL VALEANT 10x1G</t>
  </si>
  <si>
    <t>INJ PLV SOL 10</t>
  </si>
  <si>
    <t>THIOPENTAL VUAB INJ. PLV. SOL. 1,0 G</t>
  </si>
  <si>
    <t>INJ PLV SOL 1X1GM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</si>
  <si>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</si>
  <si>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</si>
  <si>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</si>
  <si>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</si>
  <si>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</si>
  <si>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</si>
  <si>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</si>
  <si>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</si>
  <si>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GTT OPH 1X5ML</t>
  </si>
  <si>
    <t>TORECAN</t>
  </si>
  <si>
    <t>SUP 6X6.5MG</t>
  </si>
  <si>
    <t>TRACRIUM 50</t>
  </si>
  <si>
    <t>INJ 5X5ML/50MG</t>
  </si>
  <si>
    <t>TRAJENTA 5 MG</t>
  </si>
  <si>
    <t>TRALGIT SR 100</t>
  </si>
  <si>
    <t>POR TBL RET50X100MG</t>
  </si>
  <si>
    <t>TRANSMETIL 500 MG TABLETY</t>
  </si>
  <si>
    <t>POR TBL ENT 10X500MG</t>
  </si>
  <si>
    <t>TRENTAL</t>
  </si>
  <si>
    <t>INF SOL 5X5ML/100MG</t>
  </si>
  <si>
    <t>TRENTAL 400</t>
  </si>
  <si>
    <t>POR TBL RET 100X400MG</t>
  </si>
  <si>
    <t>TRIAMCINOLON LECIVA</t>
  </si>
  <si>
    <t>UNG 1X10GM 0.1%</t>
  </si>
  <si>
    <t>TRIPLIXAM 10 MG/2,5 MG/5 MG</t>
  </si>
  <si>
    <t>POR TBL FLM 30</t>
  </si>
  <si>
    <t>TRITACE 2,5 MG</t>
  </si>
  <si>
    <t>POR TBL NOB 20X2.5MG</t>
  </si>
  <si>
    <t>TRITACE 5</t>
  </si>
  <si>
    <t>TBL 30X5MG</t>
  </si>
  <si>
    <t>TROMBEX</t>
  </si>
  <si>
    <t>75MG TBL FLM 90</t>
  </si>
  <si>
    <t>TULIP 20 MG POTAHOVANÉ TABLETY</t>
  </si>
  <si>
    <t>POR TBL FLM 90X20MG</t>
  </si>
  <si>
    <t>URIFOS 3 G</t>
  </si>
  <si>
    <t>POR GRA SOL 1X3GM</t>
  </si>
  <si>
    <t>UROMITEXAN 400MG</t>
  </si>
  <si>
    <t>INJ 15X4ML/400MG</t>
  </si>
  <si>
    <t>URSOSAN</t>
  </si>
  <si>
    <t>CPS 50X250MG</t>
  </si>
  <si>
    <t>VASOCARDIN 50</t>
  </si>
  <si>
    <t>POR TBL NOB 50X50MG</t>
  </si>
  <si>
    <t>VASOCARDIN SR 200</t>
  </si>
  <si>
    <t>POR TBL PRO 30X200MG</t>
  </si>
  <si>
    <t>VENTER</t>
  </si>
  <si>
    <t>TBL 50X1GM</t>
  </si>
  <si>
    <t>VENTOLIN ROZTOK K INHALACI</t>
  </si>
  <si>
    <t>INH SOL1X20ML/120MG</t>
  </si>
  <si>
    <t>VEROSPIRON</t>
  </si>
  <si>
    <t>VEROSPIRON 50MG</t>
  </si>
  <si>
    <t>CPS 30X50MG</t>
  </si>
  <si>
    <t>VESSEL DUE F</t>
  </si>
  <si>
    <t>INJ 10X2ML/600LSU</t>
  </si>
  <si>
    <t>CPS 50X250LSU</t>
  </si>
  <si>
    <t>VIDISIC</t>
  </si>
  <si>
    <t>GEL OPH 3X10GM</t>
  </si>
  <si>
    <t>Vincentka přírod.0.7l-nevrat.láhev</t>
  </si>
  <si>
    <t>VITALIPID N ADULT</t>
  </si>
  <si>
    <t>VITAMIN B12 LECIVA 1000RG</t>
  </si>
  <si>
    <t>INJ 5X1ML/1000RG</t>
  </si>
  <si>
    <t>VITAMIN B12 LECIVA 300RG</t>
  </si>
  <si>
    <t>INJ 5X1ML/300RG</t>
  </si>
  <si>
    <t>VitA-POS oční mast 5g</t>
  </si>
  <si>
    <t>VOLUVEN 10% 500 ML</t>
  </si>
  <si>
    <t>INF. 10X500 ML</t>
  </si>
  <si>
    <t>XALATAN</t>
  </si>
  <si>
    <t>GTT OPH 1X2.5ML</t>
  </si>
  <si>
    <t>XALOPTIC 0,005% (0,05 MG/ML)</t>
  </si>
  <si>
    <t>OPH GTT SOL 1X2.5ML</t>
  </si>
  <si>
    <t>XARELTO 10 MG</t>
  </si>
  <si>
    <t>POR TBL FLM 100X10MG</t>
  </si>
  <si>
    <t>ZINERYT</t>
  </si>
  <si>
    <t>LOT 1X30ML</t>
  </si>
  <si>
    <t>ZODAC</t>
  </si>
  <si>
    <t>TBL OBD 60X10MG</t>
  </si>
  <si>
    <t>TBL OBD 30X10MG</t>
  </si>
  <si>
    <t>POR TBL FLM 90X10MG</t>
  </si>
  <si>
    <t>ZOLOFT 50 MG</t>
  </si>
  <si>
    <t>POR TBL FLM 100X50MG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</si>
  <si>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</si>
  <si>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</si>
  <si>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</si>
  <si>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</si>
  <si>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</si>
  <si>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</si>
  <si>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ZYPREXA 10 MG</t>
  </si>
  <si>
    <t>INJ PLV SOL 1X10MG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</si>
  <si>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</si>
  <si>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</si>
  <si>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</si>
  <si>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</si>
  <si>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</si>
  <si>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</si>
  <si>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</si>
  <si>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</si>
  <si>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</si>
  <si>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</si>
  <si>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</si>
  <si>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</si>
  <si>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</si>
  <si>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</si>
  <si>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PERI</t>
  </si>
  <si>
    <t>NUTRIFLEX PLUS</t>
  </si>
  <si>
    <t>OLIMEL N7E</t>
  </si>
  <si>
    <t>INF EML4X2000ML</t>
  </si>
  <si>
    <t>OLIMEL N9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</si>
  <si>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</si>
  <si>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</si>
  <si>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</si>
  <si>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</si>
  <si>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</si>
  <si>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</si>
  <si>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</si>
  <si>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</si>
  <si>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</si>
  <si>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Fresubin hepa 15x500ml</t>
  </si>
  <si>
    <t>NEPRO HP 500ml vanilková</t>
  </si>
  <si>
    <t>NUTRIDRINK COMPACT PROTEIN S PŘÍCHUTÍ VANILKOVOU</t>
  </si>
  <si>
    <t>POR SOL 4X125ML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</si>
  <si>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</si>
  <si>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</si>
  <si>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</si>
  <si>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</si>
  <si>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CREME S PŘÍCHUTÍ VANILKOVOU</t>
  </si>
  <si>
    <t>NUTRIDRINK MULTI FIBRE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</si>
  <si>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</si>
  <si>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</si>
  <si>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</si>
  <si>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</si>
  <si>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</si>
  <si>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</si>
  <si>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</si>
  <si>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</si>
  <si>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</si>
  <si>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</si>
  <si>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</si>
  <si>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</si>
  <si>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</si>
  <si>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</si>
  <si>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</si>
  <si>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</si>
  <si>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</si>
  <si>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</si>
  <si>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</si>
  <si>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PULMOCARE 500 ML PŘÍCHUŤ VANILKA</t>
  </si>
  <si>
    <t>POR SOL 1X500ML</t>
  </si>
  <si>
    <t>léky - krev.deriváty ZUL (LEK)</t>
  </si>
  <si>
    <t>PROTHROMPLEX TOTAL TIM 4 600I.U</t>
  </si>
  <si>
    <t>INJPSOLQF 1X600UT+S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</si>
  <si>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</si>
  <si>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</si>
  <si>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</si>
  <si>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</si>
  <si>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</si>
  <si>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</si>
  <si>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</si>
  <si>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</si>
  <si>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1X200ML</t>
  </si>
  <si>
    <t>50MG/ML INF SOL 1X100ML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</si>
  <si>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</si>
  <si>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</si>
  <si>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</si>
  <si>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</si>
  <si>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</si>
  <si>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</si>
  <si>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</si>
  <si>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</si>
  <si>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</si>
  <si>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</si>
  <si>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</si>
  <si>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</si>
  <si>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</si>
  <si>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</si>
  <si>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</si>
  <si>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</si>
  <si>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</si>
  <si>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</si>
  <si>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</si>
  <si>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</si>
  <si>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</si>
  <si>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</si>
  <si>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</si>
  <si>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</si>
  <si>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</si>
  <si>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</si>
  <si>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</si>
  <si>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</si>
  <si>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</si>
  <si>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AZEPO 1 G</t>
  </si>
  <si>
    <t>BELOGENT KRÉM</t>
  </si>
  <si>
    <t>BENEMICIN 300 MG</t>
  </si>
  <si>
    <t>CPS 100X300MG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</si>
  <si>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</si>
  <si>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</si>
  <si>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</si>
  <si>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</si>
  <si>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</si>
  <si>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</si>
  <si>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</si>
  <si>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</si>
  <si>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</si>
  <si>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</si>
  <si>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</si>
  <si>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</si>
  <si>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</si>
  <si>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</si>
  <si>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</si>
  <si>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</si>
  <si>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</si>
  <si>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</si>
  <si>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</si>
  <si>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COLOMYCIN INJEKCE 1000000 IU</t>
  </si>
  <si>
    <t>INJ PLV SOL 10X1MU</t>
  </si>
  <si>
    <t>DOXYBENE 100MG</t>
  </si>
  <si>
    <t>CPS 10X100MG</t>
  </si>
  <si>
    <t>ENTIZOL</t>
  </si>
  <si>
    <t>FRAMYKOIN</t>
  </si>
  <si>
    <t>UNG 1X10GM</t>
  </si>
  <si>
    <t>FUCIDIN</t>
  </si>
  <si>
    <t>CRM 1X15GM 2%</t>
  </si>
  <si>
    <t>FUNGICIDIN LECIVA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</si>
  <si>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</si>
  <si>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</si>
  <si>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</si>
  <si>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</si>
  <si>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</si>
  <si>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</si>
  <si>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</si>
  <si>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</si>
  <si>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</si>
  <si>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</si>
  <si>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LEVOFLOXACIN MYLAN 500 MG/100 ML</t>
  </si>
  <si>
    <t>INF SOL 10X100ML/500MG</t>
  </si>
  <si>
    <t>MACMIROR COMPLEX</t>
  </si>
  <si>
    <t>SUP VAG 12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</si>
  <si>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</si>
  <si>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</si>
  <si>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</si>
  <si>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</si>
  <si>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</si>
  <si>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</si>
  <si>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</si>
  <si>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</si>
  <si>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</si>
  <si>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</si>
  <si>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OPHTHALMO-FRAMYKOIN</t>
  </si>
  <si>
    <t>PAMYCON NA PŘÍPRAVU KAPEK</t>
  </si>
  <si>
    <t>DRM PLV SOL 1X1LAH</t>
  </si>
  <si>
    <t>PIMAFUCORT</t>
  </si>
  <si>
    <t>10MG/G+10MG/G+3,5MG/G CRM 15G</t>
  </si>
  <si>
    <t>UNG 1X15GM</t>
  </si>
  <si>
    <t>PIPERACILLIN/TAZOBACTAM KABI 4 G/0,5 G</t>
  </si>
  <si>
    <t>INF PLV SOL 10X4.5GM</t>
  </si>
  <si>
    <t>SEFOTAK 1 G</t>
  </si>
  <si>
    <t>TIENAM 500 MG/500 MG I.V.</t>
  </si>
  <si>
    <t>INF PLV SOL 1X10LAH/20ML</t>
  </si>
  <si>
    <t>TOBREX</t>
  </si>
  <si>
    <t>UNG OPH 3.5GM 0.3%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</si>
  <si>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</si>
  <si>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</si>
  <si>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</si>
  <si>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</si>
  <si>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</si>
  <si>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</si>
  <si>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</si>
  <si>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XORIMAX 500 MG POTAH.TABLETY</t>
  </si>
  <si>
    <t>PORTBLFLM10X500MG</t>
  </si>
  <si>
    <t>XORIMAX 500 MG POTAHOVANÉ TABLETY</t>
  </si>
  <si>
    <t>POR TBL FLM 16X500MG</t>
  </si>
  <si>
    <t>ZYVOXID</t>
  </si>
  <si>
    <t>INF SOL 10X300ML</t>
  </si>
  <si>
    <t>léky - antimykotika (LEK)</t>
  </si>
  <si>
    <t>ABELCET</t>
  </si>
  <si>
    <t>INF CNC DIS 10X20ML/100MG</t>
  </si>
  <si>
    <t>BATRAFEN</t>
  </si>
  <si>
    <t>CRM 1X20GM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</si>
  <si>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</si>
  <si>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</si>
  <si>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</si>
  <si>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</si>
  <si>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</si>
  <si>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</si>
  <si>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</si>
  <si>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</si>
  <si>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</si>
  <si>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</si>
  <si>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</si>
  <si>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</si>
  <si>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</si>
  <si>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</si>
  <si>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</si>
  <si>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</si>
  <si>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</si>
  <si>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NIDRAZID</t>
  </si>
  <si>
    <t>TBL 250X100MG</t>
  </si>
  <si>
    <t>NOXAFIL 100 MG</t>
  </si>
  <si>
    <t>POR TBL ENT 24X100MG</t>
  </si>
  <si>
    <t>VORICONAZOLE TEVA</t>
  </si>
  <si>
    <t>200MG INF PLV SOL 1</t>
  </si>
  <si>
    <t>VORIKONAZOL SANDOZ 200 MG PRÁŠEK PRO INFUZNÍ ROZTO</t>
  </si>
  <si>
    <t>INF PLV SOL 1X200MG</t>
  </si>
  <si>
    <t>ANESIA 10 MG/ML INJ/INF EML.</t>
  </si>
  <si>
    <t>INJ+INF EML 5X20ML/200MG</t>
  </si>
  <si>
    <t>ANESIA 20 MG/ML INJEKČNÍ/INFUZNÍ EMULZE</t>
  </si>
  <si>
    <t>INJ+INF EML 10X50MLX20MG/ML</t>
  </si>
  <si>
    <t>ARDEAOSMOSOL MA 15 (Mannitol)</t>
  </si>
  <si>
    <t>Bridion 100mg/ml inj.10x2ml/200mg</t>
  </si>
  <si>
    <t>BUPIVACAINE ACCORD</t>
  </si>
  <si>
    <t>5MG/ML INJ SOL 5X10ML</t>
  </si>
  <si>
    <t>inj. 10x2.5ml</t>
  </si>
  <si>
    <t>DZ OCTENISEPT drm. sol. 250 ml</t>
  </si>
  <si>
    <t>DRM SOL 1X250ML</t>
  </si>
  <si>
    <t>DZ TRIXO LIND 100 ml</t>
  </si>
  <si>
    <t>EBRANTIL I.V. 25</t>
  </si>
  <si>
    <t>INJ SOL 5X5ML/25MG</t>
  </si>
  <si>
    <t>EPHEDRIN BIOTIKA</t>
  </si>
  <si>
    <t>INJ SOL 10X1ML/50MG</t>
  </si>
  <si>
    <t>ESMERON INJ.SOL.10X5ML</t>
  </si>
  <si>
    <t>CHIROCAINE 5 MG/ML</t>
  </si>
  <si>
    <t>INJ CNC SOL 10X10ML</t>
  </si>
  <si>
    <t>IBALGIN 400 (IBUPROFEN 400)</t>
  </si>
  <si>
    <t>TBL OBD 100X400MG</t>
  </si>
  <si>
    <t>IR SOL.MORPH.CHLOR.0.1%</t>
  </si>
  <si>
    <t>IR 1 ml</t>
  </si>
  <si>
    <t>INF CNC SOL 20X20ML</t>
  </si>
  <si>
    <t>LEKOPTIN</t>
  </si>
  <si>
    <t>INJ 50X2ML/5MG</t>
  </si>
  <si>
    <t>MARCAINE SPINAL O.5%</t>
  </si>
  <si>
    <t>INJ 5X4ML 5MG/ML</t>
  </si>
  <si>
    <t>MARCAINE SPINAL O.5% HEAVY</t>
  </si>
  <si>
    <t>INJ 5X4ML/20MG</t>
  </si>
  <si>
    <t>INJ+INF SOL 10X1MLX5MG/ML</t>
  </si>
  <si>
    <t>MIDAZOLAM TORREX 5MG/ML</t>
  </si>
  <si>
    <t>INJ 10X1ML/5MG</t>
  </si>
  <si>
    <t>INJ 10X1ML/10MG</t>
  </si>
  <si>
    <t>INJ SOL 5X2.5ML/5MG</t>
  </si>
  <si>
    <t>NORADRENALIN LECIVA</t>
  </si>
  <si>
    <t>ONDANSETRON B. BRAUN 2 MG/ML</t>
  </si>
  <si>
    <t>INJ SOL 20X4ML/8MG LDPE</t>
  </si>
  <si>
    <t>PARACETAMOL KABI 10 MG/ML</t>
  </si>
  <si>
    <t>INF SOL 10X50ML/500MG</t>
  </si>
  <si>
    <t>PROPOFOL 1% MCT/LCT FRESENIUS</t>
  </si>
  <si>
    <t>INJ EML 10X100ML</t>
  </si>
  <si>
    <t>PROPOFOL-LIPURO 1% (10MG/ML) 5X20ML</t>
  </si>
  <si>
    <t xml:space="preserve">INJ+INF EML 5X20ML/200MG </t>
  </si>
  <si>
    <t>RAPIFEN</t>
  </si>
  <si>
    <t>REMIFENTANIL B. BRAUN 1 MG</t>
  </si>
  <si>
    <t>INJ+INF PLV CSL 5X1MG</t>
  </si>
  <si>
    <t>RINGERUV ROZTOK BRAUN</t>
  </si>
  <si>
    <t>INF 10X500ML(LDPE)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</si>
  <si>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</si>
  <si>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</si>
  <si>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</si>
  <si>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</si>
  <si>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</si>
  <si>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</si>
  <si>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</si>
  <si>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</si>
  <si>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</si>
  <si>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6X240ML</t>
  </si>
  <si>
    <t>THIOPENTAL VALEANT 10x0,5g</t>
  </si>
  <si>
    <t>THIOPENTAL VUAB INJ. PLV. SOL. 0,5 G</t>
  </si>
  <si>
    <t>INJ PLV SOL 1X0.5GM</t>
  </si>
  <si>
    <t>VENTOLIN INHALER N</t>
  </si>
  <si>
    <t>INHSUSPSS200X100RG</t>
  </si>
  <si>
    <t>VOLULYTE 6%</t>
  </si>
  <si>
    <t>VOLUVEN  6%</t>
  </si>
  <si>
    <t>INF SOL 20X500MLVAK+P</t>
  </si>
  <si>
    <t>CALCIUM GLUCONICUM 10% B.BRAUN</t>
  </si>
  <si>
    <t>INJ SOL 20X10ML</t>
  </si>
  <si>
    <t>FORANE</t>
  </si>
  <si>
    <t>INH SOL 1X100ML</t>
  </si>
  <si>
    <t>MIDAZOLAM TORREX 1MG/ML</t>
  </si>
  <si>
    <t>INJ 10X5ML/5MG</t>
  </si>
  <si>
    <t>MIVACRON</t>
  </si>
  <si>
    <t>2MG/ML INJ SOL 5X10ML</t>
  </si>
  <si>
    <t>NASIVIN 0,05%</t>
  </si>
  <si>
    <t>NAS GTT SOL 10ML</t>
  </si>
  <si>
    <t>TETRASPAN 10%</t>
  </si>
  <si>
    <t>GRA 15X100MG(SACKY)</t>
  </si>
  <si>
    <t>CLARINASE REPETABS</t>
  </si>
  <si>
    <t>POR TBL PRO 14 II</t>
  </si>
  <si>
    <t>ENDOXAN 1 G</t>
  </si>
  <si>
    <t>CHLORID SODNY 0.9% BRAUN, REF.3500381</t>
  </si>
  <si>
    <t>INFSOL1X250ML-PELAH</t>
  </si>
  <si>
    <t>KINITO 50 MG, POTAHOVANÉ TABLETY</t>
  </si>
  <si>
    <t>KL ONDREJOVA MAST, 100G</t>
  </si>
  <si>
    <t>NEUROL 1.0</t>
  </si>
  <si>
    <t>NUROFEN</t>
  </si>
  <si>
    <t>TBL OBD 24X200MG</t>
  </si>
  <si>
    <t>ONDANSETRON KABI 2 MG/ML</t>
  </si>
  <si>
    <t>INJ SOL 5X4ML</t>
  </si>
  <si>
    <t>SEPTONEX</t>
  </si>
  <si>
    <t>DRM. SPR. SOL. 1x100ml</t>
  </si>
  <si>
    <t>TENSIOMIN</t>
  </si>
  <si>
    <t>TBL 30X25MG</t>
  </si>
  <si>
    <t>ANALGIN</t>
  </si>
  <si>
    <t>INJ SOL 5X5ML</t>
  </si>
  <si>
    <t>CHLORID SODNÝ 0,9% BRAUN</t>
  </si>
  <si>
    <t>INF SOL 20X100MLPELAH</t>
  </si>
  <si>
    <t>INF SOL 10X250MLPELAH</t>
  </si>
  <si>
    <t>NASIVIN 0,01%</t>
  </si>
  <si>
    <t>NAS GTT SOL 1X5ML</t>
  </si>
  <si>
    <t>NASIVIN SENSITIVE 0,05%</t>
  </si>
  <si>
    <t>NAS SPR SOL 1X10ML/5MG</t>
  </si>
  <si>
    <t>PARALEN PRO INFANTIBUS</t>
  </si>
  <si>
    <t>SUP 5X100MG</t>
  </si>
  <si>
    <t>SEVORANE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</si>
  <si>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</si>
  <si>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</si>
  <si>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</si>
  <si>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</si>
  <si>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</si>
  <si>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</si>
  <si>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</si>
  <si>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A02BA02 - RANITIDIN</t>
  </si>
  <si>
    <t>A02BC02 - PANTOPRAZOL</t>
  </si>
  <si>
    <t>A04AA01 - ONDANSETRON</t>
  </si>
  <si>
    <t>A06AD11 - LAKTULÓZA</t>
  </si>
  <si>
    <t>A10AB01 - INZULIN LIDSKÝ</t>
  </si>
  <si>
    <t>A10AB05 - INZULIN ASPART</t>
  </si>
  <si>
    <t>B01AB06 - NADROPARIN</t>
  </si>
  <si>
    <t>B01AC04 - KLOPIDOGREL</t>
  </si>
  <si>
    <t>C01BC03 - PROPAFENON</t>
  </si>
  <si>
    <t>C01BD01 - AMIODARON</t>
  </si>
  <si>
    <t>C01EB17 - IVABRADIN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</si>
  <si>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</si>
  <si>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</si>
  <si>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</si>
  <si>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</si>
  <si>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</si>
  <si>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</si>
  <si>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C08CA01 - AMLODIPIN</t>
  </si>
  <si>
    <t>C09AA04 - PERINDOPRIL</t>
  </si>
  <si>
    <t>C09AA05 - RAMIPRIL</t>
  </si>
  <si>
    <t>C09AA09 - FOSINOPRIL</t>
  </si>
  <si>
    <t>C10AA05 - ATORVASTATIN</t>
  </si>
  <si>
    <t>C10AB05 - FENOFIBRÁT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</si>
  <si>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</si>
  <si>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</si>
  <si>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</si>
  <si>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</si>
  <si>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</si>
  <si>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</si>
  <si>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</si>
  <si>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</si>
  <si>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</si>
  <si>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</si>
  <si>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</si>
  <si>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</si>
  <si>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</si>
  <si>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</si>
  <si>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</si>
  <si>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</si>
  <si>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</si>
  <si>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</si>
  <si>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</si>
  <si>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</si>
  <si>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</si>
  <si>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M01AX17 - NIMESULID</t>
  </si>
  <si>
    <t>M03AC04 - ATRAKURIUM</t>
  </si>
  <si>
    <t>M03AC09 - ROKURONIUM-BROMID</t>
  </si>
  <si>
    <t>M03AC11 - CISATRAKURIUM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</si>
  <si>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</si>
  <si>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</si>
  <si>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</si>
  <si>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</si>
  <si>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</si>
  <si>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</si>
  <si>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</si>
  <si>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</si>
  <si>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</si>
  <si>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N04BA03 - LEVODOPA, INHIBITOR DEKARBOXYLÁZY A INHIBITOR COMT</t>
  </si>
  <si>
    <t>N05AH03 - OLANZAPIN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</si>
  <si>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</si>
  <si>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</si>
  <si>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</si>
  <si>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</si>
  <si>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</si>
  <si>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</si>
  <si>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</si>
  <si>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</si>
  <si>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R03AC02 - SALBUTAMOL</t>
  </si>
  <si>
    <t>R03DC03 - MONTELUKAST</t>
  </si>
  <si>
    <t>R05CB06 - AMBROXOL</t>
  </si>
  <si>
    <t>R06AE07 - CETIRIZIN</t>
  </si>
  <si>
    <t>R06AX27 - DESLORATADIN</t>
  </si>
  <si>
    <t>S01EE01 - LATANOPROST</t>
  </si>
  <si>
    <t>V06XX - POTRAVINY PRO ZVLÁŠTNÍ LÉKAŘSKÉ ÚČELY (PZLÚ)</t>
  </si>
  <si>
    <t>A03FA07 - ITOPRIDUM</t>
  </si>
  <si>
    <t>L04AA06 - KYSELINA MYKOFENOLOVÁ</t>
  </si>
  <si>
    <t>N01AH03 - SUFENTANIL</t>
  </si>
  <si>
    <t>H02AB04</t>
  </si>
  <si>
    <t>9709</t>
  </si>
  <si>
    <t>40MG/ML INJ PSO LQF 40MG+1ML</t>
  </si>
  <si>
    <t>N01BB10</t>
  </si>
  <si>
    <t>197125</t>
  </si>
  <si>
    <t>LEVOBUPIVACAINE KABI</t>
  </si>
  <si>
    <t>5MG/ML INJ/INF SOL 5X10ML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</si>
  <si>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</si>
  <si>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</si>
  <si>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</si>
  <si>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</si>
  <si>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</si>
  <si>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</si>
  <si>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</si>
  <si>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</si>
  <si>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</si>
  <si>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</si>
  <si>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</si>
  <si>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</si>
  <si>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</si>
  <si>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</si>
  <si>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</si>
  <si>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</si>
  <si>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</si>
  <si>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</si>
  <si>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</si>
  <si>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A06AD11</t>
  </si>
  <si>
    <t>215713</t>
  </si>
  <si>
    <t>667G/L POR SOL 1X200ML HDP</t>
  </si>
  <si>
    <t>81456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</si>
  <si>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</si>
  <si>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</si>
  <si>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</si>
  <si>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</si>
  <si>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</si>
  <si>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</si>
  <si>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</si>
  <si>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</si>
  <si>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</si>
  <si>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</si>
  <si>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</si>
  <si>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</si>
  <si>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213494</t>
  </si>
  <si>
    <t>9500IU/ML INJ SOL ISP 10X0,4ML</t>
  </si>
  <si>
    <t>32063</t>
  </si>
  <si>
    <t>9500IU/ML INJ SOL ISP 10X0,8ML</t>
  </si>
  <si>
    <t>B01AC04</t>
  </si>
  <si>
    <t>141036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</si>
  <si>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</si>
  <si>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</si>
  <si>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</si>
  <si>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</si>
  <si>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</si>
  <si>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</si>
  <si>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</si>
  <si>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</si>
  <si>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</si>
  <si>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</si>
  <si>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</si>
  <si>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</si>
  <si>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</si>
  <si>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</si>
  <si>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C01EB17</t>
  </si>
  <si>
    <t>25969</t>
  </si>
  <si>
    <t>PROCORALAN</t>
  </si>
  <si>
    <t>5MG TBL FLM 56 KALBLI</t>
  </si>
  <si>
    <t>C02CA04</t>
  </si>
  <si>
    <t>107794</t>
  </si>
  <si>
    <t>4MG TBL NOB 90</t>
  </si>
  <si>
    <t>C03CA01</t>
  </si>
  <si>
    <t>56804</t>
  </si>
  <si>
    <t>40MG TBL NOB 50</t>
  </si>
  <si>
    <t>98219</t>
  </si>
  <si>
    <t>C05BA01</t>
  </si>
  <si>
    <t>100306</t>
  </si>
  <si>
    <t>445MG/100G GEL 40G</t>
  </si>
  <si>
    <t>100311</t>
  </si>
  <si>
    <t>445MG/100G CRM 40G</t>
  </si>
  <si>
    <t>C07AB02</t>
  </si>
  <si>
    <t>163150</t>
  </si>
  <si>
    <t>200MG TBL PRO 30</t>
  </si>
  <si>
    <t>58037</t>
  </si>
  <si>
    <t>BETALOC ZOK</t>
  </si>
  <si>
    <t>50MG TBL PRO 30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</si>
  <si>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</si>
  <si>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</si>
  <si>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</si>
  <si>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</si>
  <si>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</si>
  <si>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</si>
  <si>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</si>
  <si>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</si>
  <si>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</si>
  <si>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</si>
  <si>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C08CA01</t>
  </si>
  <si>
    <t>2945</t>
  </si>
  <si>
    <t>5MG TBL NOB 30</t>
  </si>
  <si>
    <t>C09AA04</t>
  </si>
  <si>
    <t>101205</t>
  </si>
  <si>
    <t>101211</t>
  </si>
  <si>
    <t>5MG TBL FLM 90</t>
  </si>
  <si>
    <t>C09AA05</t>
  </si>
  <si>
    <t>56976</t>
  </si>
  <si>
    <t>TRITACE</t>
  </si>
  <si>
    <t>2,5MG TBL NOB 20</t>
  </si>
  <si>
    <t>56981</t>
  </si>
  <si>
    <t>C09AA09</t>
  </si>
  <si>
    <t>200207</t>
  </si>
  <si>
    <t>MONOPRIL</t>
  </si>
  <si>
    <t>20MG TBL NOB 28</t>
  </si>
  <si>
    <t>C10AA05</t>
  </si>
  <si>
    <t>122632</t>
  </si>
  <si>
    <t>SORTIS</t>
  </si>
  <si>
    <t>80MG TBL FLM 30</t>
  </si>
  <si>
    <t>50318</t>
  </si>
  <si>
    <t>TULIP</t>
  </si>
  <si>
    <t>20MG TBL FLM 90</t>
  </si>
  <si>
    <t>C10AB05</t>
  </si>
  <si>
    <t>122210</t>
  </si>
  <si>
    <t>200MG CPS DUR 30</t>
  </si>
  <si>
    <t>H01CB02</t>
  </si>
  <si>
    <t>15245</t>
  </si>
  <si>
    <t>SANDOSTATIN</t>
  </si>
  <si>
    <t>0,1MG/ML INJ/INF SOL 5X1ML</t>
  </si>
  <si>
    <t>94882</t>
  </si>
  <si>
    <t>62,5MG/ML INJ PSO LQF 250MG+4ML</t>
  </si>
  <si>
    <t>H03AA01</t>
  </si>
  <si>
    <t>147454</t>
  </si>
  <si>
    <t>EUTHYROX</t>
  </si>
  <si>
    <t>88MCG TBL NOB 100 II</t>
  </si>
  <si>
    <t>184245</t>
  </si>
  <si>
    <t>LETROX</t>
  </si>
  <si>
    <t>75MCG TBL NOB 100</t>
  </si>
  <si>
    <t>46692</t>
  </si>
  <si>
    <t>69189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</si>
  <si>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</si>
  <si>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</si>
  <si>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</si>
  <si>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</si>
  <si>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</si>
  <si>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</si>
  <si>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</si>
  <si>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</si>
  <si>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</si>
  <si>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</si>
  <si>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</si>
  <si>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</si>
  <si>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</si>
  <si>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</si>
  <si>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</si>
  <si>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</si>
  <si>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</si>
  <si>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</si>
  <si>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</si>
  <si>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</si>
  <si>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</si>
  <si>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</si>
  <si>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</si>
  <si>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</si>
  <si>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</si>
  <si>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</si>
  <si>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</si>
  <si>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</si>
  <si>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</si>
  <si>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</si>
  <si>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</si>
  <si>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</si>
  <si>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</si>
  <si>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</si>
  <si>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</si>
  <si>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</si>
  <si>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</si>
  <si>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</si>
  <si>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</si>
  <si>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</si>
  <si>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</si>
  <si>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</si>
  <si>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</si>
  <si>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</si>
  <si>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</si>
  <si>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</si>
  <si>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</si>
  <si>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</si>
  <si>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</si>
  <si>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</si>
  <si>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</si>
  <si>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</si>
  <si>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</si>
  <si>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</si>
  <si>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</si>
  <si>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</si>
  <si>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</si>
  <si>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</si>
  <si>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</si>
  <si>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</si>
  <si>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</si>
  <si>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</si>
  <si>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</si>
  <si>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</si>
  <si>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</si>
  <si>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</si>
  <si>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</si>
  <si>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</si>
  <si>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</si>
  <si>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</si>
  <si>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</si>
  <si>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</si>
  <si>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</si>
  <si>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</si>
  <si>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</si>
  <si>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</si>
  <si>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196852</t>
  </si>
  <si>
    <t>VORIKONAZOL SANDOZ</t>
  </si>
  <si>
    <t>205772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</si>
  <si>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</si>
  <si>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</si>
  <si>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</si>
  <si>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</si>
  <si>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</si>
  <si>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</si>
  <si>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</si>
  <si>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</si>
  <si>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</si>
  <si>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</si>
  <si>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L04AA06</t>
  </si>
  <si>
    <t>27440</t>
  </si>
  <si>
    <t>CELLCEPT</t>
  </si>
  <si>
    <t>500MG INF PLV CSL 4</t>
  </si>
  <si>
    <t>M03AC04</t>
  </si>
  <si>
    <t>42392</t>
  </si>
  <si>
    <t>10MG/ML INJ SOL 5X5ML</t>
  </si>
  <si>
    <t>M03AC11</t>
  </si>
  <si>
    <t>40362</t>
  </si>
  <si>
    <t>N01AF03</t>
  </si>
  <si>
    <t>120407</t>
  </si>
  <si>
    <t>1G INJ PLV SOL 1 I</t>
  </si>
  <si>
    <t>216674</t>
  </si>
  <si>
    <t>THIOPENTAL VALEANT</t>
  </si>
  <si>
    <t>N01AH03</t>
  </si>
  <si>
    <t>21088</t>
  </si>
  <si>
    <t>SUFENTANIL TORREX</t>
  </si>
  <si>
    <t>50MCG/ML INJ SOL 5X5ML</t>
  </si>
  <si>
    <t>N01AX10</t>
  </si>
  <si>
    <t>187156</t>
  </si>
  <si>
    <t>ANESIA</t>
  </si>
  <si>
    <t>10MG/ML INJ/INF EML 10X50ML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</si>
  <si>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</si>
  <si>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</si>
  <si>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</si>
  <si>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</si>
  <si>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</si>
  <si>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</si>
  <si>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</si>
  <si>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</si>
  <si>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</si>
  <si>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</si>
  <si>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N03AX14</t>
  </si>
  <si>
    <t>25835</t>
  </si>
  <si>
    <t>KEPPRA</t>
  </si>
  <si>
    <t>500MG TBL FLM 50</t>
  </si>
  <si>
    <t>N03AX16</t>
  </si>
  <si>
    <t>210565</t>
  </si>
  <si>
    <t>PREGABALIN SANDOZ</t>
  </si>
  <si>
    <t>150MG CPS DUR 14</t>
  </si>
  <si>
    <t>N04BA03</t>
  </si>
  <si>
    <t>27657</t>
  </si>
  <si>
    <t>STALEVO</t>
  </si>
  <si>
    <t>150MG/37,5MG/200MG TBL FLM 100</t>
  </si>
  <si>
    <t>N05AH03</t>
  </si>
  <si>
    <t>500752</t>
  </si>
  <si>
    <t>OLANZAPIN MYLAN</t>
  </si>
  <si>
    <t>5MG TBL FLM 28</t>
  </si>
  <si>
    <t>N05AH04</t>
  </si>
  <si>
    <t>142866</t>
  </si>
  <si>
    <t>QUETIAPINE POLPHARMA</t>
  </si>
  <si>
    <t>100MG TBL FLM 6X10</t>
  </si>
  <si>
    <t>N05AX08</t>
  </si>
  <si>
    <t>197227</t>
  </si>
  <si>
    <t>RISPERIDON FARMAX</t>
  </si>
  <si>
    <t>1MG TBL FLM 60</t>
  </si>
  <si>
    <t>197231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</si>
  <si>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</si>
  <si>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</si>
  <si>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</si>
  <si>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</si>
  <si>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</si>
  <si>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</si>
  <si>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</si>
  <si>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</si>
  <si>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127738</t>
  </si>
  <si>
    <t>5MG/ML INJ/INF SOL 10X3ML</t>
  </si>
  <si>
    <t>184095</t>
  </si>
  <si>
    <t>5MG/ML INJ/INF SOL 10X10ML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</si>
  <si>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</si>
  <si>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</si>
  <si>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</si>
  <si>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</si>
  <si>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</si>
  <si>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</si>
  <si>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</si>
  <si>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</si>
  <si>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</si>
  <si>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17433</t>
  </si>
  <si>
    <t>20MG TBL FLM 60</t>
  </si>
  <si>
    <t>N06AB06</t>
  </si>
  <si>
    <t>146917</t>
  </si>
  <si>
    <t>ZOLOFT</t>
  </si>
  <si>
    <t>50MG TBL FLM 100</t>
  </si>
  <si>
    <t>N06AB10</t>
  </si>
  <si>
    <t>135002</t>
  </si>
  <si>
    <t>ELICEA</t>
  </si>
  <si>
    <t>R03AC02</t>
  </si>
  <si>
    <t>58380</t>
  </si>
  <si>
    <t>VENTOLIN</t>
  </si>
  <si>
    <t>5MG/ML INH SOL 1X20ML</t>
  </si>
  <si>
    <t>R03DC03</t>
  </si>
  <si>
    <t>140097</t>
  </si>
  <si>
    <t>CASTISPIR</t>
  </si>
  <si>
    <t>10MG TBL FLM 28</t>
  </si>
  <si>
    <t>R05CB06</t>
  </si>
  <si>
    <t>202900</t>
  </si>
  <si>
    <t>30MG TBL NOB 20</t>
  </si>
  <si>
    <t>R06AE07</t>
  </si>
  <si>
    <t>5496</t>
  </si>
  <si>
    <t>10MG TBL FLM 60</t>
  </si>
  <si>
    <t>66030</t>
  </si>
  <si>
    <t>99600</t>
  </si>
  <si>
    <t>10MG TBL FLM 90</t>
  </si>
  <si>
    <t>R06AX27</t>
  </si>
  <si>
    <t>168836</t>
  </si>
  <si>
    <t>DASSELTA</t>
  </si>
  <si>
    <t>S01EE01</t>
  </si>
  <si>
    <t>58893</t>
  </si>
  <si>
    <t>0,05MG/ML OPH GTT SOL 2,5ML I</t>
  </si>
  <si>
    <t>V06XX</t>
  </si>
  <si>
    <t>33340</t>
  </si>
  <si>
    <t>33420</t>
  </si>
  <si>
    <t>33422</t>
  </si>
  <si>
    <t>NUTRISON ADVANCED DIASON LOW ENERGY</t>
  </si>
  <si>
    <t>33423</t>
  </si>
  <si>
    <t>33424</t>
  </si>
  <si>
    <t>33525</t>
  </si>
  <si>
    <t>33530</t>
  </si>
  <si>
    <t>33739</t>
  </si>
  <si>
    <t>33750</t>
  </si>
  <si>
    <t>POR SOL 4X125G</t>
  </si>
  <si>
    <t>33751</t>
  </si>
  <si>
    <t>33833</t>
  </si>
  <si>
    <t>33847</t>
  </si>
  <si>
    <t>33848</t>
  </si>
  <si>
    <t>33851</t>
  </si>
  <si>
    <t>33865</t>
  </si>
  <si>
    <t>33934</t>
  </si>
  <si>
    <t>A04AA01</t>
  </si>
  <si>
    <t>187607</t>
  </si>
  <si>
    <t>ONDANSETRON B. BRAUN</t>
  </si>
  <si>
    <t>2MG/ML INJ SOL 20X4ML II</t>
  </si>
  <si>
    <t>83974</t>
  </si>
  <si>
    <t>1MG/ML INJ SOL 5X5ML</t>
  </si>
  <si>
    <t>M03AC09</t>
  </si>
  <si>
    <t>124418</t>
  </si>
  <si>
    <t>ROCURONIUM B. BRAUN</t>
  </si>
  <si>
    <t>10MG/ML INJ/INF SOL 10X5ML</t>
  </si>
  <si>
    <t>125002</t>
  </si>
  <si>
    <t>ESMERON</t>
  </si>
  <si>
    <t>40361</t>
  </si>
  <si>
    <t>2MG/ML INJ SOL 5X2,5ML</t>
  </si>
  <si>
    <t>N01AB08</t>
  </si>
  <si>
    <t>160319</t>
  </si>
  <si>
    <t>SEVOFLURANE BAXTER</t>
  </si>
  <si>
    <t>100% INH LIQ VAP 1X250ML</t>
  </si>
  <si>
    <t>120406</t>
  </si>
  <si>
    <t>0,5G INJ PLV SOL 1 I</t>
  </si>
  <si>
    <t>216673</t>
  </si>
  <si>
    <t>0,5G INJ PLV SOL 10</t>
  </si>
  <si>
    <t>162444</t>
  </si>
  <si>
    <t>5MCG/ML INJ SOL 5X2ML</t>
  </si>
  <si>
    <t>30779</t>
  </si>
  <si>
    <t>5MCG/ML INJ SOL 5X10ML</t>
  </si>
  <si>
    <t>129023</t>
  </si>
  <si>
    <t>10MG/ML INJ/INF EML 5X20ML</t>
  </si>
  <si>
    <t>18175</t>
  </si>
  <si>
    <t>10MG/ML INJ/INF EML 10X100ML</t>
  </si>
  <si>
    <t>187158</t>
  </si>
  <si>
    <t>187159</t>
  </si>
  <si>
    <t>20MG/ML INJ/INF EML 10X50ML</t>
  </si>
  <si>
    <t>3761</t>
  </si>
  <si>
    <t>INJ SOL 10X10MLX5MG/ML</t>
  </si>
  <si>
    <t>157871</t>
  </si>
  <si>
    <t>10MG/ML INF SOL 10X50ML</t>
  </si>
  <si>
    <t>127737</t>
  </si>
  <si>
    <t>5MG/ML INJ/INF SOL 10X1ML</t>
  </si>
  <si>
    <t>30187</t>
  </si>
  <si>
    <t>MIDAZOLAM TORREX</t>
  </si>
  <si>
    <t>5MG/ML INJ SOL 10X1ML</t>
  </si>
  <si>
    <t>31934</t>
  </si>
  <si>
    <t>100MCG/DÁV INH SUS PSS 200DÁV</t>
  </si>
  <si>
    <t>30164</t>
  </si>
  <si>
    <t>1MG/ML INJ SOL 10X5ML</t>
  </si>
  <si>
    <t>A03FA07</t>
  </si>
  <si>
    <t>166760</t>
  </si>
  <si>
    <t>KINITO</t>
  </si>
  <si>
    <t>24550</t>
  </si>
  <si>
    <t>ONDANSETRON KABI</t>
  </si>
  <si>
    <t>2MG/ML INJ SOL 5X4ML</t>
  </si>
  <si>
    <t>M01AX17</t>
  </si>
  <si>
    <t>12892</t>
  </si>
  <si>
    <t>100MG TBL NOB 30</t>
  </si>
  <si>
    <t>132853</t>
  </si>
  <si>
    <t>86656</t>
  </si>
  <si>
    <t>NEUROL 1,0</t>
  </si>
  <si>
    <t>1MG TBL NOB 30</t>
  </si>
  <si>
    <t>13024</t>
  </si>
  <si>
    <t>INH SOL 1X250MLX100%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</si>
  <si>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</si>
  <si>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</si>
  <si>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</si>
  <si>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</si>
  <si>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</si>
  <si>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</si>
  <si>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</si>
  <si>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</si>
  <si>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</si>
  <si>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</si>
  <si>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</si>
  <si>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</si>
  <si>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</si>
  <si>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</si>
  <si>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</si>
  <si>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</si>
  <si>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</si>
  <si>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</si>
  <si>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</si>
  <si>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</si>
  <si>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</si>
  <si>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Bartuš Michal</t>
  </si>
  <si>
    <t>Berta Emil</t>
  </si>
  <si>
    <t>Bertová Barbora</t>
  </si>
  <si>
    <t>Buvaličová Lenka</t>
  </si>
  <si>
    <t>Cvrkal Pavel</t>
  </si>
  <si>
    <t>Dostálová Kateřina</t>
  </si>
  <si>
    <t>Doubravská Lenka</t>
  </si>
  <si>
    <t>Frančáková Jana</t>
  </si>
  <si>
    <t>Fritscherová Šárka</t>
  </si>
  <si>
    <t>Gabrhelík Tomáš</t>
  </si>
  <si>
    <t>Görcs Roland</t>
  </si>
  <si>
    <t>Havlíková Jana</t>
  </si>
  <si>
    <t>Hložková Jarmila</t>
  </si>
  <si>
    <t>Hrnčiříková Pavla</t>
  </si>
  <si>
    <t>Hrnčířová Michaela</t>
  </si>
  <si>
    <t>Hudeček Martin</t>
  </si>
  <si>
    <t>Jurečková Lucie</t>
  </si>
  <si>
    <t>Kirchnerová Martina</t>
  </si>
  <si>
    <t>Konečná Iva</t>
  </si>
  <si>
    <t>Koutná Jiřina</t>
  </si>
  <si>
    <t>Krch David</t>
  </si>
  <si>
    <t>Matlochová Judit</t>
  </si>
  <si>
    <t>Minarik Pavel</t>
  </si>
  <si>
    <t>Mrozek Zdenek</t>
  </si>
  <si>
    <t>Papaj Jakub</t>
  </si>
  <si>
    <t>Papajčík Branislav</t>
  </si>
  <si>
    <t>Peter Martin</t>
  </si>
  <si>
    <t>Petrová Jana</t>
  </si>
  <si>
    <t>Petrová Zbynka</t>
  </si>
  <si>
    <t>Pieran Marek</t>
  </si>
  <si>
    <t>Pospíšilová Libuše</t>
  </si>
  <si>
    <t>Rešková Ivana</t>
  </si>
  <si>
    <t>Sedlák Ctirad</t>
  </si>
  <si>
    <t>Skácel Monika</t>
  </si>
  <si>
    <t>Skálová Jitka</t>
  </si>
  <si>
    <t>Staněk Václav</t>
  </si>
  <si>
    <t>Špaňhel Jiří</t>
  </si>
  <si>
    <t>Švec Martin</t>
  </si>
  <si>
    <t>Uher Radek</t>
  </si>
  <si>
    <t>Uvízl Radovan</t>
  </si>
  <si>
    <t>Vlček Jiří</t>
  </si>
  <si>
    <t>Vychodilová Ivana</t>
  </si>
  <si>
    <t>Zelená Barbora</t>
  </si>
  <si>
    <t>AMOXICILIN A ENZYMOVÝ INHIBITOR</t>
  </si>
  <si>
    <t>72972</t>
  </si>
  <si>
    <t>AMOKSIKLAV 1,2 G</t>
  </si>
  <si>
    <t>1000MG/200MG INJ/INF PLV SOL 5</t>
  </si>
  <si>
    <t>DESLORATADIN</t>
  </si>
  <si>
    <t>168838</t>
  </si>
  <si>
    <t>DIAZEPAM</t>
  </si>
  <si>
    <t>69417</t>
  </si>
  <si>
    <t>DIAZEPAM DESITIN RECTAL TUBE</t>
  </si>
  <si>
    <t>5MG RCT SOL 5X2,5ML</t>
  </si>
  <si>
    <t>OMEPRAZOL</t>
  </si>
  <si>
    <t>25366</t>
  </si>
  <si>
    <t>20MG CPS ETD 90</t>
  </si>
  <si>
    <t>215606</t>
  </si>
  <si>
    <t>SALMETEROL A FLUTIKASON</t>
  </si>
  <si>
    <t>45961</t>
  </si>
  <si>
    <t>SERETIDE DISKUS</t>
  </si>
  <si>
    <t>50MCG/100MCG INH PLV DOS 1X60D</t>
  </si>
  <si>
    <t>PERINDOPRIL A AMLODIPIN</t>
  </si>
  <si>
    <t>124135</t>
  </si>
  <si>
    <t>PRESTANCE</t>
  </si>
  <si>
    <t>10MG/10MG TBL NOB 120</t>
  </si>
  <si>
    <t>BISOPROLOL</t>
  </si>
  <si>
    <t>94164</t>
  </si>
  <si>
    <t>CONCOR 5</t>
  </si>
  <si>
    <t>CELEKOXIB</t>
  </si>
  <si>
    <t>196427</t>
  </si>
  <si>
    <t>CELEKOXIB MYLAN</t>
  </si>
  <si>
    <t>100MG CPS DUR 30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</si>
  <si>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</si>
  <si>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</si>
  <si>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</si>
  <si>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</si>
  <si>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</si>
  <si>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</si>
  <si>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</si>
  <si>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HOŘČÍK (RŮZNÉ SOLE V KOMBINACI)</t>
  </si>
  <si>
    <t>66555</t>
  </si>
  <si>
    <t>365MG POR GRA SOL SCC 30</t>
  </si>
  <si>
    <t>CHINAPRIL A DIURETIKA</t>
  </si>
  <si>
    <t>76710</t>
  </si>
  <si>
    <t>ACCUZIDE 10</t>
  </si>
  <si>
    <t>10MG/12,5MG TBL FLM 100</t>
  </si>
  <si>
    <t>KODEIN</t>
  </si>
  <si>
    <t>56993</t>
  </si>
  <si>
    <t>CODEIN SLOVAKOFARMA</t>
  </si>
  <si>
    <t>30MG TBL NOB 10</t>
  </si>
  <si>
    <t>METHYLPREDNISOLON-ACEPONÁT</t>
  </si>
  <si>
    <t>85350</t>
  </si>
  <si>
    <t>ADVANTAN</t>
  </si>
  <si>
    <t>1MG/G CRM 1X15G</t>
  </si>
  <si>
    <t>NIMESULID</t>
  </si>
  <si>
    <t>12895</t>
  </si>
  <si>
    <t>100MG POR GRA SUS 30 I</t>
  </si>
  <si>
    <t>Pitofenon a analgetika</t>
  </si>
  <si>
    <t>176954</t>
  </si>
  <si>
    <t>500MG/ML+5MG/ML POR GTT SOL 1X</t>
  </si>
  <si>
    <t>PREDNISON</t>
  </si>
  <si>
    <t>2963</t>
  </si>
  <si>
    <t>PREDNISON 20 LÉČIVA</t>
  </si>
  <si>
    <t>20MG TBL NOB 20</t>
  </si>
  <si>
    <t>SULTAMICILIN</t>
  </si>
  <si>
    <t>17149</t>
  </si>
  <si>
    <t>375MG TBL FLM 12</t>
  </si>
  <si>
    <t>ZOLPIDEM</t>
  </si>
  <si>
    <t>132803</t>
  </si>
  <si>
    <t>STILNOX</t>
  </si>
  <si>
    <t>HOŘČÍK</t>
  </si>
  <si>
    <t>96635</t>
  </si>
  <si>
    <t>MAGNE B6</t>
  </si>
  <si>
    <t>470MG/5MG TBL OBD 50</t>
  </si>
  <si>
    <t>Jiná antibiotika pro lokální aplikaci</t>
  </si>
  <si>
    <t>1066</t>
  </si>
  <si>
    <t>250IU/G+5,2MG/G UNG 10G</t>
  </si>
  <si>
    <t>5951</t>
  </si>
  <si>
    <t>875MG/125MG TBL FLM 14</t>
  </si>
  <si>
    <t>AZITHROMYCIN</t>
  </si>
  <si>
    <t>155868</t>
  </si>
  <si>
    <t>SUMAMED</t>
  </si>
  <si>
    <t>250MG CPS DUR 6</t>
  </si>
  <si>
    <t>CITALOPRAM</t>
  </si>
  <si>
    <t>94948</t>
  </si>
  <si>
    <t>20MG TBL FLM 28</t>
  </si>
  <si>
    <t>199252</t>
  </si>
  <si>
    <t>DEXAMETHASON A ANTIINFEKTIVA</t>
  </si>
  <si>
    <t>57866</t>
  </si>
  <si>
    <t>3MG/ML+1MG/ML OPH GTT SUS 1X5M</t>
  </si>
  <si>
    <t>DIOSMIN, KOMBINACE</t>
  </si>
  <si>
    <t>201992</t>
  </si>
  <si>
    <t>500MG TBL FLM 120</t>
  </si>
  <si>
    <t>132908</t>
  </si>
  <si>
    <t>DOSULEPIN</t>
  </si>
  <si>
    <t>4207</t>
  </si>
  <si>
    <t>PROTHIADEN 25</t>
  </si>
  <si>
    <t>25MG TBL OBD 30</t>
  </si>
  <si>
    <t>FENTERMIN</t>
  </si>
  <si>
    <t>97375</t>
  </si>
  <si>
    <t>ADIPEX RETARD</t>
  </si>
  <si>
    <t>15MG CPS RML 30</t>
  </si>
  <si>
    <t>GABAPENTIN</t>
  </si>
  <si>
    <t>84400</t>
  </si>
  <si>
    <t>NEURONTIN</t>
  </si>
  <si>
    <t>300MG CPS DUR 100</t>
  </si>
  <si>
    <t>132653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</si>
  <si>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</si>
  <si>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</si>
  <si>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</si>
  <si>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</si>
  <si>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</si>
  <si>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</si>
  <si>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</si>
  <si>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JINÁ IMUNOSTIMULANCIA</t>
  </si>
  <si>
    <t>84102</t>
  </si>
  <si>
    <t>LUIVAC</t>
  </si>
  <si>
    <t>3MG TBL NOB 56 KALBLI</t>
  </si>
  <si>
    <t>KANDESARTAN</t>
  </si>
  <si>
    <t>171539</t>
  </si>
  <si>
    <t>CARZAP</t>
  </si>
  <si>
    <t>8MG TBL NOB 28</t>
  </si>
  <si>
    <t>KETOPROFEN</t>
  </si>
  <si>
    <t>76654</t>
  </si>
  <si>
    <t>KETONAL RETARD</t>
  </si>
  <si>
    <t>150MG TBL PRO 20</t>
  </si>
  <si>
    <t>METOKLOPRAMID</t>
  </si>
  <si>
    <t>93104</t>
  </si>
  <si>
    <t>10MG TBL NOB 40</t>
  </si>
  <si>
    <t>NADROPARIN</t>
  </si>
  <si>
    <t>PANTOPRAZOL</t>
  </si>
  <si>
    <t>119688</t>
  </si>
  <si>
    <t>40MG TBL ENT 100 I</t>
  </si>
  <si>
    <t>49115</t>
  </si>
  <si>
    <t>20MG TBL ENT 100</t>
  </si>
  <si>
    <t>214526</t>
  </si>
  <si>
    <t>SODNÁ SŮL METAMIZOLU</t>
  </si>
  <si>
    <t>TOBRAMYCIN</t>
  </si>
  <si>
    <t>86264</t>
  </si>
  <si>
    <t>3MG/ML OPH GTT SOL 1X5ML</t>
  </si>
  <si>
    <t>93207</t>
  </si>
  <si>
    <t>3MG/G OPH UNG 3,5G</t>
  </si>
  <si>
    <t>TRAMADOL</t>
  </si>
  <si>
    <t>42780</t>
  </si>
  <si>
    <t>TRALGIT SR 200</t>
  </si>
  <si>
    <t>132873</t>
  </si>
  <si>
    <t>TRAMAL RETARD TABLETY 100 MG</t>
  </si>
  <si>
    <t>100MG TBL PRO 30</t>
  </si>
  <si>
    <t>TRAZODON</t>
  </si>
  <si>
    <t>46444</t>
  </si>
  <si>
    <t>TRITTICO AC 150</t>
  </si>
  <si>
    <t>150MG TBL RET 60</t>
  </si>
  <si>
    <t>VÁPNÍK, KOMBINACE S VITAMINEM D A/NEBO JINÝMI LÉČIVY</t>
  </si>
  <si>
    <t>164888</t>
  </si>
  <si>
    <t>CALTRATE 600 MG/400 IU D3 POTAHOVANÁ TABLETA</t>
  </si>
  <si>
    <t>600MG/400IU TBL FLM 90</t>
  </si>
  <si>
    <t>198058</t>
  </si>
  <si>
    <t>SANVAL</t>
  </si>
  <si>
    <t>10MG TBL FLM 100</t>
  </si>
  <si>
    <t>ITOPRIDUM</t>
  </si>
  <si>
    <t>166759</t>
  </si>
  <si>
    <t>50MG TBL FLM 40</t>
  </si>
  <si>
    <t>TRAMADOL A PARACETAMOL</t>
  </si>
  <si>
    <t>179333</t>
  </si>
  <si>
    <t>DORETA</t>
  </si>
  <si>
    <t>75MG/650MG TBL FLM 90 I</t>
  </si>
  <si>
    <t>209688</t>
  </si>
  <si>
    <t>DORETA PROLONG</t>
  </si>
  <si>
    <t>75MG/650MG TBL PRO 30 II</t>
  </si>
  <si>
    <t>132711</t>
  </si>
  <si>
    <t>45011</t>
  </si>
  <si>
    <t>AZITROMYCIN SANDOZ</t>
  </si>
  <si>
    <t>500MG TBL FLM 6</t>
  </si>
  <si>
    <t>200935</t>
  </si>
  <si>
    <t>KALNORMIN</t>
  </si>
  <si>
    <t>1G TBL PRO 30</t>
  </si>
  <si>
    <t>201970</t>
  </si>
  <si>
    <t>33000IU/2500IU DRM PLV SOL 1</t>
  </si>
  <si>
    <t>KLARITHROMYCIN</t>
  </si>
  <si>
    <t>203290</t>
  </si>
  <si>
    <t>KLACID SR</t>
  </si>
  <si>
    <t>500MG TBL RET 14</t>
  </si>
  <si>
    <t>Kortikosteroidy</t>
  </si>
  <si>
    <t>84700</t>
  </si>
  <si>
    <t>OTOBACID N</t>
  </si>
  <si>
    <t>0,2MG/G+5MG/G+479,8MG/G AUR GT</t>
  </si>
  <si>
    <t>LEVOCETIRIZIN</t>
  </si>
  <si>
    <t>42952</t>
  </si>
  <si>
    <t>XYZAL</t>
  </si>
  <si>
    <t>5MG TBL FLM 14</t>
  </si>
  <si>
    <t>MĚKKÝ PARAFIN A TUKOVÉ PRODUKTY</t>
  </si>
  <si>
    <t>100273</t>
  </si>
  <si>
    <t>LIPOBASE</t>
  </si>
  <si>
    <t>CRM 100G</t>
  </si>
  <si>
    <t>Salbutamol</t>
  </si>
  <si>
    <t>UREA</t>
  </si>
  <si>
    <t>16462</t>
  </si>
  <si>
    <t>40MG/ML DRM EML 200ML</t>
  </si>
  <si>
    <t>17925</t>
  </si>
  <si>
    <t>ZALDIAR</t>
  </si>
  <si>
    <t>37,5MG/325MG TBL FLM 20</t>
  </si>
  <si>
    <t>179327</t>
  </si>
  <si>
    <t>75MG/650MG TBL FLM 30 I</t>
  </si>
  <si>
    <t>HYDROCHLOROTHIAZID</t>
  </si>
  <si>
    <t>168</t>
  </si>
  <si>
    <t>HYDROCHLOROTHIAZID LÉČIVA</t>
  </si>
  <si>
    <t>25MG TBL NOB 20</t>
  </si>
  <si>
    <t>LOSARTAN A DIURETIKA</t>
  </si>
  <si>
    <t>15317</t>
  </si>
  <si>
    <t>LOZAP H</t>
  </si>
  <si>
    <t>50MG/12,5MG TBL FLM 90</t>
  </si>
  <si>
    <t>LEVOTHYROXIN, SODNÁ SŮL</t>
  </si>
  <si>
    <t>77047</t>
  </si>
  <si>
    <t>PROTHIADEN 75</t>
  </si>
  <si>
    <t>75MG TBL FLM 30</t>
  </si>
  <si>
    <t>Pregabalin</t>
  </si>
  <si>
    <t>211881</t>
  </si>
  <si>
    <t>PREGLENIX</t>
  </si>
  <si>
    <t>150MG CPS DUR 56</t>
  </si>
  <si>
    <t>42776</t>
  </si>
  <si>
    <t>TRALGIT SR 150</t>
  </si>
  <si>
    <t>150MG TBL PRO 30</t>
  </si>
  <si>
    <t>ANALGETIKA A ANESTETIKA, KOMBINACE</t>
  </si>
  <si>
    <t>107143</t>
  </si>
  <si>
    <t>OTIPAX</t>
  </si>
  <si>
    <t>40MG/G+10MG/G AUR GTT SOL 16G</t>
  </si>
  <si>
    <t>DIHYDROKODEIN</t>
  </si>
  <si>
    <t>41821</t>
  </si>
  <si>
    <t>DHC CONTINUS</t>
  </si>
  <si>
    <t>120MG TBL RET 60</t>
  </si>
  <si>
    <t>41822</t>
  </si>
  <si>
    <t>ALOPURINOL</t>
  </si>
  <si>
    <t>127263</t>
  </si>
  <si>
    <t>ALOPURINOL SANDOZ</t>
  </si>
  <si>
    <t>100MG TBL NOB 100</t>
  </si>
  <si>
    <t>45010</t>
  </si>
  <si>
    <t>500MG TBL FLM 3</t>
  </si>
  <si>
    <t>BUTYLSKOPOLAMINIUM</t>
  </si>
  <si>
    <t>41156</t>
  </si>
  <si>
    <t>BUSCOPAN</t>
  </si>
  <si>
    <t>10MG TBL OBD 50</t>
  </si>
  <si>
    <t>Dexamethason</t>
  </si>
  <si>
    <t>21698</t>
  </si>
  <si>
    <t>DEXAMETHASONE WZF POLFA</t>
  </si>
  <si>
    <t>1MG/ML OPH GTT SUS 1X5ML PE</t>
  </si>
  <si>
    <t>2546</t>
  </si>
  <si>
    <t>OPH GTT SUS 1X5ML</t>
  </si>
  <si>
    <t>89025</t>
  </si>
  <si>
    <t>DICLOFENAC AL 50</t>
  </si>
  <si>
    <t>50MG TBL ENT 50</t>
  </si>
  <si>
    <t>DOXYCYKLIN</t>
  </si>
  <si>
    <t>97654</t>
  </si>
  <si>
    <t>DOXYBENE</t>
  </si>
  <si>
    <t>100MG CPS MOL 10</t>
  </si>
  <si>
    <t>Erdostein</t>
  </si>
  <si>
    <t>95560</t>
  </si>
  <si>
    <t>ERDOMED</t>
  </si>
  <si>
    <t>300MG CPS DUR 30</t>
  </si>
  <si>
    <t>ESOMEPRAZOL</t>
  </si>
  <si>
    <t>180080</t>
  </si>
  <si>
    <t>HELIDES</t>
  </si>
  <si>
    <t>40MG CPS ETD 98</t>
  </si>
  <si>
    <t>FENOXYMETHYLPENICILIN</t>
  </si>
  <si>
    <t>45996</t>
  </si>
  <si>
    <t>OSPEN 500</t>
  </si>
  <si>
    <t>500000IU TBL FLM 30</t>
  </si>
  <si>
    <t>FLUKONAZOL</t>
  </si>
  <si>
    <t>47439</t>
  </si>
  <si>
    <t>MYCOMAX 150</t>
  </si>
  <si>
    <t>150MG CPS DUR 3</t>
  </si>
  <si>
    <t>FYTOFARMAKA A ŽIVOČIŠNÉ PRODUKTY (ČESKÁ ATC SKUPINA)</t>
  </si>
  <si>
    <t>10045</t>
  </si>
  <si>
    <t>AGNUCASTON</t>
  </si>
  <si>
    <t>TBL FLM 30</t>
  </si>
  <si>
    <t>215978</t>
  </si>
  <si>
    <t>IBUPROFEN</t>
  </si>
  <si>
    <t>203016</t>
  </si>
  <si>
    <t>BRUFEN</t>
  </si>
  <si>
    <t>600MG GRA EFF 20</t>
  </si>
  <si>
    <t>JINÁ ANTIHISTAMINIKA PRO SYSTÉMOVOU APLIKACI</t>
  </si>
  <si>
    <t>2479</t>
  </si>
  <si>
    <t>2MG TBL NOB 20</t>
  </si>
  <si>
    <t>LANSOPRAZOL</t>
  </si>
  <si>
    <t>17121</t>
  </si>
  <si>
    <t>LANZUL</t>
  </si>
  <si>
    <t>30MG CPS DUR 28</t>
  </si>
  <si>
    <t>124346</t>
  </si>
  <si>
    <t>CEZERA</t>
  </si>
  <si>
    <t>5MG TBL FLM 90 I</t>
  </si>
  <si>
    <t>MUPIROCIN</t>
  </si>
  <si>
    <t>90778</t>
  </si>
  <si>
    <t>BACTROBAN</t>
  </si>
  <si>
    <t>20MG/G UNG 15G</t>
  </si>
  <si>
    <t>25365</t>
  </si>
  <si>
    <t>20MG CPS ETD 28</t>
  </si>
  <si>
    <t>PIKOSÍRAN SODNÝ, KOMBINACE</t>
  </si>
  <si>
    <t>160806</t>
  </si>
  <si>
    <t>PICOPREP</t>
  </si>
  <si>
    <t>10MG/3,5G/12G POR PLV SOL 2</t>
  </si>
  <si>
    <t>Ranitidin</t>
  </si>
  <si>
    <t>SILYMARIN</t>
  </si>
  <si>
    <t>19571</t>
  </si>
  <si>
    <t>LAGOSA</t>
  </si>
  <si>
    <t>TBL OBD 100</t>
  </si>
  <si>
    <t>Sumatriptan</t>
  </si>
  <si>
    <t>119115</t>
  </si>
  <si>
    <t>SUMATRIPTAN ACTAVIS</t>
  </si>
  <si>
    <t>50MG TBL OBD 6 I</t>
  </si>
  <si>
    <t>ACEBUTOLOL</t>
  </si>
  <si>
    <t>80058</t>
  </si>
  <si>
    <t>SECTRAL</t>
  </si>
  <si>
    <t>400MG TBL FLM 30</t>
  </si>
  <si>
    <t>125523</t>
  </si>
  <si>
    <t>APO-ACEBUTOL</t>
  </si>
  <si>
    <t>400MG TBL FLM 100</t>
  </si>
  <si>
    <t>107869</t>
  </si>
  <si>
    <t>APO-ALLOPURINOL</t>
  </si>
  <si>
    <t>ATORVASTATIN</t>
  </si>
  <si>
    <t>148309</t>
  </si>
  <si>
    <t>40MG TBL FLM 90</t>
  </si>
  <si>
    <t>19590</t>
  </si>
  <si>
    <t>TORVACARD 10</t>
  </si>
  <si>
    <t>93019</t>
  </si>
  <si>
    <t>40MG TBL FLM 30</t>
  </si>
  <si>
    <t>BROMAZEPAM</t>
  </si>
  <si>
    <t>88217</t>
  </si>
  <si>
    <t>LEXAURIN 1,5</t>
  </si>
  <si>
    <t>1,5MG TBL NOB 30</t>
  </si>
  <si>
    <t>132907</t>
  </si>
  <si>
    <t>500MG TBL FLM 60</t>
  </si>
  <si>
    <t>180068</t>
  </si>
  <si>
    <t>40MG CPS ETD 14</t>
  </si>
  <si>
    <t>ETOFYLIN-NIKOTINÁT</t>
  </si>
  <si>
    <t>17983</t>
  </si>
  <si>
    <t>OXYPHYLLIN</t>
  </si>
  <si>
    <t>100MG TBL NOB 50</t>
  </si>
  <si>
    <t>HYDROCHLOROTHIAZID A KALIUM ŠETŘÍCÍ DIURETIKA</t>
  </si>
  <si>
    <t>94804</t>
  </si>
  <si>
    <t>MODURETIC</t>
  </si>
  <si>
    <t>5MG/50MG TBL NOB 30</t>
  </si>
  <si>
    <t>32546</t>
  </si>
  <si>
    <t>500MG TBL RET 14 DOUBLE BLI</t>
  </si>
  <si>
    <t>53853</t>
  </si>
  <si>
    <t>KLACID 500</t>
  </si>
  <si>
    <t>500MG TBL FLM 14</t>
  </si>
  <si>
    <t>KYSELINA ACETYLSALICYLOVÁ</t>
  </si>
  <si>
    <t>155782</t>
  </si>
  <si>
    <t>100MG/50MG TBL NOB 100</t>
  </si>
  <si>
    <t>163426</t>
  </si>
  <si>
    <t>100MG TBL ENT 100</t>
  </si>
  <si>
    <t>188848</t>
  </si>
  <si>
    <t>STACYL</t>
  </si>
  <si>
    <t>100MG TBL ENT 60 I</t>
  </si>
  <si>
    <t>201897</t>
  </si>
  <si>
    <t>VASOPIRIN</t>
  </si>
  <si>
    <t>100MG TBL ENT 90</t>
  </si>
  <si>
    <t>METOPROLOL</t>
  </si>
  <si>
    <t>132559</t>
  </si>
  <si>
    <t>50MG TBL NOB 50</t>
  </si>
  <si>
    <t>132638</t>
  </si>
  <si>
    <t>12891</t>
  </si>
  <si>
    <t>100MG TBL NOB 15</t>
  </si>
  <si>
    <t>12894</t>
  </si>
  <si>
    <t>100MG POR GRA SUS 15 I</t>
  </si>
  <si>
    <t>132526</t>
  </si>
  <si>
    <t>HELICID 10</t>
  </si>
  <si>
    <t>10MG CPS ETD 28</t>
  </si>
  <si>
    <t>202855</t>
  </si>
  <si>
    <t>HELICID</t>
  </si>
  <si>
    <t>40MG CPS ETD 28 II</t>
  </si>
  <si>
    <t>RAMIPRIL</t>
  </si>
  <si>
    <t>15866</t>
  </si>
  <si>
    <t>10MG TBL NOB 100</t>
  </si>
  <si>
    <t>199656</t>
  </si>
  <si>
    <t>RAMIPRIL ACTAVIS</t>
  </si>
  <si>
    <t>10MG TBL NOB 90</t>
  </si>
  <si>
    <t>208686</t>
  </si>
  <si>
    <t>RAMIPRIL KRKA</t>
  </si>
  <si>
    <t>TAMSULOSIN</t>
  </si>
  <si>
    <t>159304</t>
  </si>
  <si>
    <t>TANYZ ERAS</t>
  </si>
  <si>
    <t>0,4MG TBL PRO 50 I</t>
  </si>
  <si>
    <t>138841</t>
  </si>
  <si>
    <t>37,5MG/325MG TBL FLM 30 I</t>
  </si>
  <si>
    <t>Alprazolam</t>
  </si>
  <si>
    <t>90959</t>
  </si>
  <si>
    <t>XANAX</t>
  </si>
  <si>
    <t>88219</t>
  </si>
  <si>
    <t>3MG TBL NOB 30</t>
  </si>
  <si>
    <t>Escitalopram</t>
  </si>
  <si>
    <t>134513</t>
  </si>
  <si>
    <t>ESTRIOL</t>
  </si>
  <si>
    <t>98182</t>
  </si>
  <si>
    <t>OVESTIN</t>
  </si>
  <si>
    <t>1MG/G VAG CRM 15G+APL</t>
  </si>
  <si>
    <t>HYDROKORTISON-BUTYRÁT</t>
  </si>
  <si>
    <t>9307</t>
  </si>
  <si>
    <t>LOCOID 0,1% LOTION</t>
  </si>
  <si>
    <t>1MG/ML DRM SOL 30ML</t>
  </si>
  <si>
    <t>218238</t>
  </si>
  <si>
    <t>JINÁ ANTIINFEKTIVA</t>
  </si>
  <si>
    <t>200863</t>
  </si>
  <si>
    <t>OPH GTT SOL 1X10ML PLAST</t>
  </si>
  <si>
    <t>188850</t>
  </si>
  <si>
    <t>100MG TBL ENT 100 I</t>
  </si>
  <si>
    <t>188857</t>
  </si>
  <si>
    <t>100MG TBL ENT 100 II</t>
  </si>
  <si>
    <t>187425</t>
  </si>
  <si>
    <t>MEDROXYPROGESTERON A ESTROGEN</t>
  </si>
  <si>
    <t>14628</t>
  </si>
  <si>
    <t>DIVINA</t>
  </si>
  <si>
    <t>2MG+2MG/10MG TBL NOB 3X21</t>
  </si>
  <si>
    <t>46980</t>
  </si>
  <si>
    <t>BETALOC SR</t>
  </si>
  <si>
    <t>200MG TBL PRO 100</t>
  </si>
  <si>
    <t>NIFUROXAZID</t>
  </si>
  <si>
    <t>155871</t>
  </si>
  <si>
    <t>200MG CPS DUR 14</t>
  </si>
  <si>
    <t>PERINDOPRIL A DIURETIKA</t>
  </si>
  <si>
    <t>162012</t>
  </si>
  <si>
    <t>PRESTARIUM NEO COMBI</t>
  </si>
  <si>
    <t>10MG/2,5MG TBL FLM 90</t>
  </si>
  <si>
    <t>SULFAMETHOXAZOL A TRIMETHOPRIM</t>
  </si>
  <si>
    <t>3377</t>
  </si>
  <si>
    <t>400MG/80MG TBL NOB 20</t>
  </si>
  <si>
    <t>16286</t>
  </si>
  <si>
    <t>2592</t>
  </si>
  <si>
    <t>MILURIT 100</t>
  </si>
  <si>
    <t>FUROSEMID</t>
  </si>
  <si>
    <t>INZULIN GLARGIN</t>
  </si>
  <si>
    <t>210402</t>
  </si>
  <si>
    <t>TOUJEO</t>
  </si>
  <si>
    <t>300U/ML INJ SOL 3X1,5ML</t>
  </si>
  <si>
    <t>INZULIN LIDSKÝ</t>
  </si>
  <si>
    <t>KLOPIDOGREL</t>
  </si>
  <si>
    <t>17122</t>
  </si>
  <si>
    <t>30MG CPS DUR 56</t>
  </si>
  <si>
    <t>LINAGLIPTIN</t>
  </si>
  <si>
    <t>168451</t>
  </si>
  <si>
    <t>TRAJENTA</t>
  </si>
  <si>
    <t>5MG TBL FLM 90X1</t>
  </si>
  <si>
    <t>46981</t>
  </si>
  <si>
    <t>PARACETAMOL</t>
  </si>
  <si>
    <t>162142</t>
  </si>
  <si>
    <t>500MG TBL NOB 24</t>
  </si>
  <si>
    <t>Pentoxifylin</t>
  </si>
  <si>
    <t>20028</t>
  </si>
  <si>
    <t>AGAPURIN SR 400</t>
  </si>
  <si>
    <t>400MG TBL PRO 100</t>
  </si>
  <si>
    <t>ROSUVASTATIN</t>
  </si>
  <si>
    <t>148070</t>
  </si>
  <si>
    <t>ROSUCARD</t>
  </si>
  <si>
    <t>Spironolakton</t>
  </si>
  <si>
    <t>30434</t>
  </si>
  <si>
    <t>25MG TBL NOB 100</t>
  </si>
  <si>
    <t>12494</t>
  </si>
  <si>
    <t>875MG/125MG TBL FLM 14 I</t>
  </si>
  <si>
    <t>ACEKLOFENAK</t>
  </si>
  <si>
    <t>191729</t>
  </si>
  <si>
    <t>BIOFENAC</t>
  </si>
  <si>
    <t>100MG TBL FLM 20</t>
  </si>
  <si>
    <t>119773</t>
  </si>
  <si>
    <t>ENOXAPARIN</t>
  </si>
  <si>
    <t>115401</t>
  </si>
  <si>
    <t>CLEXANE</t>
  </si>
  <si>
    <t>4000IU(40MG)/0,4ML INJ SOL ISP</t>
  </si>
  <si>
    <t>56805</t>
  </si>
  <si>
    <t>40MG TBL NOB 100</t>
  </si>
  <si>
    <t>GLYCEROL-TRINITRÁT</t>
  </si>
  <si>
    <t>85071</t>
  </si>
  <si>
    <t>NITROMINT</t>
  </si>
  <si>
    <t>0,4MG/DÁV SPR SLG 10G I</t>
  </si>
  <si>
    <t>Chondroitin-sulfát</t>
  </si>
  <si>
    <t>14821</t>
  </si>
  <si>
    <t>CONDROSULF</t>
  </si>
  <si>
    <t>800MG TBL FLM 30</t>
  </si>
  <si>
    <t>32019</t>
  </si>
  <si>
    <t>IBUPROFEN AL 400</t>
  </si>
  <si>
    <t>400MG TBL FLM 50</t>
  </si>
  <si>
    <t>Karvedilol</t>
  </si>
  <si>
    <t>102600</t>
  </si>
  <si>
    <t>6,25MG TBL NOB 100</t>
  </si>
  <si>
    <t>119940</t>
  </si>
  <si>
    <t>PRONTOFLEX 10%</t>
  </si>
  <si>
    <t>100MG/ML DRM SPR SOL 25ML</t>
  </si>
  <si>
    <t>LAKTULÓZA</t>
  </si>
  <si>
    <t>42547</t>
  </si>
  <si>
    <t>LACTULOSE AL</t>
  </si>
  <si>
    <t>66,7MG/100ML SIR 1X500ML</t>
  </si>
  <si>
    <t>17191</t>
  </si>
  <si>
    <t>LACTULOSA BIOMEDICA</t>
  </si>
  <si>
    <t>667MG/ML SIR 500ML</t>
  </si>
  <si>
    <t>MEMANTIN</t>
  </si>
  <si>
    <t>29468</t>
  </si>
  <si>
    <t>EBIXA</t>
  </si>
  <si>
    <t>20MG TBL FLM 28 I</t>
  </si>
  <si>
    <t>29475</t>
  </si>
  <si>
    <t>20MG TBL FLM 98 I</t>
  </si>
  <si>
    <t>Mesalazin</t>
  </si>
  <si>
    <t>192090</t>
  </si>
  <si>
    <t>PENTASA SLOW RELEASE TABLETS 500 MG</t>
  </si>
  <si>
    <t>500MG TBL RET 100</t>
  </si>
  <si>
    <t>86616</t>
  </si>
  <si>
    <t>500MG TBL PRO 100</t>
  </si>
  <si>
    <t>PIRACETAM</t>
  </si>
  <si>
    <t>64865</t>
  </si>
  <si>
    <t>PIRACETAM AL 1200</t>
  </si>
  <si>
    <t>1200MG TBL FLM 60</t>
  </si>
  <si>
    <t>64866</t>
  </si>
  <si>
    <t>1200MG TBL FLM 120</t>
  </si>
  <si>
    <t>46755</t>
  </si>
  <si>
    <t>50MG CPS DUR 30</t>
  </si>
  <si>
    <t>TAMSULOSIN A SOLIFENACIN</t>
  </si>
  <si>
    <t>197787</t>
  </si>
  <si>
    <t>URIZIA</t>
  </si>
  <si>
    <t>6MG/0,4MG TBL RET 100</t>
  </si>
  <si>
    <t>CEFADROXIL</t>
  </si>
  <si>
    <t>44802</t>
  </si>
  <si>
    <t>BIODROXIL</t>
  </si>
  <si>
    <t>1000MG TBL FLM 12</t>
  </si>
  <si>
    <t>CEFUROXIM</t>
  </si>
  <si>
    <t>47728</t>
  </si>
  <si>
    <t>ZINNAT</t>
  </si>
  <si>
    <t>32953</t>
  </si>
  <si>
    <t>DOXYHEXAL TABS</t>
  </si>
  <si>
    <t>100MG TBL NOB 10</t>
  </si>
  <si>
    <t>LEVODOPA A INHIBITOR DEKARBOXYLÁZY</t>
  </si>
  <si>
    <t>132578</t>
  </si>
  <si>
    <t>ISICOM 250 MG</t>
  </si>
  <si>
    <t>250MG/25MG TBL NOB 100</t>
  </si>
  <si>
    <t>45244</t>
  </si>
  <si>
    <t>132790</t>
  </si>
  <si>
    <t>214600</t>
  </si>
  <si>
    <t>HYPNOGEN</t>
  </si>
  <si>
    <t>CETIRIZIN</t>
  </si>
  <si>
    <t>2477</t>
  </si>
  <si>
    <t>5MG TBL NOB 20(2X10)</t>
  </si>
  <si>
    <t>191730</t>
  </si>
  <si>
    <t>100MG TBL FLM 60</t>
  </si>
  <si>
    <t>AMOXICILIN</t>
  </si>
  <si>
    <t>62052</t>
  </si>
  <si>
    <t>DUOMOX 1000</t>
  </si>
  <si>
    <t>1000MG TBL SUS 20</t>
  </si>
  <si>
    <t>INDOMETACIN</t>
  </si>
  <si>
    <t>93724</t>
  </si>
  <si>
    <t>INDOMETACIN BERLIN-CHEMIE</t>
  </si>
  <si>
    <t>100MG SUP 10</t>
  </si>
  <si>
    <t>31536</t>
  </si>
  <si>
    <t>25MG TBL PRO 100</t>
  </si>
  <si>
    <t>59806</t>
  </si>
  <si>
    <t>FRAXIPARINE FORTE</t>
  </si>
  <si>
    <t>19000IU/ML INJ SOL ISP 10X0,6M</t>
  </si>
  <si>
    <t>162082</t>
  </si>
  <si>
    <t>NOLPAZA</t>
  </si>
  <si>
    <t>40MG TBL ENT 100</t>
  </si>
  <si>
    <t>198056</t>
  </si>
  <si>
    <t>FORMOTEROL A BUDESONID</t>
  </si>
  <si>
    <t>180089</t>
  </si>
  <si>
    <t>SYMBICORT TURBUHALER 200 MIKROGRAMŮ/ 6 MIKROGRAMŮ/ INHALACE</t>
  </si>
  <si>
    <t>160MCG/4,5MCG INH PLV 3X120DÁV</t>
  </si>
  <si>
    <t>Jiná</t>
  </si>
  <si>
    <t>*1005</t>
  </si>
  <si>
    <t>Jiný</t>
  </si>
  <si>
    <t>KOMBINACE RŮZNÝCH ANTIBIOTIK</t>
  </si>
  <si>
    <t>1076</t>
  </si>
  <si>
    <t>OPH UNG 5G</t>
  </si>
  <si>
    <t>MOMETASON</t>
  </si>
  <si>
    <t>170760</t>
  </si>
  <si>
    <t>MOMMOX</t>
  </si>
  <si>
    <t>0,05MG/DÁV NAS SPR SUS 140DÁV</t>
  </si>
  <si>
    <t>32059</t>
  </si>
  <si>
    <t>BETAXOLOL</t>
  </si>
  <si>
    <t>49910</t>
  </si>
  <si>
    <t>LOKREN</t>
  </si>
  <si>
    <t>20MG TBL FLM 98</t>
  </si>
  <si>
    <t>185634</t>
  </si>
  <si>
    <t>125114</t>
  </si>
  <si>
    <t>ANOPYRIN</t>
  </si>
  <si>
    <t>100MG TBL NOB 3X20</t>
  </si>
  <si>
    <t>203564</t>
  </si>
  <si>
    <t>97186</t>
  </si>
  <si>
    <t>100MCG TBL NOB 100 I</t>
  </si>
  <si>
    <t>KODEIN A PARACETAMOL</t>
  </si>
  <si>
    <t>87906</t>
  </si>
  <si>
    <t>KORYLAN</t>
  </si>
  <si>
    <t>325MG/28,73MG TBL NOB 10</t>
  </si>
  <si>
    <t>155685</t>
  </si>
  <si>
    <t>ZYRTEC</t>
  </si>
  <si>
    <t>DILTIAZEM</t>
  </si>
  <si>
    <t>94314</t>
  </si>
  <si>
    <t>DIACORDIN 90 RETARD</t>
  </si>
  <si>
    <t>90MG TBL PRO 30</t>
  </si>
  <si>
    <t>98218</t>
  </si>
  <si>
    <t>40MG TBL NOB 20</t>
  </si>
  <si>
    <t>THIOKOLCHIKOSID</t>
  </si>
  <si>
    <t>107943</t>
  </si>
  <si>
    <t>MUSCORIL CPS</t>
  </si>
  <si>
    <t>4MG CPS DUR 20</t>
  </si>
  <si>
    <t>2547</t>
  </si>
  <si>
    <t>OPH UNG 3,5G</t>
  </si>
  <si>
    <t>DROTAVERIN</t>
  </si>
  <si>
    <t>192729</t>
  </si>
  <si>
    <t>40MG TBL NOB 24</t>
  </si>
  <si>
    <t>9305</t>
  </si>
  <si>
    <t>LOCOID 0,1%</t>
  </si>
  <si>
    <t>1MG/G CRM 30G</t>
  </si>
  <si>
    <t>KLÍŠŤOVÁ ENCEFALITIDA, INAKTIVOVANÝ CELÝ VIRUS</t>
  </si>
  <si>
    <t>55106</t>
  </si>
  <si>
    <t>FSME-IMMUN</t>
  </si>
  <si>
    <t>0,25ML INJ SUS ISP 1X0,25ML+IN</t>
  </si>
  <si>
    <t>Kyselina aminomethylbenzoová</t>
  </si>
  <si>
    <t>214913</t>
  </si>
  <si>
    <t>250MG TBL NOB 10</t>
  </si>
  <si>
    <t>Norethisteron</t>
  </si>
  <si>
    <t>125226</t>
  </si>
  <si>
    <t>NORETHISTERON ZENTIVA</t>
  </si>
  <si>
    <t>50335</t>
  </si>
  <si>
    <t>88708</t>
  </si>
  <si>
    <t>ALGIFEN</t>
  </si>
  <si>
    <t>500MG/5,25MG/0,1MG TBL NOB 20</t>
  </si>
  <si>
    <t>119117</t>
  </si>
  <si>
    <t>50MG TBL OBD 24 I</t>
  </si>
  <si>
    <t>107976</t>
  </si>
  <si>
    <t>SUMAMIGREN</t>
  </si>
  <si>
    <t>50MG TBL FLM 6</t>
  </si>
  <si>
    <t>LEVOBUPIVAKAIN</t>
  </si>
  <si>
    <t>PIPEKURONIUM</t>
  </si>
  <si>
    <t>87822</t>
  </si>
  <si>
    <t>2MG/ML INJ PSO LQF 25+25X2ML</t>
  </si>
  <si>
    <t>AMOROLFIN</t>
  </si>
  <si>
    <t>45304</t>
  </si>
  <si>
    <t>LOCERYL 5% LÉČIVÝ LAK NA NEHTY</t>
  </si>
  <si>
    <t>50MG/ML LAC UGC 1X2,5ML I</t>
  </si>
  <si>
    <t>28834</t>
  </si>
  <si>
    <t>AERIUS</t>
  </si>
  <si>
    <t>2,5MG POR TBL DIS 90</t>
  </si>
  <si>
    <t>23291</t>
  </si>
  <si>
    <t>0,4MG/ML SIR 150ML I</t>
  </si>
  <si>
    <t>KYSELINA LISTOVÁ</t>
  </si>
  <si>
    <t>76064</t>
  </si>
  <si>
    <t>ACIDUM FOLICUM LÉČIVA</t>
  </si>
  <si>
    <t>10MG TBL OBD 30</t>
  </si>
  <si>
    <t>DIENOGEST A ETHINYLESTRADIOL</t>
  </si>
  <si>
    <t>178538</t>
  </si>
  <si>
    <t>FOXINETTE NEO</t>
  </si>
  <si>
    <t>2MG/0,03MG TBL FLM 3X21</t>
  </si>
  <si>
    <t>19751</t>
  </si>
  <si>
    <t>1000MG TBL SUS 14</t>
  </si>
  <si>
    <t>107918</t>
  </si>
  <si>
    <t>APO-DICLO</t>
  </si>
  <si>
    <t>50MG TBL ENT 100</t>
  </si>
  <si>
    <t>MEFENOXALON</t>
  </si>
  <si>
    <t>85656</t>
  </si>
  <si>
    <t>DORSIFLEX</t>
  </si>
  <si>
    <t>168837</t>
  </si>
  <si>
    <t>5MG TBL FLM 50</t>
  </si>
  <si>
    <t>TAMSULOSIN A DUTASTERID</t>
  </si>
  <si>
    <t>145988</t>
  </si>
  <si>
    <t>DUODART</t>
  </si>
  <si>
    <t>0,5MG/0,4MG CPS DUR 90</t>
  </si>
  <si>
    <t>132950</t>
  </si>
  <si>
    <t>SERENOVÝ PLOD</t>
  </si>
  <si>
    <t>59710</t>
  </si>
  <si>
    <t>PROSTAMOL UNO</t>
  </si>
  <si>
    <t>CPS MOL 30</t>
  </si>
  <si>
    <t>TESTOSTERON</t>
  </si>
  <si>
    <t>92181</t>
  </si>
  <si>
    <t>SUSTANON 250</t>
  </si>
  <si>
    <t>250MG/ML INJ SOL 1X1ML</t>
  </si>
  <si>
    <t>AMITRIPTYLIN</t>
  </si>
  <si>
    <t>87167</t>
  </si>
  <si>
    <t>AMITRIPTYLIN-SLOVAKOFARMA</t>
  </si>
  <si>
    <t>25MG TBL FLM 50</t>
  </si>
  <si>
    <t>87168</t>
  </si>
  <si>
    <t>25MG TBL FLM 100</t>
  </si>
  <si>
    <t>Baklofen</t>
  </si>
  <si>
    <t>40274</t>
  </si>
  <si>
    <t>BACLOFEN-POLPHARMA</t>
  </si>
  <si>
    <t>10MG TBL NOB 50</t>
  </si>
  <si>
    <t>BUPRENORFIN</t>
  </si>
  <si>
    <t>42755</t>
  </si>
  <si>
    <t>TRANSTEC</t>
  </si>
  <si>
    <t>35MCG/H TDR EMP 5</t>
  </si>
  <si>
    <t>42761</t>
  </si>
  <si>
    <t>70MCG/H TDR EMP 5</t>
  </si>
  <si>
    <t>192999</t>
  </si>
  <si>
    <t>BUPRENORPHINE ACTAVIS</t>
  </si>
  <si>
    <t>212275</t>
  </si>
  <si>
    <t>NOPREX</t>
  </si>
  <si>
    <t>212281</t>
  </si>
  <si>
    <t>52,5MCG/H TDR EMP 5</t>
  </si>
  <si>
    <t>41824</t>
  </si>
  <si>
    <t>60MG TBL RET 60</t>
  </si>
  <si>
    <t>41825</t>
  </si>
  <si>
    <t>90MG TBL RET 60</t>
  </si>
  <si>
    <t>Duloxetin</t>
  </si>
  <si>
    <t>28389</t>
  </si>
  <si>
    <t>CYMBALTA</t>
  </si>
  <si>
    <t>60MG CPS ETD 28</t>
  </si>
  <si>
    <t>135928</t>
  </si>
  <si>
    <t>ESOPREX</t>
  </si>
  <si>
    <t>FENTANYL</t>
  </si>
  <si>
    <t>11955</t>
  </si>
  <si>
    <t>DUROGESIC</t>
  </si>
  <si>
    <t>12MCG/H TDR EMP 5X2,1MG</t>
  </si>
  <si>
    <t>124572</t>
  </si>
  <si>
    <t>DOLFORIN</t>
  </si>
  <si>
    <t>75MCG/H TDR EMP 5</t>
  </si>
  <si>
    <t>46929</t>
  </si>
  <si>
    <t>100MCG/H TDR EMP 5X16,8MG</t>
  </si>
  <si>
    <t>47285</t>
  </si>
  <si>
    <t>75MCG/H TDR EMP 5X12,6MG</t>
  </si>
  <si>
    <t>153145</t>
  </si>
  <si>
    <t>ADOLOR</t>
  </si>
  <si>
    <t>100MCG/H TDR EMP 5 I</t>
  </si>
  <si>
    <t>153121</t>
  </si>
  <si>
    <t>25MCG/H TDR EMP 5 I</t>
  </si>
  <si>
    <t>153129</t>
  </si>
  <si>
    <t>50MCG/H TDR EMP 5 I</t>
  </si>
  <si>
    <t>122593</t>
  </si>
  <si>
    <t>FENTALIS</t>
  </si>
  <si>
    <t>25MCG/H TDR EMP 5</t>
  </si>
  <si>
    <t>155999</t>
  </si>
  <si>
    <t>50MCG/H TDR EMP 5 II</t>
  </si>
  <si>
    <t>124568</t>
  </si>
  <si>
    <t>25MCG/H TDR EMP 20</t>
  </si>
  <si>
    <t>122600</t>
  </si>
  <si>
    <t>50MCG/H TDR EMP 5</t>
  </si>
  <si>
    <t>122588</t>
  </si>
  <si>
    <t>12,5MCG/H TDR EMP 5</t>
  </si>
  <si>
    <t>130812</t>
  </si>
  <si>
    <t>GORDIUS</t>
  </si>
  <si>
    <t>84398</t>
  </si>
  <si>
    <t>100MG CPS DUR 100</t>
  </si>
  <si>
    <t>84399</t>
  </si>
  <si>
    <t>300MG CPS DUR 50</t>
  </si>
  <si>
    <t>84401</t>
  </si>
  <si>
    <t>400MG CPS DUR 50</t>
  </si>
  <si>
    <t>173420</t>
  </si>
  <si>
    <t>APO-GAB 300</t>
  </si>
  <si>
    <t>300MG CPS DUR 90</t>
  </si>
  <si>
    <t>Hydrogenované námelové alkaloidy</t>
  </si>
  <si>
    <t>91032</t>
  </si>
  <si>
    <t>SECATOXIN FORTE</t>
  </si>
  <si>
    <t>2,5MG/ML POR GTT SOL 25ML</t>
  </si>
  <si>
    <t>Hydromorfon</t>
  </si>
  <si>
    <t>10843</t>
  </si>
  <si>
    <t>PALLADONE-SR</t>
  </si>
  <si>
    <t>8MG CPS PRO 30</t>
  </si>
  <si>
    <t>21592</t>
  </si>
  <si>
    <t>4MG CPS PRO 60</t>
  </si>
  <si>
    <t>10848</t>
  </si>
  <si>
    <t>8MG CPS PRO 60</t>
  </si>
  <si>
    <t>21572</t>
  </si>
  <si>
    <t>24MG CPS PRO 60</t>
  </si>
  <si>
    <t>21583</t>
  </si>
  <si>
    <t>16MG CPS PRO 60</t>
  </si>
  <si>
    <t>153758</t>
  </si>
  <si>
    <t>JINÁ KAPILÁRY STABILIZUJÍCÍ LÁTKY</t>
  </si>
  <si>
    <t>202701</t>
  </si>
  <si>
    <t>20MG TBL ENT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</si>
  <si>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</si>
  <si>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</si>
  <si>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</si>
  <si>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</si>
  <si>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</si>
  <si>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</si>
  <si>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</si>
  <si>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</si>
  <si>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</si>
  <si>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 200</t>
  </si>
  <si>
    <t>200MG TBL PRO 50</t>
  </si>
  <si>
    <t>KLONAZEPAM</t>
  </si>
  <si>
    <t>14957</t>
  </si>
  <si>
    <t>0,5MG TBL NOB 50</t>
  </si>
  <si>
    <t>14958</t>
  </si>
  <si>
    <t>2MG TBL NOB 30</t>
  </si>
  <si>
    <t>Lornoxikam</t>
  </si>
  <si>
    <t>119899</t>
  </si>
  <si>
    <t>XEFO RAPID</t>
  </si>
  <si>
    <t>8MG TBL FLM 30</t>
  </si>
  <si>
    <t>Meloxikam</t>
  </si>
  <si>
    <t>112561</t>
  </si>
  <si>
    <t>RECOXA</t>
  </si>
  <si>
    <t>15MG TBL NOB 30</t>
  </si>
  <si>
    <t>112562</t>
  </si>
  <si>
    <t>15MG TBL NOB 60</t>
  </si>
  <si>
    <t>Morfin</t>
  </si>
  <si>
    <t>164740</t>
  </si>
  <si>
    <t>VENDAL RETARD</t>
  </si>
  <si>
    <t>41727</t>
  </si>
  <si>
    <t>SEVREDOL</t>
  </si>
  <si>
    <t>41730</t>
  </si>
  <si>
    <t>NAFTIDROFURYL</t>
  </si>
  <si>
    <t>66015</t>
  </si>
  <si>
    <t>ENELBIN 100 RETARD</t>
  </si>
  <si>
    <t>100MG TBL PRO 100</t>
  </si>
  <si>
    <t>NAPROXEN</t>
  </si>
  <si>
    <t>207253</t>
  </si>
  <si>
    <t>NALGESIN</t>
  </si>
  <si>
    <t>550MG TBL FLM 30</t>
  </si>
  <si>
    <t>OTILONIUM-BROMID</t>
  </si>
  <si>
    <t>84098</t>
  </si>
  <si>
    <t>SPASMOMEN</t>
  </si>
  <si>
    <t>Oxykodon</t>
  </si>
  <si>
    <t>11045</t>
  </si>
  <si>
    <t>OXYCONTIN</t>
  </si>
  <si>
    <t>80MG TBL PRO 60</t>
  </si>
  <si>
    <t>11062</t>
  </si>
  <si>
    <t>20MG TBL PRO 30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</si>
  <si>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</si>
  <si>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</si>
  <si>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</si>
  <si>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</si>
  <si>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</si>
  <si>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</si>
  <si>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</si>
  <si>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</si>
  <si>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</si>
  <si>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</si>
  <si>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</si>
  <si>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</si>
  <si>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</si>
  <si>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28223</t>
  </si>
  <si>
    <t>LYRICA</t>
  </si>
  <si>
    <t>29960</t>
  </si>
  <si>
    <t>75MG CPS DUR 100</t>
  </si>
  <si>
    <t>210544</t>
  </si>
  <si>
    <t>75MG CPS DUR 56</t>
  </si>
  <si>
    <t>211873</t>
  </si>
  <si>
    <t>209682</t>
  </si>
  <si>
    <t>PREGABALIN STADA</t>
  </si>
  <si>
    <t>210568</t>
  </si>
  <si>
    <t>210546</t>
  </si>
  <si>
    <t>75MG CPS DUR 84</t>
  </si>
  <si>
    <t>210595</t>
  </si>
  <si>
    <t>300MG CPS DUR 56</t>
  </si>
  <si>
    <t>210570</t>
  </si>
  <si>
    <t>150MG CPS DUR 84</t>
  </si>
  <si>
    <t>196016</t>
  </si>
  <si>
    <t>METAMIZOL STADA</t>
  </si>
  <si>
    <t>500MG/ML POR GTT SOL 1X20ML</t>
  </si>
  <si>
    <t>SPAZMOLYTIKA, PSYCHOLEPTIKA A ANALGETIKA V KOMBINACI</t>
  </si>
  <si>
    <t>91261</t>
  </si>
  <si>
    <t>SPASMOPAN</t>
  </si>
  <si>
    <t>500MG/19,2MG/10MG/0,1MG SUP 5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</si>
  <si>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</si>
  <si>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</si>
  <si>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</si>
  <si>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</si>
  <si>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</si>
  <si>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</si>
  <si>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</si>
  <si>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</si>
  <si>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</si>
  <si>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150MG TBL PRO 60</t>
  </si>
  <si>
    <t>184614</t>
  </si>
  <si>
    <t>200MG TBL PRO 60X1</t>
  </si>
  <si>
    <t>184592</t>
  </si>
  <si>
    <t>150MG TBL PRO 60X1</t>
  </si>
  <si>
    <t>184741</t>
  </si>
  <si>
    <t>PALEXIA</t>
  </si>
  <si>
    <t>50MG TBL FLM 30X1</t>
  </si>
  <si>
    <t>184618</t>
  </si>
  <si>
    <t>250MG TBL PRO 40</t>
  </si>
  <si>
    <t>184621</t>
  </si>
  <si>
    <t>250MG TBL PRO 60</t>
  </si>
  <si>
    <t>184628</t>
  </si>
  <si>
    <t>250MG TBL PRO 30X1</t>
  </si>
  <si>
    <t>Tizanidin</t>
  </si>
  <si>
    <t>16051</t>
  </si>
  <si>
    <t>SIRDALUD</t>
  </si>
  <si>
    <t>24737</t>
  </si>
  <si>
    <t>TRAMADOL SANDOZ RETARD</t>
  </si>
  <si>
    <t>57793</t>
  </si>
  <si>
    <t>TRAMAL KAPKY 100 MG/1 ML</t>
  </si>
  <si>
    <t>100MG/ML POR GTT SOL 1X96ML</t>
  </si>
  <si>
    <t>59672</t>
  </si>
  <si>
    <t>84262</t>
  </si>
  <si>
    <t>TRALGIT GTT.</t>
  </si>
  <si>
    <t>100MG/ML POR GTT SOL 96ML</t>
  </si>
  <si>
    <t>42777</t>
  </si>
  <si>
    <t>150MG TBL PRO 50</t>
  </si>
  <si>
    <t>42781</t>
  </si>
  <si>
    <t>112007</t>
  </si>
  <si>
    <t>TRAMADOL RETARD ACTAVIS</t>
  </si>
  <si>
    <t>100MG TBL PRO 90 I</t>
  </si>
  <si>
    <t>112026</t>
  </si>
  <si>
    <t>VENLAFAXIN</t>
  </si>
  <si>
    <t>115562</t>
  </si>
  <si>
    <t>VENLAFAXIN MYLAN</t>
  </si>
  <si>
    <t>150MG CPS PRO 30</t>
  </si>
  <si>
    <t>142083</t>
  </si>
  <si>
    <t>75MG CPS PRO 90</t>
  </si>
  <si>
    <t>142080</t>
  </si>
  <si>
    <t>150MG CPS PRO 90</t>
  </si>
  <si>
    <t>146877</t>
  </si>
  <si>
    <t>APO-ZOLPIDEM</t>
  </si>
  <si>
    <t>163149</t>
  </si>
  <si>
    <t>198057</t>
  </si>
  <si>
    <t>17926</t>
  </si>
  <si>
    <t>37,5MG/325MG TBL FLM 30</t>
  </si>
  <si>
    <t>17929</t>
  </si>
  <si>
    <t>192721</t>
  </si>
  <si>
    <t>TRAMYLPA</t>
  </si>
  <si>
    <t>201609</t>
  </si>
  <si>
    <t>37,5MG/325MG TBL FLM 30X1</t>
  </si>
  <si>
    <t>201612</t>
  </si>
  <si>
    <t>37,5MG/325MG TBL FLM 60X1</t>
  </si>
  <si>
    <t>197863</t>
  </si>
  <si>
    <t>PALGOTAL</t>
  </si>
  <si>
    <t>75MG/650MG TBL FLM 30</t>
  </si>
  <si>
    <t>179326</t>
  </si>
  <si>
    <t>75MG/650MG TBL FLM 20 I</t>
  </si>
  <si>
    <t>132872</t>
  </si>
  <si>
    <t>209690</t>
  </si>
  <si>
    <t>75MG/650MG TBL PRO 60 II</t>
  </si>
  <si>
    <t>OXYKODON A NALOXON+E4851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</si>
  <si>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</si>
  <si>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</si>
  <si>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</si>
  <si>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</si>
  <si>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</si>
  <si>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</si>
  <si>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</si>
  <si>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215749</t>
  </si>
  <si>
    <t>10MG/5MG TBL PRO 100</t>
  </si>
  <si>
    <t>BILASTIN</t>
  </si>
  <si>
    <t>148675</t>
  </si>
  <si>
    <t>XADOS</t>
  </si>
  <si>
    <t>20MG TBL NOB 50</t>
  </si>
  <si>
    <t>132710</t>
  </si>
  <si>
    <t>KLINDAMYCIN</t>
  </si>
  <si>
    <t>100339</t>
  </si>
  <si>
    <t>DALACIN C</t>
  </si>
  <si>
    <t>300MG CPS DUR 16</t>
  </si>
  <si>
    <t>Perindopril</t>
  </si>
  <si>
    <t>85030</t>
  </si>
  <si>
    <t>CELEBREX</t>
  </si>
  <si>
    <t>200MG CPS DUR 30 I</t>
  </si>
  <si>
    <t>196152</t>
  </si>
  <si>
    <t>ACLEXA</t>
  </si>
  <si>
    <t>200MG CPS DUR 60</t>
  </si>
  <si>
    <t>132523</t>
  </si>
  <si>
    <t>124566</t>
  </si>
  <si>
    <t>179583</t>
  </si>
  <si>
    <t>FENTANYL MYLAN</t>
  </si>
  <si>
    <t>147458</t>
  </si>
  <si>
    <t>112MCG TBL NOB 100 II</t>
  </si>
  <si>
    <t>22901</t>
  </si>
  <si>
    <t>MELOXICAM TEVA</t>
  </si>
  <si>
    <t>15MG TBL NOB 50 I</t>
  </si>
  <si>
    <t>96974</t>
  </si>
  <si>
    <t>CERUCAL</t>
  </si>
  <si>
    <t>NARATRIPTAN</t>
  </si>
  <si>
    <t>53137</t>
  </si>
  <si>
    <t>NARAMIG</t>
  </si>
  <si>
    <t>2,5MG TBL FLM 6 I</t>
  </si>
  <si>
    <t>17187</t>
  </si>
  <si>
    <t>NIMESIL</t>
  </si>
  <si>
    <t>100MG POR GRA SUS 30</t>
  </si>
  <si>
    <t>180386</t>
  </si>
  <si>
    <t>PAROXETIN</t>
  </si>
  <si>
    <t>107848</t>
  </si>
  <si>
    <t>APO-PAROX</t>
  </si>
  <si>
    <t>20MG TBL FLM 100</t>
  </si>
  <si>
    <t>184631</t>
  </si>
  <si>
    <t>250MG TBL PRO 60X1</t>
  </si>
  <si>
    <t>101782</t>
  </si>
  <si>
    <t>NOAX UNO</t>
  </si>
  <si>
    <t>100MG TBL PRO 30 I</t>
  </si>
  <si>
    <t>56847</t>
  </si>
  <si>
    <t>TRAMAL RETARD TABLETY 200 MG</t>
  </si>
  <si>
    <t>28831</t>
  </si>
  <si>
    <t>2,5MG POR TBL DIS 30</t>
  </si>
  <si>
    <t>83099</t>
  </si>
  <si>
    <t>XANAX SR</t>
  </si>
  <si>
    <t>0,5MG TBL PRO 30</t>
  </si>
  <si>
    <t>BETAHISTIN</t>
  </si>
  <si>
    <t>102684</t>
  </si>
  <si>
    <t>BETAHISTIN ACTAVIS</t>
  </si>
  <si>
    <t>16MG TBL NOB 60</t>
  </si>
  <si>
    <t>132810</t>
  </si>
  <si>
    <t>216707</t>
  </si>
  <si>
    <t>1,5MG TBL NOB 28</t>
  </si>
  <si>
    <t>42758</t>
  </si>
  <si>
    <t>132524</t>
  </si>
  <si>
    <t>26329</t>
  </si>
  <si>
    <t>124575</t>
  </si>
  <si>
    <t>100MCG/H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</si>
  <si>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</si>
  <si>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</si>
  <si>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</si>
  <si>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</si>
  <si>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</si>
  <si>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</si>
  <si>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</si>
  <si>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122572</t>
  </si>
  <si>
    <t>155387</t>
  </si>
  <si>
    <t>300MCG SLG TBL NOB 30</t>
  </si>
  <si>
    <t>122580</t>
  </si>
  <si>
    <t>40777</t>
  </si>
  <si>
    <t>600MG TBL FLM 50</t>
  </si>
  <si>
    <t>84396</t>
  </si>
  <si>
    <t>100MG CPS DUR 20</t>
  </si>
  <si>
    <t>127593</t>
  </si>
  <si>
    <t>GABAPENTIN AUROBINDO</t>
  </si>
  <si>
    <t>300MG CPS DUR 100 I</t>
  </si>
  <si>
    <t>150765</t>
  </si>
  <si>
    <t>GABANOX</t>
  </si>
  <si>
    <t>300MG CPS DUR 60</t>
  </si>
  <si>
    <t>162166</t>
  </si>
  <si>
    <t>GRIMODIN</t>
  </si>
  <si>
    <t>19987</t>
  </si>
  <si>
    <t>GABAPENTIN-TEVA</t>
  </si>
  <si>
    <t>150766</t>
  </si>
  <si>
    <t>181663</t>
  </si>
  <si>
    <t>APO-GAB</t>
  </si>
  <si>
    <t>21597</t>
  </si>
  <si>
    <t>4MG CPS PRO 30</t>
  </si>
  <si>
    <t>21566</t>
  </si>
  <si>
    <t>24MG CPS PRO 30</t>
  </si>
  <si>
    <t>15482</t>
  </si>
  <si>
    <t>IBUMAX</t>
  </si>
  <si>
    <t>200MG TBL FLM 50 I</t>
  </si>
  <si>
    <t>INOSIN PRANOBEX</t>
  </si>
  <si>
    <t>162748</t>
  </si>
  <si>
    <t>ISOPRINOSINE</t>
  </si>
  <si>
    <t>500MG TBL NOB 100</t>
  </si>
  <si>
    <t>84101</t>
  </si>
  <si>
    <t>3MG TBL NOB 28 KALBLI</t>
  </si>
  <si>
    <t>107806</t>
  </si>
  <si>
    <t>20MG TBL ENT 30</t>
  </si>
  <si>
    <t>163877</t>
  </si>
  <si>
    <t>NEUROTOP</t>
  </si>
  <si>
    <t>200MG TBL NOB 50</t>
  </si>
  <si>
    <t>3417</t>
  </si>
  <si>
    <t>BISTON</t>
  </si>
  <si>
    <t>60164</t>
  </si>
  <si>
    <t>TIMONIL 300 RETARD</t>
  </si>
  <si>
    <t>203217</t>
  </si>
  <si>
    <t>0,5ML INJ SUS ISP 1X0,5ML+J</t>
  </si>
  <si>
    <t>56992</t>
  </si>
  <si>
    <t>15MG TBL NOB 10</t>
  </si>
  <si>
    <t>99295</t>
  </si>
  <si>
    <t>100MG TBL NOB 2X10</t>
  </si>
  <si>
    <t>LIDOKAIN</t>
  </si>
  <si>
    <t>191382</t>
  </si>
  <si>
    <t>VERSATIS</t>
  </si>
  <si>
    <t>5% EMP MED 20</t>
  </si>
  <si>
    <t>Losartan</t>
  </si>
  <si>
    <t>114067</t>
  </si>
  <si>
    <t>LOZAP 50 ZENTIVA</t>
  </si>
  <si>
    <t>50MG TBL FLM 90 II</t>
  </si>
  <si>
    <t>163135</t>
  </si>
  <si>
    <t>VASOCARDIN 100</t>
  </si>
  <si>
    <t>MIRTAZAPIN</t>
  </si>
  <si>
    <t>146071</t>
  </si>
  <si>
    <t>MIRTAZAPIN MYLAN</t>
  </si>
  <si>
    <t>30MG POR TBL DIS 30</t>
  </si>
  <si>
    <t>164738</t>
  </si>
  <si>
    <t>41737</t>
  </si>
  <si>
    <t>164736</t>
  </si>
  <si>
    <t>60MG TBL PRO 30</t>
  </si>
  <si>
    <t>97026</t>
  </si>
  <si>
    <t>100MG TBL PRO 50</t>
  </si>
  <si>
    <t>207252</t>
  </si>
  <si>
    <t>550MG TBL FLM 20</t>
  </si>
  <si>
    <t>ONDANSETRON</t>
  </si>
  <si>
    <t>97563</t>
  </si>
  <si>
    <t>ZOFRAN ZYDIS</t>
  </si>
  <si>
    <t>8MG TBL BUC 10</t>
  </si>
  <si>
    <t>11106</t>
  </si>
  <si>
    <t>40MG TBL PRO 30</t>
  </si>
  <si>
    <t>11054</t>
  </si>
  <si>
    <t>20MG TBL PRO 10</t>
  </si>
  <si>
    <t>180374</t>
  </si>
  <si>
    <t>20MG TBL PRO 60X1</t>
  </si>
  <si>
    <t>180412</t>
  </si>
  <si>
    <t>80MG TBL PRO 60X1</t>
  </si>
  <si>
    <t>28217</t>
  </si>
  <si>
    <t>28222</t>
  </si>
  <si>
    <t>28224</t>
  </si>
  <si>
    <t>150MG CPS DUR 100X1</t>
  </si>
  <si>
    <t>27111</t>
  </si>
  <si>
    <t>75MG CPS DUR 112(2X56)</t>
  </si>
  <si>
    <t>29962</t>
  </si>
  <si>
    <t>150MG CPS DUR 100</t>
  </si>
  <si>
    <t>211874</t>
  </si>
  <si>
    <t>75MG CPS DUR 60</t>
  </si>
  <si>
    <t>209684</t>
  </si>
  <si>
    <t>211882</t>
  </si>
  <si>
    <t>150MG CPS DUR 60</t>
  </si>
  <si>
    <t>211478</t>
  </si>
  <si>
    <t>PREGABALIN TEVA</t>
  </si>
  <si>
    <t>150MG CPS DUR 90</t>
  </si>
  <si>
    <t>PROMETHAZIN</t>
  </si>
  <si>
    <t>122197</t>
  </si>
  <si>
    <t>25MG TBL FLM 20X1</t>
  </si>
  <si>
    <t>172476</t>
  </si>
  <si>
    <t>107983</t>
  </si>
  <si>
    <t>100MG TBL FLM 6</t>
  </si>
  <si>
    <t>22096</t>
  </si>
  <si>
    <t>ROSEMIG SPRINTAB</t>
  </si>
  <si>
    <t>50MG TBL SUS 2 I</t>
  </si>
  <si>
    <t>107974</t>
  </si>
  <si>
    <t>50MG TBL FLM 2</t>
  </si>
  <si>
    <t>184578</t>
  </si>
  <si>
    <t>184728</t>
  </si>
  <si>
    <t>50MG TBL FLM 20</t>
  </si>
  <si>
    <t>184556</t>
  </si>
  <si>
    <t>184548</t>
  </si>
  <si>
    <t>50MG TBL PRO 60X1</t>
  </si>
  <si>
    <t>184750</t>
  </si>
  <si>
    <t>75MG TBL FLM 20</t>
  </si>
  <si>
    <t>178256</t>
  </si>
  <si>
    <t>TRAMADOL MYLAN</t>
  </si>
  <si>
    <t>150MG TBL PRO 30 II</t>
  </si>
  <si>
    <t>115551</t>
  </si>
  <si>
    <t>75MG CPS PRO 30</t>
  </si>
  <si>
    <t>197862</t>
  </si>
  <si>
    <t>75MG/650MG TBL FLM 20</t>
  </si>
  <si>
    <t>214033</t>
  </si>
  <si>
    <t>75MG/650MG TBL PRO 60 I</t>
  </si>
  <si>
    <t>209687</t>
  </si>
  <si>
    <t>75MG/650MG TBL PRO 20 II</t>
  </si>
  <si>
    <t>109799</t>
  </si>
  <si>
    <t>ULTRACOD</t>
  </si>
  <si>
    <t>500MG/30MG TBL NOB 30</t>
  </si>
  <si>
    <t>191728</t>
  </si>
  <si>
    <t>100MG POR PLV SUS 20</t>
  </si>
  <si>
    <t>42759</t>
  </si>
  <si>
    <t>52,5MCG/H TDR EMP 10</t>
  </si>
  <si>
    <t>212610</t>
  </si>
  <si>
    <t>DULOXETIN +PHARMA</t>
  </si>
  <si>
    <t>60MG CPS ETD 30</t>
  </si>
  <si>
    <t>209384</t>
  </si>
  <si>
    <t>DULOXETIN MYLAN</t>
  </si>
  <si>
    <t>60MG CPS ETD 28X1 II</t>
  </si>
  <si>
    <t>ELETRIPTAN</t>
  </si>
  <si>
    <t>59768</t>
  </si>
  <si>
    <t>RELPAX</t>
  </si>
  <si>
    <t>80MG TBL FLM 2 I</t>
  </si>
  <si>
    <t>134502</t>
  </si>
  <si>
    <t>FLUOXETIN</t>
  </si>
  <si>
    <t>95457</t>
  </si>
  <si>
    <t>FLUOXETIN-RATIOPHARM</t>
  </si>
  <si>
    <t>20MG CPS DUR 30</t>
  </si>
  <si>
    <t>144436</t>
  </si>
  <si>
    <t>400MG CPS DUR 90</t>
  </si>
  <si>
    <t>107855</t>
  </si>
  <si>
    <t>APO-GAB 400</t>
  </si>
  <si>
    <t>400MG CPS DUR 100</t>
  </si>
  <si>
    <t>62047</t>
  </si>
  <si>
    <t>LOCOID LIPOCREAM 0,1%</t>
  </si>
  <si>
    <t>132844</t>
  </si>
  <si>
    <t>0,5MG/ML POR GTT SOL 10ML</t>
  </si>
  <si>
    <t>57608</t>
  </si>
  <si>
    <t>124343</t>
  </si>
  <si>
    <t>5MG TBL FLM 30 I</t>
  </si>
  <si>
    <t>164734</t>
  </si>
  <si>
    <t>30MG TBL PRO 30</t>
  </si>
  <si>
    <t>11035</t>
  </si>
  <si>
    <t>80MG TBL PRO 30</t>
  </si>
  <si>
    <t>180393</t>
  </si>
  <si>
    <t>40MG TBL PRO 60X1</t>
  </si>
  <si>
    <t>107847</t>
  </si>
  <si>
    <t>27113</t>
  </si>
  <si>
    <t>150MG CPS DUR 112(2X56)</t>
  </si>
  <si>
    <t>28213</t>
  </si>
  <si>
    <t>50MG CPS DUR 56</t>
  </si>
  <si>
    <t>SERTRALIN</t>
  </si>
  <si>
    <t>53951</t>
  </si>
  <si>
    <t>100MG TBL FLM 28</t>
  </si>
  <si>
    <t>107758</t>
  </si>
  <si>
    <t>ROSEMIG</t>
  </si>
  <si>
    <t>20MG NAS SPR SOL 2X0,1ML</t>
  </si>
  <si>
    <t>184534</t>
  </si>
  <si>
    <t>12688</t>
  </si>
  <si>
    <t>54237</t>
  </si>
  <si>
    <t>TRAMUNDIN RETARD</t>
  </si>
  <si>
    <t>48431</t>
  </si>
  <si>
    <t>MABRON RETARD</t>
  </si>
  <si>
    <t>200MG TBL PRO 30 I</t>
  </si>
  <si>
    <t>138847</t>
  </si>
  <si>
    <t>37,5MG/325MG TBL FLM 90 I</t>
  </si>
  <si>
    <t>209519</t>
  </si>
  <si>
    <t>75MG/650MG TBL FLM 90 II</t>
  </si>
  <si>
    <t>90957</t>
  </si>
  <si>
    <t>AMIDY</t>
  </si>
  <si>
    <t>2684</t>
  </si>
  <si>
    <t>10MG/G+2MG/G URT GEL 1X20G</t>
  </si>
  <si>
    <t>BISAKODYL</t>
  </si>
  <si>
    <t>96620</t>
  </si>
  <si>
    <t>BISACODYL-K</t>
  </si>
  <si>
    <t>5MG TBL OBD 105</t>
  </si>
  <si>
    <t>132601</t>
  </si>
  <si>
    <t>132639</t>
  </si>
  <si>
    <t>216708</t>
  </si>
  <si>
    <t>3MG TBL NOB 28</t>
  </si>
  <si>
    <t>198016</t>
  </si>
  <si>
    <t>198022</t>
  </si>
  <si>
    <t>212300</t>
  </si>
  <si>
    <t>84895</t>
  </si>
  <si>
    <t>125MG TBL FLM 10</t>
  </si>
  <si>
    <t>132802</t>
  </si>
  <si>
    <t>52334</t>
  </si>
  <si>
    <t>FORTECORTIN 4</t>
  </si>
  <si>
    <t>4MG TBL NOB 20</t>
  </si>
  <si>
    <t>41826</t>
  </si>
  <si>
    <t>54539</t>
  </si>
  <si>
    <t>DOLMINA INJ</t>
  </si>
  <si>
    <t>75MG/3ML INJ SOL 5X3ML</t>
  </si>
  <si>
    <t>132634</t>
  </si>
  <si>
    <t>212177</t>
  </si>
  <si>
    <t>DULSEVIA</t>
  </si>
  <si>
    <t>155385</t>
  </si>
  <si>
    <t>200MCG SLG TBL NOB 30</t>
  </si>
  <si>
    <t>163007</t>
  </si>
  <si>
    <t>25MCG/H TDR EMP 5 II</t>
  </si>
  <si>
    <t>122603</t>
  </si>
  <si>
    <t>50MCG/H TDR EMP 5 H</t>
  </si>
  <si>
    <t>163023</t>
  </si>
  <si>
    <t>100MCG/H TDR EMP 5 II</t>
  </si>
  <si>
    <t>173421</t>
  </si>
  <si>
    <t>400MG CPS DUR 60</t>
  </si>
  <si>
    <t>218234</t>
  </si>
  <si>
    <t>160155</t>
  </si>
  <si>
    <t>CONDROSULF 800 TABLETY</t>
  </si>
  <si>
    <t>800MG TBL NOB 90</t>
  </si>
  <si>
    <t>93723</t>
  </si>
  <si>
    <t>50MG SUP 10</t>
  </si>
  <si>
    <t>17928</t>
  </si>
  <si>
    <t>202700</t>
  </si>
  <si>
    <t>20MG TBL ENT 60</t>
  </si>
  <si>
    <t>16445</t>
  </si>
  <si>
    <t>TEGRETOL CR 400</t>
  </si>
  <si>
    <t>400MG TBL PRO 30</t>
  </si>
  <si>
    <t>16287</t>
  </si>
  <si>
    <t>FASTUM</t>
  </si>
  <si>
    <t>25MG/G GEL 100G</t>
  </si>
  <si>
    <t>191384</t>
  </si>
  <si>
    <t>5% EMP MED 30</t>
  </si>
  <si>
    <t>119900</t>
  </si>
  <si>
    <t>8MG TBL FLM 50</t>
  </si>
  <si>
    <t>MEBENDAZOL</t>
  </si>
  <si>
    <t>122198</t>
  </si>
  <si>
    <t>VERMOX</t>
  </si>
  <si>
    <t>100MG TBL NOB 6</t>
  </si>
  <si>
    <t>162528</t>
  </si>
  <si>
    <t>MIRTAZAPIN +PHARMA</t>
  </si>
  <si>
    <t>30MG POR TBL DIS 30X1</t>
  </si>
  <si>
    <t>127760</t>
  </si>
  <si>
    <t>MIRZATEN ORO TAB</t>
  </si>
  <si>
    <t>15MG POR TBL DIS 30</t>
  </si>
  <si>
    <t>NATAMYCIN</t>
  </si>
  <si>
    <t>3800</t>
  </si>
  <si>
    <t>PIMAFUCIN</t>
  </si>
  <si>
    <t>20MG/G CRM 30G</t>
  </si>
  <si>
    <t>115318</t>
  </si>
  <si>
    <t>185202</t>
  </si>
  <si>
    <t>NOVETRON 8 MG DISPERGOVATELNÉ TABLETY</t>
  </si>
  <si>
    <t>8MG POR TBL DIS 10</t>
  </si>
  <si>
    <t>185203</t>
  </si>
  <si>
    <t>8MG POR TBL DIS 10X6</t>
  </si>
  <si>
    <t>216912</t>
  </si>
  <si>
    <t>129790</t>
  </si>
  <si>
    <t>112318</t>
  </si>
  <si>
    <t>139580</t>
  </si>
  <si>
    <t>OXYKODON MYLAN</t>
  </si>
  <si>
    <t>186598</t>
  </si>
  <si>
    <t>OXYKODON ACTAVIS</t>
  </si>
  <si>
    <t>40MG TBL PRO 30 II</t>
  </si>
  <si>
    <t>4343</t>
  </si>
  <si>
    <t>PARALEN 500 SUP</t>
  </si>
  <si>
    <t>500MG SUP 5</t>
  </si>
  <si>
    <t>211504</t>
  </si>
  <si>
    <t>PRAGIOLA</t>
  </si>
  <si>
    <t>210654</t>
  </si>
  <si>
    <t>PREGABALIN MYLAN PHARMA</t>
  </si>
  <si>
    <t>58292</t>
  </si>
  <si>
    <t>RANISAN</t>
  </si>
  <si>
    <t>75MG TBL FLM 10</t>
  </si>
  <si>
    <t>53950</t>
  </si>
  <si>
    <t>50MG TBL FLM 28</t>
  </si>
  <si>
    <t>196018</t>
  </si>
  <si>
    <t>500MG/ML POR GTT SOL 1X100ML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</si>
  <si>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</si>
  <si>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</si>
  <si>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</si>
  <si>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</si>
  <si>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</si>
  <si>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</si>
  <si>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</si>
  <si>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</si>
  <si>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216863</t>
  </si>
  <si>
    <t>TRAMAL RETARD TABLETY 150 MG</t>
  </si>
  <si>
    <t>178257</t>
  </si>
  <si>
    <t>150MG TBL PRO 30 I</t>
  </si>
  <si>
    <t>178278</t>
  </si>
  <si>
    <t>24986</t>
  </si>
  <si>
    <t>OLWEXYA</t>
  </si>
  <si>
    <t>150MG CPS PRO 28</t>
  </si>
  <si>
    <t>24987</t>
  </si>
  <si>
    <t>198054</t>
  </si>
  <si>
    <t>179325</t>
  </si>
  <si>
    <t>75MG/650MG TBL FLM 10 I</t>
  </si>
  <si>
    <t>214031</t>
  </si>
  <si>
    <t>75MG/650MG TBL PRO 30 I</t>
  </si>
  <si>
    <t>138551</t>
  </si>
  <si>
    <t>40MG/20MG TBL PRO 56</t>
  </si>
  <si>
    <t>196144</t>
  </si>
  <si>
    <t>100MG CPS DUR 60</t>
  </si>
  <si>
    <t>41823</t>
  </si>
  <si>
    <t>41800</t>
  </si>
  <si>
    <t>90MG TBL RET 30</t>
  </si>
  <si>
    <t>41799</t>
  </si>
  <si>
    <t>60MG TBL RET 30</t>
  </si>
  <si>
    <t>25431</t>
  </si>
  <si>
    <t>30MG CPS ETD 7</t>
  </si>
  <si>
    <t>24870</t>
  </si>
  <si>
    <t>FENTANYL-RATIOPHARM</t>
  </si>
  <si>
    <t>100MCG/H TDR EMP 5X16,5MG</t>
  </si>
  <si>
    <t>149298</t>
  </si>
  <si>
    <t>INSTANYL</t>
  </si>
  <si>
    <t>100MCG/DÁV NAS SPR SOL 1X5ML/4</t>
  </si>
  <si>
    <t>HYDROKORTISON A ANTIBIOTIKA</t>
  </si>
  <si>
    <t>41515</t>
  </si>
  <si>
    <t>48261</t>
  </si>
  <si>
    <t>3300IU/G+250IU/G DRM PLV ADS 1</t>
  </si>
  <si>
    <t>186553</t>
  </si>
  <si>
    <t>10MG TBL PRO 60 II</t>
  </si>
  <si>
    <t>211520</t>
  </si>
  <si>
    <t>RUTOSID, KOMBINACE</t>
  </si>
  <si>
    <t>216471</t>
  </si>
  <si>
    <t>CYCLO 3 FORT</t>
  </si>
  <si>
    <t>150MG/150MG/100MG CPS DUR 30 I</t>
  </si>
  <si>
    <t>184773</t>
  </si>
  <si>
    <t>201138</t>
  </si>
  <si>
    <t>100MG TBL PRO 30 II</t>
  </si>
  <si>
    <t>201133</t>
  </si>
  <si>
    <t>42782</t>
  </si>
  <si>
    <t>112004</t>
  </si>
  <si>
    <t>112006</t>
  </si>
  <si>
    <t>100MG TBL PRO 60 I</t>
  </si>
  <si>
    <t>132869</t>
  </si>
  <si>
    <t>179330</t>
  </si>
  <si>
    <t>75MG/650MG TBL FLM 60 I</t>
  </si>
  <si>
    <t>214034</t>
  </si>
  <si>
    <t>75MG/650MG TBL PRO 90 I</t>
  </si>
  <si>
    <t>109797</t>
  </si>
  <si>
    <t>500MG/30MG TBL NOB 10</t>
  </si>
  <si>
    <t>109801</t>
  </si>
  <si>
    <t>500MG/30MG TBL NOB 100</t>
  </si>
  <si>
    <t>59755</t>
  </si>
  <si>
    <t>FRONTIN</t>
  </si>
  <si>
    <t>0,25MG TBL NOB 100</t>
  </si>
  <si>
    <t>132689</t>
  </si>
  <si>
    <t>Domperidon</t>
  </si>
  <si>
    <t>47271</t>
  </si>
  <si>
    <t>MOTILIUM</t>
  </si>
  <si>
    <t>124569</t>
  </si>
  <si>
    <t>122596</t>
  </si>
  <si>
    <t>25MCG/H TDR EMP 5 H</t>
  </si>
  <si>
    <t>61980</t>
  </si>
  <si>
    <t>10MG/G+10MG/G+3,5MG/G UNG 15G</t>
  </si>
  <si>
    <t>21579</t>
  </si>
  <si>
    <t>16MG CPS PRO 30</t>
  </si>
  <si>
    <t>153714</t>
  </si>
  <si>
    <t>153768</t>
  </si>
  <si>
    <t>KLENBUTEROL</t>
  </si>
  <si>
    <t>13359</t>
  </si>
  <si>
    <t>SPIROPENT</t>
  </si>
  <si>
    <t>0,02MG TBL NOB 20</t>
  </si>
  <si>
    <t>14961</t>
  </si>
  <si>
    <t>2MG TBL NOB 100</t>
  </si>
  <si>
    <t>32716</t>
  </si>
  <si>
    <t>5MG TBL FLM 7</t>
  </si>
  <si>
    <t>158838</t>
  </si>
  <si>
    <t>VERSATIS 5% LÉČIVÁ NÁPLAST</t>
  </si>
  <si>
    <t>DRM EMP MED 20</t>
  </si>
  <si>
    <t>214628</t>
  </si>
  <si>
    <t>11635</t>
  </si>
  <si>
    <t>ONDANSETRON SANDOZ</t>
  </si>
  <si>
    <t>8MG TBL FLM 10</t>
  </si>
  <si>
    <t>PARACETAMOL, KOMBINACE KROMĚ PSYCHOLEPTIK</t>
  </si>
  <si>
    <t>48888</t>
  </si>
  <si>
    <t>ATARALGIN</t>
  </si>
  <si>
    <t>325MG/130MG/70MG TBL NOB 20</t>
  </si>
  <si>
    <t>186252</t>
  </si>
  <si>
    <t>325MG/130MG/70MG TBL NOB 50</t>
  </si>
  <si>
    <t>211532</t>
  </si>
  <si>
    <t>200MG CPS DUR 100</t>
  </si>
  <si>
    <t>107984</t>
  </si>
  <si>
    <t>100MG TBL FLM 12</t>
  </si>
  <si>
    <t>184570</t>
  </si>
  <si>
    <t>100MG TBL PRO 60X1</t>
  </si>
  <si>
    <t>59673</t>
  </si>
  <si>
    <t>214604</t>
  </si>
  <si>
    <t>1142653</t>
  </si>
  <si>
    <t>192724</t>
  </si>
  <si>
    <t>37,5MG/325MG TBL FLM 60 I</t>
  </si>
  <si>
    <t>BUPROPION</t>
  </si>
  <si>
    <t>47545</t>
  </si>
  <si>
    <t>WELLBUTRIN SR</t>
  </si>
  <si>
    <t>INDAPAMID</t>
  </si>
  <si>
    <t>96696</t>
  </si>
  <si>
    <t>INDAP</t>
  </si>
  <si>
    <t>2,5MG CPS DUR 30</t>
  </si>
  <si>
    <t>191877</t>
  </si>
  <si>
    <t>INDAPAMID PMCS</t>
  </si>
  <si>
    <t>2,5MG TBL NOB 30</t>
  </si>
  <si>
    <t>LOPERAMID</t>
  </si>
  <si>
    <t>192853</t>
  </si>
  <si>
    <t>LOPERON</t>
  </si>
  <si>
    <t>2MG CPS DUR 20</t>
  </si>
  <si>
    <t>TELMISARTAN A AMLODIPIN</t>
  </si>
  <si>
    <t>167852</t>
  </si>
  <si>
    <t>TWYNSTA</t>
  </si>
  <si>
    <t>80MG/5MG TBL NOB 28</t>
  </si>
  <si>
    <t>TIOTROPIUM-BROMID</t>
  </si>
  <si>
    <t>109812</t>
  </si>
  <si>
    <t>SPIRIVA RESPIMAT</t>
  </si>
  <si>
    <t>2,5MCG INH SOL 3X60DÁV+3INH</t>
  </si>
  <si>
    <t>AVANAFIL</t>
  </si>
  <si>
    <t>194284</t>
  </si>
  <si>
    <t>SPEDRA</t>
  </si>
  <si>
    <t>200MG TBL NOB 8</t>
  </si>
  <si>
    <t>194281</t>
  </si>
  <si>
    <t>100MG TBL NOB 8</t>
  </si>
  <si>
    <t>148074</t>
  </si>
  <si>
    <t>Sildenafil</t>
  </si>
  <si>
    <t>26908</t>
  </si>
  <si>
    <t>VIAGRA</t>
  </si>
  <si>
    <t>50MG TBL FLM 4 I</t>
  </si>
  <si>
    <t>Břišní tyfus, purifikovaný polysacharidový antigen</t>
  </si>
  <si>
    <t>85170</t>
  </si>
  <si>
    <t>TYPHIM VI</t>
  </si>
  <si>
    <t>INJ SOL ISP 1X0,5ML</t>
  </si>
  <si>
    <t>196149</t>
  </si>
  <si>
    <t>196141</t>
  </si>
  <si>
    <t>28839</t>
  </si>
  <si>
    <t>0,5MG/ML POR SOL 120ML+LŽIČKA</t>
  </si>
  <si>
    <t>200158</t>
  </si>
  <si>
    <t>DELESIT</t>
  </si>
  <si>
    <t>107859</t>
  </si>
  <si>
    <t>Hepatitida A, inaktivovaný celý virus</t>
  </si>
  <si>
    <t>14322</t>
  </si>
  <si>
    <t>HAVRIX 1440</t>
  </si>
  <si>
    <t>1440EU INJ SUS 1X1ML SJ</t>
  </si>
  <si>
    <t>10835</t>
  </si>
  <si>
    <t>2MG CPS PRO 60</t>
  </si>
  <si>
    <t>HYDROXYCHLOROCHIN</t>
  </si>
  <si>
    <t>54424</t>
  </si>
  <si>
    <t>200MG TBL FLM 60</t>
  </si>
  <si>
    <t>202905</t>
  </si>
  <si>
    <t>KLACID 250</t>
  </si>
  <si>
    <t>250MG TBL FLM 14</t>
  </si>
  <si>
    <t>85256</t>
  </si>
  <si>
    <t>2,5MG/ML POR GTT SOL 1X10ML</t>
  </si>
  <si>
    <t>LAMOTRIGIN</t>
  </si>
  <si>
    <t>17135</t>
  </si>
  <si>
    <t>LAMICTAL</t>
  </si>
  <si>
    <t>25MG TBL NOB 42</t>
  </si>
  <si>
    <t>69191</t>
  </si>
  <si>
    <t>150MCG TBL NOB 100</t>
  </si>
  <si>
    <t>LORATADIN</t>
  </si>
  <si>
    <t>14910</t>
  </si>
  <si>
    <t>FLONIDAN</t>
  </si>
  <si>
    <t>214435</t>
  </si>
  <si>
    <t>Pseudoefedrin, kombinace</t>
  </si>
  <si>
    <t>202893</t>
  </si>
  <si>
    <t>5MG/120MG TBL PRO 14 II</t>
  </si>
  <si>
    <t>98194</t>
  </si>
  <si>
    <t>TRIMETHOPRIM</t>
  </si>
  <si>
    <t>89816</t>
  </si>
  <si>
    <t>TRIPRIM</t>
  </si>
  <si>
    <t>200MG TBL NOB 20</t>
  </si>
  <si>
    <t>16461</t>
  </si>
  <si>
    <t>EXCIPIAL U HYDROLOTIO</t>
  </si>
  <si>
    <t>20MG/ML DRM EML 200ML</t>
  </si>
  <si>
    <t>162829</t>
  </si>
  <si>
    <t>TRETINOIN, KOMBINACE</t>
  </si>
  <si>
    <t>30902</t>
  </si>
  <si>
    <t>AKNEMYCIN PLUS</t>
  </si>
  <si>
    <t>40MG/G+0,25MG/G DRM SOL 25ML</t>
  </si>
  <si>
    <t>216285</t>
  </si>
  <si>
    <t>MILURIT 300</t>
  </si>
  <si>
    <t>300MG TBL NOB 90</t>
  </si>
  <si>
    <t>3822</t>
  </si>
  <si>
    <t>CONCOR COR</t>
  </si>
  <si>
    <t>999999</t>
  </si>
  <si>
    <t>42591</t>
  </si>
  <si>
    <t>RECTODELT</t>
  </si>
  <si>
    <t>100MG SUP 4</t>
  </si>
  <si>
    <t>15539</t>
  </si>
  <si>
    <t>OLFEN-100 SR</t>
  </si>
  <si>
    <t>100MG CPS PRO 20</t>
  </si>
  <si>
    <t>2123</t>
  </si>
  <si>
    <t>Vitamin B1 v kombinaci s vitaminem B6 a/nebo B12</t>
  </si>
  <si>
    <t>42476</t>
  </si>
  <si>
    <t>MILGAMMA</t>
  </si>
  <si>
    <t>50MG/250MCG TBL OBD 50</t>
  </si>
  <si>
    <t>SOMATROPIN</t>
  </si>
  <si>
    <t>92317</t>
  </si>
  <si>
    <t>HUMATROPE</t>
  </si>
  <si>
    <t>18IU(6MG) INJ PSO LQF 1+1X3,17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</si>
  <si>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</si>
  <si>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</si>
  <si>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</si>
  <si>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</si>
  <si>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</si>
  <si>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N02AB03 - FENTANYL</t>
  </si>
  <si>
    <t>N02AE01 - BUPRENORFIN</t>
  </si>
  <si>
    <t>N02AJ13 - TRAMADOL A PARACETAMOL</t>
  </si>
  <si>
    <t>N03AX12 - GABAPENTIN</t>
  </si>
  <si>
    <t>H01AC01 - SOMATROPIN</t>
  </si>
  <si>
    <t>N04BA02 - LEVODOPA A INHIBITOR DEKARBOXYLÁZY</t>
  </si>
  <si>
    <t>N06AX16 - VENLAFAXIN</t>
  </si>
  <si>
    <t>N02CC01 - SUMATRIPTAN</t>
  </si>
  <si>
    <t>J05AX05 - INOSIN PRANOBEX</t>
  </si>
  <si>
    <t>N06AX21 - DULOXETIN</t>
  </si>
  <si>
    <t>N07CA01 - BETAHISTIN</t>
  </si>
  <si>
    <t>M04AA01 - ALOPURINOL</t>
  </si>
  <si>
    <t>N06AX11 - MIRTAZAPIN</t>
  </si>
  <si>
    <t>J01FA10 - AZITHROMYCIN</t>
  </si>
  <si>
    <t>C09BB04 - PERINDOPRIL A AMLODIPIN</t>
  </si>
  <si>
    <t>R03CC02 - SALBUTAMOL</t>
  </si>
  <si>
    <t>M01AC06 - MELOXIKAM</t>
  </si>
  <si>
    <t>A02BC03 - LANSOPRAZOL</t>
  </si>
  <si>
    <t>R01AD09 - MOMETASON</t>
  </si>
  <si>
    <t>R06AE09 - LEVOCETIRIZIN</t>
  </si>
  <si>
    <t>N06AB05 - PAROXETIN</t>
  </si>
  <si>
    <t>C09BA04 - PERINDOPRIL A DIURETIKA</t>
  </si>
  <si>
    <t>C07AB05 - BETAXOLOL</t>
  </si>
  <si>
    <t>C09BA06 - CHINAPRIL A DIURETIKA</t>
  </si>
  <si>
    <t>N03AF01 - KARBAMAZEPIN</t>
  </si>
  <si>
    <t>C09CA01 - LOSARTAN</t>
  </si>
  <si>
    <t>R06AX13 - LORATADIN</t>
  </si>
  <si>
    <t>R03AK07 - FORMOTEROL A BUDESONID</t>
  </si>
  <si>
    <t>A02BC05 - ESOMEPRAZOL</t>
  </si>
  <si>
    <t>C10AA07 - ROSUVASTATIN</t>
  </si>
  <si>
    <t>C09DB04 - TELMISARTAN A AMLODIPIN</t>
  </si>
  <si>
    <t>N03AX09 - LAMOTRIGIN</t>
  </si>
  <si>
    <t>C09DA01 - LOSARTAN A DIURETIKA</t>
  </si>
  <si>
    <t>N02AJ06 - KODEIN A PARACETAMOL</t>
  </si>
  <si>
    <t>19000IU/ML INJ SOL ISP 10X0,6ML</t>
  </si>
  <si>
    <t>R03AK07</t>
  </si>
  <si>
    <t>M01AC06</t>
  </si>
  <si>
    <t>N02AA05</t>
  </si>
  <si>
    <t>N02AB03</t>
  </si>
  <si>
    <t>N02AE01</t>
  </si>
  <si>
    <t>N02CC01</t>
  </si>
  <si>
    <t>N03AF01</t>
  </si>
  <si>
    <t>N03AX12</t>
  </si>
  <si>
    <t>N06AX16</t>
  </si>
  <si>
    <t>N06AX21</t>
  </si>
  <si>
    <t>N02AJ13</t>
  </si>
  <si>
    <t>J01FA10</t>
  </si>
  <si>
    <t>N03AX09</t>
  </si>
  <si>
    <t>R06AE09</t>
  </si>
  <si>
    <t>R06AX13</t>
  </si>
  <si>
    <t>N02AJ06</t>
  </si>
  <si>
    <t>C09BB04</t>
  </si>
  <si>
    <t>C09BA06</t>
  </si>
  <si>
    <t>C07AB05</t>
  </si>
  <si>
    <t>N06AB05</t>
  </si>
  <si>
    <t>C09CA01</t>
  </si>
  <si>
    <t>J05AX05</t>
  </si>
  <si>
    <t>N06AX11</t>
  </si>
  <si>
    <t>N07CA01</t>
  </si>
  <si>
    <t>R01AD09</t>
  </si>
  <si>
    <t>C10AA07</t>
  </si>
  <si>
    <t>A02BC03</t>
  </si>
  <si>
    <t>C09DA01</t>
  </si>
  <si>
    <t>M04AA01</t>
  </si>
  <si>
    <t>H01AC01</t>
  </si>
  <si>
    <t>18IU(6MG) INJ PSO LQF 1+1X3,17ML ISP</t>
  </si>
  <si>
    <t>A02BC05</t>
  </si>
  <si>
    <t>C09BA04</t>
  </si>
  <si>
    <t>C09DB04</t>
  </si>
  <si>
    <t>R03CC02</t>
  </si>
  <si>
    <t>N04BA02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</si>
  <si>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</si>
  <si>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</si>
  <si>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</si>
  <si>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</si>
  <si>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</si>
  <si>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</si>
  <si>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</si>
  <si>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</si>
  <si>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</si>
  <si>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</si>
  <si>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</si>
  <si>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</si>
  <si>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</si>
  <si>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</si>
  <si>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</si>
  <si>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</si>
  <si>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</si>
  <si>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</si>
  <si>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</si>
  <si>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</si>
  <si>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</si>
  <si>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</si>
  <si>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</si>
  <si>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</si>
  <si>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</si>
  <si>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</si>
  <si>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</si>
  <si>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</si>
  <si>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</si>
  <si>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</si>
  <si>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</si>
  <si>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ZC648</t>
  </si>
  <si>
    <t>Elektroda EKG pěnová pr. 55 mm pro dospělé H-108002</t>
  </si>
  <si>
    <t>ZE647</t>
  </si>
  <si>
    <t>Elektroda k radiofrekvenčnímu generátoru (RFE-10) RFE-SE-10-CCE</t>
  </si>
  <si>
    <t>ZN297</t>
  </si>
  <si>
    <t>Hadička spojovací Gamaplus 1,8 x 450 LL NO DOP 606301-ND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</si>
  <si>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</si>
  <si>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</si>
  <si>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</si>
  <si>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</si>
  <si>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</si>
  <si>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</si>
  <si>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</si>
  <si>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</si>
  <si>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ZK799</t>
  </si>
  <si>
    <t>Zátka combi červená 4495101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</si>
  <si>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</si>
  <si>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</si>
  <si>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</si>
  <si>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</si>
  <si>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</si>
  <si>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</si>
  <si>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</si>
  <si>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á 10 ks SMK-S1510-20</t>
  </si>
  <si>
    <t>ZA834</t>
  </si>
  <si>
    <t>Jehla injekční 0,7 x 40 mm černá 4660021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</si>
  <si>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</si>
  <si>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</si>
  <si>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</si>
  <si>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</si>
  <si>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</si>
  <si>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</si>
  <si>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ZJ184</t>
  </si>
  <si>
    <t>Jehla stimuplex - ultra 360 G22/0,7 x 50 mm á 25 ks 4892505-01</t>
  </si>
  <si>
    <t>50115067</t>
  </si>
  <si>
    <t>ZPr - rukavice (Z532)</t>
  </si>
  <si>
    <t>ZM292</t>
  </si>
  <si>
    <t>Rukavice nitril sempercare bez p. M bal. á 200 ks 30803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</si>
  <si>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</si>
  <si>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</si>
  <si>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</si>
  <si>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</si>
  <si>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</si>
  <si>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</si>
  <si>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</si>
  <si>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</si>
  <si>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50115070</t>
  </si>
  <si>
    <t>ZPr - katetry ostatní (Z513)</t>
  </si>
  <si>
    <t>ZG510</t>
  </si>
  <si>
    <t>Katetr contiplex D bal. á 10 ks 4894235N</t>
  </si>
  <si>
    <t>50115079</t>
  </si>
  <si>
    <t>ZPr - internzivní péče (Z542)</t>
  </si>
  <si>
    <t>ZB173</t>
  </si>
  <si>
    <t>Maska kyslíková s hadičkou a nosní svorkou dospělá H-103013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</si>
  <si>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</si>
  <si>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</si>
  <si>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</si>
  <si>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</si>
  <si>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</si>
  <si>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</si>
  <si>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</si>
  <si>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</si>
  <si>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</si>
  <si>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</si>
  <si>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</si>
  <si>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</si>
  <si>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</si>
  <si>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</si>
  <si>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</si>
  <si>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</si>
  <si>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</si>
  <si>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</si>
  <si>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</si>
  <si>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</si>
  <si>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</si>
  <si>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</si>
  <si>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</si>
  <si>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</si>
  <si>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</si>
  <si>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</si>
  <si>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</si>
  <si>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</si>
  <si>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</si>
  <si>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</si>
  <si>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</si>
  <si>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</si>
  <si>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</si>
  <si>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</si>
  <si>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</si>
  <si>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</si>
  <si>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DD269</t>
  </si>
  <si>
    <t>MEMBRÁNOVÁ SOUPRAVA Cl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</si>
  <si>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</si>
  <si>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</si>
  <si>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</si>
  <si>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</si>
  <si>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</si>
  <si>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</si>
  <si>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</si>
  <si>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</si>
  <si>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</si>
  <si>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</si>
  <si>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</si>
  <si>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</si>
  <si>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</si>
  <si>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</si>
  <si>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</si>
  <si>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</si>
  <si>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</si>
  <si>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</si>
  <si>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ZL976</t>
  </si>
  <si>
    <t>Kanystr renasys EZ 800 ml 66800912</t>
  </si>
  <si>
    <t>ZL978</t>
  </si>
  <si>
    <t>Kanystr renasys GO 300 ml 66800914</t>
  </si>
  <si>
    <t>ZL977</t>
  </si>
  <si>
    <t>Kanystr renasys GO 750 ml 66800916</t>
  </si>
  <si>
    <t>ZA563</t>
  </si>
  <si>
    <t>Kompresa AB 20 x 20 cm/1 ks sterilní NT savá (1230114041) 1327114041</t>
  </si>
  <si>
    <t>Kompresa AB 20 x 20 cm/1 ks sterilní NT savá 1230114041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</si>
  <si>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</si>
  <si>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</si>
  <si>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</si>
  <si>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</si>
  <si>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</si>
  <si>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</si>
  <si>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</si>
  <si>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</si>
  <si>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</si>
  <si>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</si>
  <si>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</si>
  <si>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</si>
  <si>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</si>
  <si>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ZG290</t>
  </si>
  <si>
    <t>Krytí askina 10 x 10 cm transorbent bal. á 10 ks 0072788T</t>
  </si>
  <si>
    <t>ZI848</t>
  </si>
  <si>
    <t>Krytí askina 10 x 10 dressil bal. á 10 ks 5291010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</si>
  <si>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</si>
  <si>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</si>
  <si>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</si>
  <si>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</si>
  <si>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</si>
  <si>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</si>
  <si>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ZC843</t>
  </si>
  <si>
    <t>Krytí hemostatické gelitacel 5 x 7 cm GC-507 bal. á 15 ks 742532</t>
  </si>
  <si>
    <t>ZN200</t>
  </si>
  <si>
    <t>Krytí hemostatické traumacel new dent kostky bal. á 50 ks 10115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</si>
  <si>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</si>
  <si>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</si>
  <si>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</si>
  <si>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</si>
  <si>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</si>
  <si>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</si>
  <si>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ZL664</t>
  </si>
  <si>
    <t>Krytí mastný tyl pharmatull 10 x 20 cm bal. á 10 ks P-Tull1020</t>
  </si>
  <si>
    <t>ZG612</t>
  </si>
  <si>
    <t>Krytí mepilex 10 x 10 cm bal. á 5 ks 294100</t>
  </si>
  <si>
    <t>ZA475</t>
  </si>
  <si>
    <t>Krytí mepilex 7,5 x 7,5 cm bal. á 5 ks 295200</t>
  </si>
  <si>
    <t>ZO864</t>
  </si>
  <si>
    <t>Krytí mepilex border flex 16 x 20 cm bal. á 5 ks 283470</t>
  </si>
  <si>
    <t>ZA476</t>
  </si>
  <si>
    <t>Krytí mepilex border lite 10 x 10 cm bal. á 5 ks 281300-00</t>
  </si>
  <si>
    <t>ZD633</t>
  </si>
  <si>
    <t>Krytí mepilex border sacrum 18 x 18 cm bal. á 5 ks 282000-01</t>
  </si>
  <si>
    <t>ZA316</t>
  </si>
  <si>
    <t>Krytí mepitel 7,5 x 10 cm bal. á 10 ks 290710-15</t>
  </si>
  <si>
    <t>ZM334</t>
  </si>
  <si>
    <t>Krytí pooperační a fixační s absorpční pěnou OPSITE Post-Op Visible omyvatelné průhledné vel. 20 x 10 cm bal. á 20 ks 66800138</t>
  </si>
  <si>
    <t>ZA513</t>
  </si>
  <si>
    <t>Krytí s mastí atrauman 10 x 10 cm bal. á 10 ks 499573</t>
  </si>
  <si>
    <t>ZC701</t>
  </si>
  <si>
    <t>Krytí tegaderm 10,0 cm x 11,5 cm bal. á 50 ks oválný 9546HP</t>
  </si>
  <si>
    <t>ZA595</t>
  </si>
  <si>
    <t>Krytí tegaderm 6,0 cm x 7,0 cm bal. á 100 ks s výřezem 1623W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</si>
  <si>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</si>
  <si>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</si>
  <si>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</si>
  <si>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</si>
  <si>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ZA543</t>
  </si>
  <si>
    <t>Krytí tielle pěnové   7 x  9 cm bal. á 10 ks SYS MTL100 EE</t>
  </si>
  <si>
    <t>ZD770</t>
  </si>
  <si>
    <t>Krytí tubifast 7,5 x 10 m 2438</t>
  </si>
  <si>
    <t>ZA319</t>
  </si>
  <si>
    <t>Náplast durapore 2,50 cm x 9,14 m bal. á 12 ks 1538-1</t>
  </si>
  <si>
    <t>ZA418</t>
  </si>
  <si>
    <t>Náplast metaline pod TS 8 x 9 cm 23094</t>
  </si>
  <si>
    <t>ZD332</t>
  </si>
  <si>
    <t>Náplast microfoam 2,50 cm x 5,00 m bal. á 12 ks 1528-1</t>
  </si>
  <si>
    <t>ZH011</t>
  </si>
  <si>
    <t>Náplast micropore 1,25 cm x 9,14 m bal. á 24 ks 1530-0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</si>
  <si>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</si>
  <si>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</si>
  <si>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</si>
  <si>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</si>
  <si>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</si>
  <si>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</si>
  <si>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</si>
  <si>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</si>
  <si>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ZB084</t>
  </si>
  <si>
    <t>Náplast transpore 2,50 cm x 9,14 m 1527-1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</si>
  <si>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</si>
  <si>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</si>
  <si>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</si>
  <si>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</si>
  <si>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</si>
  <si>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</si>
  <si>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ZA338</t>
  </si>
  <si>
    <t>Obinadlo hydrofilní   6 cm x   5 m 13005</t>
  </si>
  <si>
    <t>ZA425</t>
  </si>
  <si>
    <t>Obinadlo hydrofilní 10 cm x   5 m 13007</t>
  </si>
  <si>
    <t>ZA426</t>
  </si>
  <si>
    <t>Obinadlo hydrofilní 16 cm x 10 m 13014</t>
  </si>
  <si>
    <t>ZA008</t>
  </si>
  <si>
    <t>Obvaz elastický síťový pruban č. 10 427310</t>
  </si>
  <si>
    <t>ZP221</t>
  </si>
  <si>
    <t>Obvaz elastický síťový pruban Tg-fix vel. D větší hlava, slabší trup 25 m 24253</t>
  </si>
  <si>
    <t>ZL790</t>
  </si>
  <si>
    <t>Obvaz sterilní hotový č. 3 A4101144</t>
  </si>
  <si>
    <t>ZL980</t>
  </si>
  <si>
    <t>Pěna renasys-F softextra velký set (XL) 66800797</t>
  </si>
  <si>
    <t>ZL974</t>
  </si>
  <si>
    <t>Pěna renasys-F velký set (L) 66800796</t>
  </si>
  <si>
    <t>ZA577</t>
  </si>
  <si>
    <t>Set rouškovací Certofix pro CVC bal á 10 ks 291832</t>
  </si>
  <si>
    <t>ZA527</t>
  </si>
  <si>
    <t>Set sterilní pro malé chir.výkony Mediset bal. á 27 ks 4709673</t>
  </si>
  <si>
    <t>ZA576</t>
  </si>
  <si>
    <t>Set sterilní pro močovou katetrizaci Mediset bal. á 10 ks 4552710</t>
  </si>
  <si>
    <t>ZA572</t>
  </si>
  <si>
    <t>Set sterilní pro převaz rány Mediset 4706321</t>
  </si>
  <si>
    <t>ZA637</t>
  </si>
  <si>
    <t>Set sterilní subclavia ARO karton á 30 ks 41024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</si>
  <si>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</si>
  <si>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</si>
  <si>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</si>
  <si>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</si>
  <si>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</si>
  <si>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</si>
  <si>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</si>
  <si>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</si>
  <si>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</si>
  <si>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</si>
  <si>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</si>
  <si>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</si>
  <si>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</si>
  <si>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</si>
  <si>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ZC751</t>
  </si>
  <si>
    <t>Čepelka skalpelová 11 BB511</t>
  </si>
  <si>
    <t>ZC753</t>
  </si>
  <si>
    <t>Čepelka skalpelová 20 BB520</t>
  </si>
  <si>
    <t>ZO946</t>
  </si>
  <si>
    <t>Drát vodící náhradní k sadě pro perkutánní dilatační tracheostomii UniPerc 100/549/000</t>
  </si>
  <si>
    <t>ZA204</t>
  </si>
  <si>
    <t>Drát zaváděcí á 25 ks AW-04432</t>
  </si>
  <si>
    <t>ZB771</t>
  </si>
  <si>
    <t>Držák jehly základní 450201</t>
  </si>
  <si>
    <t>ZP287</t>
  </si>
  <si>
    <t>Držák pro tlakové převodníky TCLIP05 bal. á 5 ks</t>
  </si>
  <si>
    <t>ZA696</t>
  </si>
  <si>
    <t>Elektroda EKG ARBO H92 31.1925.21</t>
  </si>
  <si>
    <t>ZD945</t>
  </si>
  <si>
    <t>Filtr bakteriální a virový 1344000S</t>
  </si>
  <si>
    <t>ZE572</t>
  </si>
  <si>
    <t>Filtr hydrofobní k přístr.multifiltrate CiCa, bal.á 100 ks, 5015911</t>
  </si>
  <si>
    <t>ZB295</t>
  </si>
  <si>
    <t>Filtr iso-gard hepa čistý bal. á 20 ks 28012</t>
  </si>
  <si>
    <t>ZA738</t>
  </si>
  <si>
    <t>Filtr mini spike zelený 4550242</t>
  </si>
  <si>
    <t>ZD454</t>
  </si>
  <si>
    <t>Filtr pro dospělé s HME a portem 038-41-355</t>
  </si>
  <si>
    <t>ZC968</t>
  </si>
  <si>
    <t>Filtrate bag 5029011</t>
  </si>
  <si>
    <t>ZC798</t>
  </si>
  <si>
    <t>Fonendoskop oboustranný 47 mm pro dospělé KVS-30L</t>
  </si>
  <si>
    <t>ZN646</t>
  </si>
  <si>
    <t>Fonendoskop oboustranný různé barvy 710045-s</t>
  </si>
  <si>
    <t>ZM875</t>
  </si>
  <si>
    <t>Hadička CRRT PRISMAFLEX CA 250 113763</t>
  </si>
  <si>
    <t>ZB075</t>
  </si>
  <si>
    <t>Hadička kyslíková 2 m s koncovkami H-103007</t>
  </si>
  <si>
    <t>ZN298</t>
  </si>
  <si>
    <t>Hadička spojovací Gamaplus 1,8 x 1800 LL NO DOP 606304-ND</t>
  </si>
  <si>
    <t>ZB816</t>
  </si>
  <si>
    <t>Hadička spojovací-perfusor 150 cm á 100 ks 8722919</t>
  </si>
  <si>
    <t>ZB497</t>
  </si>
  <si>
    <t>Hadička vysokotlaká combidyn 20 cm bal. á 50 ks 5204941</t>
  </si>
  <si>
    <t>ZJ028</t>
  </si>
  <si>
    <t>Helma castar R vel. M CP211M/2R</t>
  </si>
  <si>
    <t>ZB449</t>
  </si>
  <si>
    <t>Kanyla ET 7,0 s manžetou 9570E</t>
  </si>
  <si>
    <t>ZB386</t>
  </si>
  <si>
    <t>Kanyla ET 7,5 s manžetou 9475E</t>
  </si>
  <si>
    <t>ZD730</t>
  </si>
  <si>
    <t>Kanyla ET 7,5 s manžetou bal. á 10 ks 112482-000075</t>
  </si>
  <si>
    <t>ZE373</t>
  </si>
  <si>
    <t>Kanyla ET 7,5 se sáním nad manžetou SACETT I.D. bal. á 10 ks 100/189/075</t>
  </si>
  <si>
    <t>ZB387</t>
  </si>
  <si>
    <t>Kanyla ET 8,0 s manžetou 9480E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</si>
  <si>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</si>
  <si>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</si>
  <si>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</si>
  <si>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</si>
  <si>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</si>
  <si>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</si>
  <si>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ZB389</t>
  </si>
  <si>
    <t>Kanyla ET 9,0 s manžetou bal. á 10 ks 9590E</t>
  </si>
  <si>
    <t>ZA840</t>
  </si>
  <si>
    <t>Kanyla ET 9,5 s manžetou bal. á 10 ks 9495E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</si>
  <si>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</si>
  <si>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</si>
  <si>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</si>
  <si>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</si>
  <si>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</si>
  <si>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</si>
  <si>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ZH335</t>
  </si>
  <si>
    <t>Kanyla TS 7,0 s manžetou bal. á 2 ks 100/523/070</t>
  </si>
  <si>
    <t>ZA996</t>
  </si>
  <si>
    <t>Kanyla TS 8,0 s manžetou 100/800/080</t>
  </si>
  <si>
    <t>ZA725</t>
  </si>
  <si>
    <t>Kanyla TS 8,0 s manžetou bal. á 10 ks 100/860/080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</si>
  <si>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</si>
  <si>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</si>
  <si>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</si>
  <si>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</si>
  <si>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</si>
  <si>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manžetou bal. á 10 ks 100/800/090</t>
  </si>
  <si>
    <t>ZD071</t>
  </si>
  <si>
    <t>Kanyla TS 9,0 s manžetou bal. á 10 ks 100/860/090 suctionaid</t>
  </si>
  <si>
    <t>ZB263</t>
  </si>
  <si>
    <t>Kanyla TS 9,0 s manžetou bal. á 2 ks 100/523/090</t>
  </si>
  <si>
    <t>ZA098</t>
  </si>
  <si>
    <t>Kanyla TS s nízkotlakou manžetou Soft Seal armovaná nastavitelná UniPerc 100/897/080</t>
  </si>
  <si>
    <t>ZF018</t>
  </si>
  <si>
    <t>Kanyla vasofix 16G šedá safety 4269179S-01</t>
  </si>
  <si>
    <t>ZD980</t>
  </si>
  <si>
    <t>Kanyla vasofix 18G zelená safety 4269136S-01</t>
  </si>
  <si>
    <t>ZO943</t>
  </si>
  <si>
    <t>Kanyla vnitřní náhradní k sadě pro perkutánní dilatační tracheostomii UniPerc prům. 7,0 mm ID 100/890/070</t>
  </si>
  <si>
    <t>ZO944</t>
  </si>
  <si>
    <t>Kanyla vnitřní náhradní k sadě pro perkutánní dilatační tracheostomii UniPerc prům. 8,0 mm ID 100/890/080</t>
  </si>
  <si>
    <t>ZO945</t>
  </si>
  <si>
    <t>Kanyla vnitřní náhradní k sadě pro perkutánní dilatační tracheostomii UniPerc prům. 9,0 mm ID 100/890/090</t>
  </si>
  <si>
    <t>ZC490</t>
  </si>
  <si>
    <t>Kartáček zubní s odsáváním P2220</t>
  </si>
  <si>
    <t>ZJ310</t>
  </si>
  <si>
    <t>Katetr močový foley CH12 180605-000120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</si>
  <si>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</si>
  <si>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</si>
  <si>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</si>
  <si>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</si>
  <si>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</si>
  <si>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</si>
  <si>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ZG132</t>
  </si>
  <si>
    <t>Katetr močový nelaton pro měření teploty CH16 bal. á 5 ks 179360-000160</t>
  </si>
  <si>
    <t>ZB864</t>
  </si>
  <si>
    <t>Kit lidco injectate 50 cm á 5 ks CM50</t>
  </si>
  <si>
    <t>ZP046</t>
  </si>
  <si>
    <t>Kit Miltifiltrate PRO CiCa HD 1000 F00000463</t>
  </si>
  <si>
    <t>ZC969</t>
  </si>
  <si>
    <t>Kit Multifiltrate 4CVVHDF 600 5038931</t>
  </si>
  <si>
    <t>ZD702</t>
  </si>
  <si>
    <t>Kit Multifiltrate Ci-Ca CVVHD 1000 5039011</t>
  </si>
  <si>
    <t>ZK884</t>
  </si>
  <si>
    <t>Kohout trojcestný discofix modrý 4095111</t>
  </si>
  <si>
    <t>ZB477</t>
  </si>
  <si>
    <t>Kohout trojcestný lopez valve AA-011-M9000 S</t>
  </si>
  <si>
    <t>ZH815</t>
  </si>
  <si>
    <t>Kompresa Rayband 24 cm TM, stříkačka s aretací bal. á 10 ks LEP LPYP 20</t>
  </si>
  <si>
    <t>ZB334</t>
  </si>
  <si>
    <t>Konektor bezjehlový bionecteur á 50 ks 896.03</t>
  </si>
  <si>
    <t>ZM085</t>
  </si>
  <si>
    <t>Konektor bezjehlový k vakům Viaflo SPIKE bal. á 30 ks EMC3482 (GMC7405)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</si>
  <si>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</si>
  <si>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</si>
  <si>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</si>
  <si>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</si>
  <si>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</si>
  <si>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</si>
  <si>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</si>
  <si>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</si>
  <si>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ZJ728</t>
  </si>
  <si>
    <t>Krytí - roztok Microdacyn 5000 ml bez rozprašovače (dříve dermacyn) MI44100-00</t>
  </si>
  <si>
    <t>ZB103</t>
  </si>
  <si>
    <t>Láhev k odsávačce flovac 2l hadice 1,8 m 000-036-021</t>
  </si>
  <si>
    <t>ZC059</t>
  </si>
  <si>
    <t>Láhev redon drenofast 400 ml-kompletní bal. á 40 ks 28 400</t>
  </si>
  <si>
    <t>ZO843</t>
  </si>
  <si>
    <t>Límec fixační Xcollar IKL012</t>
  </si>
  <si>
    <t>ZA728</t>
  </si>
  <si>
    <t>Lopatka ústní dřevěná lékařská nesterilní bal. á 100 ks 1320100655</t>
  </si>
  <si>
    <t>ZB793</t>
  </si>
  <si>
    <t>Lžíce laryngoskopická 3 bal. á 10 ks DS.2940.150.20</t>
  </si>
  <si>
    <t>ZB794</t>
  </si>
  <si>
    <t>Lžíce laryngoskopická 4 bal. á 10 ks DS.2940.150.25</t>
  </si>
  <si>
    <t>ZC166</t>
  </si>
  <si>
    <t>Manžeta přetlaková   500 ml 100 ZIT-500 (100 051-018-803)</t>
  </si>
  <si>
    <t>ZF668</t>
  </si>
  <si>
    <t>Manžeta přetlaková 500 ml classic P01268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</si>
  <si>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</si>
  <si>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</si>
  <si>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</si>
  <si>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</si>
  <si>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</si>
  <si>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</si>
  <si>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</si>
  <si>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</si>
  <si>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ZM989</t>
  </si>
  <si>
    <t>Nádoba dezinfekční plastová s víkem 5,0 l včetně síta a víka 475 x 278 x 90 mm X0149</t>
  </si>
  <si>
    <t>ZE159</t>
  </si>
  <si>
    <t>Nádoba na kontaminovaný odpad 2 l 15-0003</t>
  </si>
  <si>
    <t>ZL105</t>
  </si>
  <si>
    <t>Nástavec pro odběr moče ke zkumavce vacuete 450251</t>
  </si>
  <si>
    <t>ZB965</t>
  </si>
  <si>
    <t>Nůžky chirurgické rovné hrotnaté 130 mm B397113920003</t>
  </si>
  <si>
    <t>ZC948</t>
  </si>
  <si>
    <t>Páska bepa clip pro TS kanylu s háčky 31-43 cm á 12 ks NKS:200443</t>
  </si>
  <si>
    <t>ZD040</t>
  </si>
  <si>
    <t>Páska bepa clip vario pro TS kanylu 25/V á 12 ks NKS:200502</t>
  </si>
  <si>
    <t>ZB949</t>
  </si>
  <si>
    <t>Pinzeta UH sterilní HAR478 165 (HAR999565)</t>
  </si>
  <si>
    <t>ZP509</t>
  </si>
  <si>
    <t>Pinzeta UH sterilní I0600</t>
  </si>
  <si>
    <t>ZF425</t>
  </si>
  <si>
    <t>Podložka almarys pr. 80 mm bal. á 10 ks 036280U</t>
  </si>
  <si>
    <t>ZI347</t>
  </si>
  <si>
    <t>Podložka natura flexibilní 57 mm bal. á 5 ks 0086766 125903</t>
  </si>
  <si>
    <t>ZI346</t>
  </si>
  <si>
    <t>Podložka natura flexibilní 70 mm bal. á 5 ks 0086767 125904</t>
  </si>
  <si>
    <t>ZB772</t>
  </si>
  <si>
    <t>Přechodka adaptér luer 450070</t>
  </si>
  <si>
    <t>ZA691</t>
  </si>
  <si>
    <t>Rampa 3 kohouty discofix 16600C/4085434/</t>
  </si>
  <si>
    <t>ZB301</t>
  </si>
  <si>
    <t>Rampa 5 kohoutů bez PVC lipidorezistentní bal. á 20 ks RP 5000 M</t>
  </si>
  <si>
    <t>ZA883</t>
  </si>
  <si>
    <t>Rourka rektální CH18 délka 40 cm 19-18.100</t>
  </si>
  <si>
    <t>ZA831</t>
  </si>
  <si>
    <t>Rourka rektální CH20 délka 40 cm 19-20.100</t>
  </si>
  <si>
    <t>ZA884</t>
  </si>
  <si>
    <t>Rourka rektální CH22 délka 40 cm 19-22.100</t>
  </si>
  <si>
    <t>ZD424</t>
  </si>
  <si>
    <t>Sáček kolostomický 80 mm bal. á 30 ks 037880U</t>
  </si>
  <si>
    <t>ZA364</t>
  </si>
  <si>
    <t>Sáček kolostomický draina S mini 75 mm á 30 ks H08560U</t>
  </si>
  <si>
    <t>ZM540</t>
  </si>
  <si>
    <t>Sáček kolostomický draina S vision 100 mm bal. á 10 ks H28567U</t>
  </si>
  <si>
    <t>ZB100</t>
  </si>
  <si>
    <t>Sáček kolostomický draina S vision 75 mm bal. á 10 ks H28566U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</si>
  <si>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</si>
  <si>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</si>
  <si>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</si>
  <si>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</si>
  <si>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</si>
  <si>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</si>
  <si>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</si>
  <si>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</si>
  <si>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ZO925</t>
  </si>
  <si>
    <t>Sada pro perkutánní dilatační tracheostomii UniPerc s dilatátorem Single Stage s armovanou kanylou s nízkotlakou manžetou vnitřní kanyla prům. 8,0 mm trach. kanyla prům. 10,3 a 12,6 mm 100/597/080</t>
  </si>
  <si>
    <t>ZO942</t>
  </si>
  <si>
    <t>Sada pro perkutánní dilatační tracheostomii UniPerc s dilatátorem Single Stage s armovanou kanylou s nízkotlakou manžetou vnitřní kanyla prům. 9,0 mm trach. kanyla prům. 11,3 a 13,6 mm 100/597/090</t>
  </si>
  <si>
    <t>ZC640</t>
  </si>
  <si>
    <t>Senzor flotrac s hadicí 213 cm MHD8R</t>
  </si>
  <si>
    <t>ZO506</t>
  </si>
  <si>
    <t>Senzor fore-sight ELITE dual velký CS 01-07-2103</t>
  </si>
  <si>
    <t>ZA938</t>
  </si>
  <si>
    <t>Senzor lidco á 5 ks CM10</t>
  </si>
  <si>
    <t>Set dialyzační Multifiltrate 4CVVHDF 600 5038931</t>
  </si>
  <si>
    <t>Set dialyzační Multifiltrate Ci-Ca CVVHD 1000 5039011</t>
  </si>
  <si>
    <t>Set dialyzační Multifiltrate PRO CiCa HD 1000 F00000463</t>
  </si>
  <si>
    <t>ZM873</t>
  </si>
  <si>
    <t>Set přístrojový CRRT PRISMAFLEX M100 106697</t>
  </si>
  <si>
    <t>ZD030</t>
  </si>
  <si>
    <t>Skalpel jednorázový cutfix sterilní bal. á 10 ks 5518040</t>
  </si>
  <si>
    <t>ZB407</t>
  </si>
  <si>
    <t>Sonda gastrojejunální VANKEMMEL bal. á 5 ks LA6218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</si>
  <si>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</si>
  <si>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</si>
  <si>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</si>
  <si>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</si>
  <si>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</si>
  <si>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</si>
  <si>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</si>
  <si>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</si>
  <si>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</si>
  <si>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</si>
  <si>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ZD254</t>
  </si>
  <si>
    <t>Souprava flexi seal FMS pro fekální inkont. (možno objednávat na kusy) 418000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</si>
  <si>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</si>
  <si>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</si>
  <si>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</si>
  <si>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</si>
  <si>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</si>
  <si>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</si>
  <si>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</si>
  <si>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</si>
  <si>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</si>
  <si>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</si>
  <si>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</si>
  <si>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</si>
  <si>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</si>
  <si>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</si>
  <si>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</si>
  <si>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</si>
  <si>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</si>
  <si>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</si>
  <si>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</si>
  <si>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</si>
  <si>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</si>
  <si>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</si>
  <si>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</si>
  <si>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</si>
  <si>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</si>
  <si>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</si>
  <si>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</si>
  <si>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</si>
  <si>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</si>
  <si>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ZD854</t>
  </si>
  <si>
    <t>Systém hrudní drenáže Aqua Seal 2 cestný 8888571406</t>
  </si>
  <si>
    <t>ZK839</t>
  </si>
  <si>
    <t>System hrudní drenáže Sinapi 1000 ml dlouhá trubice kontrola sání XL1000S</t>
  </si>
  <si>
    <t>ZD963</t>
  </si>
  <si>
    <t>Systém hrudní drenážní altitude 8888571371</t>
  </si>
  <si>
    <t>ZD962</t>
  </si>
  <si>
    <t>Systém hrudní drenážní altitude bal. á 5 ks 8888571370</t>
  </si>
  <si>
    <t>ZC351</t>
  </si>
  <si>
    <t>Systém odsávací uzavřený 14F jednocestný 30 cm 72 hod. bal. á 20 ks Z115-14</t>
  </si>
  <si>
    <t>ZA428</t>
  </si>
  <si>
    <t>Systém odsávací uzavřený 14F jednocestný 57 cm 72 hod. bal. á 20 ks Z110-14</t>
  </si>
  <si>
    <t>ZL174</t>
  </si>
  <si>
    <t>Systém odsávací uzavřený TS Comfortsoft CH 14 30 cm 72 hod. 02-011-05</t>
  </si>
  <si>
    <t>ZC906</t>
  </si>
  <si>
    <t>Škrtidlo se sponou pro dospělé 25 x 500 mm KVS25500</t>
  </si>
  <si>
    <t>ZP300</t>
  </si>
  <si>
    <t>Škrtidlo se sponou pro dospělé bez latexu modré délka 400 mm 09820-B</t>
  </si>
  <si>
    <t>ZB006</t>
  </si>
  <si>
    <t>Teploměr digitální thermoval basic 9250391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</si>
  <si>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</si>
  <si>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</si>
  <si>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</si>
  <si>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</si>
  <si>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ZB689</t>
  </si>
  <si>
    <t>Trokar hrudní redax F18 atraumatický bal. á 10 ks 21118</t>
  </si>
  <si>
    <t>ZB505</t>
  </si>
  <si>
    <t>Tubo-fix pro ET rourky á 8 ks komplet NKS:20-10</t>
  </si>
  <si>
    <t>ZD656</t>
  </si>
  <si>
    <t>Tunelizátor bal. á 5 ks 090506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</si>
  <si>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</si>
  <si>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</si>
  <si>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</si>
  <si>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</si>
  <si>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</si>
  <si>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</si>
  <si>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ZM874</t>
  </si>
  <si>
    <t>Vak odpadní CRRT PRISMAFLEX 9 lt. 107650 (6033765)</t>
  </si>
  <si>
    <t>ZJ277</t>
  </si>
  <si>
    <t>Ventil jednorázový expirační V500 á 10 ks MP01060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</si>
  <si>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</si>
  <si>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</si>
  <si>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</si>
  <si>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</si>
  <si>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</si>
  <si>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</si>
  <si>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</si>
  <si>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</si>
  <si>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</si>
  <si>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</si>
  <si>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</si>
  <si>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</si>
  <si>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</si>
  <si>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</si>
  <si>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</si>
  <si>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</si>
  <si>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</si>
  <si>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</si>
  <si>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</si>
  <si>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</si>
  <si>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</si>
  <si>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</si>
  <si>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</si>
  <si>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</si>
  <si>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</si>
  <si>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</si>
  <si>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</si>
  <si>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50115062</t>
  </si>
  <si>
    <t>ZPr - materiál hemodialýza (Z525)</t>
  </si>
  <si>
    <t>ZP147</t>
  </si>
  <si>
    <t>Roztok Citra-Lock 4%, ampule 5 ml bal. á 20 ks ZZ-24060201</t>
  </si>
  <si>
    <t>ZB161</t>
  </si>
  <si>
    <t>Set ohřívací s Y portem DI-50</t>
  </si>
  <si>
    <t>ZD852</t>
  </si>
  <si>
    <t>Set spike univ. pro enterální výživu s trnem EN plus bal. á 30 ks 777401</t>
  </si>
  <si>
    <t>ZB209</t>
  </si>
  <si>
    <t>Set transfúzní BLLP pro přetlakovou transfuzi bez vzdušného filtru hemomed 05123</t>
  </si>
  <si>
    <t>50115064</t>
  </si>
  <si>
    <t>ZPr - šicí materiál (Z529)</t>
  </si>
  <si>
    <t>ZB134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</si>
  <si>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</si>
  <si>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</si>
  <si>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</si>
  <si>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</si>
  <si>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</si>
  <si>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ZB478</t>
  </si>
  <si>
    <t>Jehla chirurgická 0,8 x 32 B11</t>
  </si>
  <si>
    <t>ZB479</t>
  </si>
  <si>
    <t>Jehla chirurgická B12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</si>
  <si>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</si>
  <si>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</si>
  <si>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</si>
  <si>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</si>
  <si>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</si>
  <si>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</si>
  <si>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</si>
  <si>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</si>
  <si>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ZB768</t>
  </si>
  <si>
    <t>Jehla vakuová 216/38 mm zelená 450076</t>
  </si>
  <si>
    <t>ZM293</t>
  </si>
  <si>
    <t>Rukavice nitril sempercare bez p. L bal. á 200 ks 30804</t>
  </si>
  <si>
    <t>ZM291</t>
  </si>
  <si>
    <t>Rukavice nitril sempercare bez p. S bal. á 200 ks 30802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</si>
  <si>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</si>
  <si>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</si>
  <si>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</si>
  <si>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</si>
  <si>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</si>
  <si>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</si>
  <si>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</si>
  <si>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</si>
  <si>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</si>
  <si>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</si>
  <si>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50115068</t>
  </si>
  <si>
    <t>ZPr - čidla ICP (Z522)</t>
  </si>
  <si>
    <t>ZD053</t>
  </si>
  <si>
    <t>Čidlo ICP neurovent pro měření nitrolebního tlaku 092946</t>
  </si>
  <si>
    <t>ZC637</t>
  </si>
  <si>
    <t>Arteriofix bal. á 20 ks 20G 5206324</t>
  </si>
  <si>
    <t>ZB818</t>
  </si>
  <si>
    <t>Katetr CVC 3 lumen 7 Fr x 20 cm certofix protect trio V720 bal. á 10 ks 4163214P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</si>
  <si>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</si>
  <si>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</si>
  <si>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</si>
  <si>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</si>
  <si>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ZF789</t>
  </si>
  <si>
    <t>Katetr CVC 4 lumen 8 Fr x 20 cm certofix quatro protect V720 4167775P</t>
  </si>
  <si>
    <t>ZC218</t>
  </si>
  <si>
    <t>Katetr dialyzační 2 lumen 14,0 Fr x 15 cm CS-22142-F</t>
  </si>
  <si>
    <t>ZL697</t>
  </si>
  <si>
    <t>Katetr dialyzační 2 lumen 14,5 Fr x 15 cm bal. á 5 ks A40-145215SS</t>
  </si>
  <si>
    <t>ZE072</t>
  </si>
  <si>
    <t>Katetr femorální dospělý + kit s monitorovací soupravou PVPK2015L20-46</t>
  </si>
  <si>
    <t>ZI864</t>
  </si>
  <si>
    <t>Katetr permanentní dialyzační medcomp s manžetou 15,5F x 32 cm THD155432SE</t>
  </si>
  <si>
    <t>ZB719</t>
  </si>
  <si>
    <t>Set arteriální katetrizační 20GA x 12 cm, bal.á 10 ks, SAC-01220</t>
  </si>
  <si>
    <t>ZB751</t>
  </si>
  <si>
    <t>Hadice PVC 8/12 á 30 m P00468</t>
  </si>
  <si>
    <t>ZB385</t>
  </si>
  <si>
    <t>Hadice silikon 6 x 10,0 mm á 25 m P00272</t>
  </si>
  <si>
    <t>ZL249</t>
  </si>
  <si>
    <t>Hadice vrapovaná bal. á 50 m 038-01-228</t>
  </si>
  <si>
    <t>ZD011</t>
  </si>
  <si>
    <t>Maska aerosolová pro dospělé 1103000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</si>
  <si>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</si>
  <si>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</si>
  <si>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</si>
  <si>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</si>
  <si>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</si>
  <si>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</si>
  <si>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</si>
  <si>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</si>
  <si>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ZD094</t>
  </si>
  <si>
    <t>Gáza skládaná 8 cm x 17 cm / 5 ks karton á 1000 ks 37017</t>
  </si>
  <si>
    <t>ZD740</t>
  </si>
  <si>
    <t>Kompresa gáza sterilkompres 7,5 x 7,5 cm/5 ks sterilní 1325019265(1230119225)</t>
  </si>
  <si>
    <t>ZA507</t>
  </si>
  <si>
    <t>Krytí tegaderm 8,5 cm x 10,5 cm bal. á 50 ks s výřezem 1635</t>
  </si>
  <si>
    <t>ZA450</t>
  </si>
  <si>
    <t>Náplast omniplast 1,25 cm x 9,1 m 9004520</t>
  </si>
  <si>
    <t>ZD103</t>
  </si>
  <si>
    <t>Náplast omniplast 2,5 cm x 9,2 m 9004530</t>
  </si>
  <si>
    <t>ZF351</t>
  </si>
  <si>
    <t>Náplast transpore bílá 1,25 cm x 9,14 m bal. á 24 ks 1534-0</t>
  </si>
  <si>
    <t>ZF352</t>
  </si>
  <si>
    <t>Náplast transpore bílá 2,50 cm x 9,14 m bal. á 12 ks 1534-1</t>
  </si>
  <si>
    <t>ZA548</t>
  </si>
  <si>
    <t>Náplast wet pruf voduvzd. 2,50 cm x 9,14 m bal. á 12 ks 3142</t>
  </si>
  <si>
    <t>ZN295</t>
  </si>
  <si>
    <t>Set sterilní pro suchý převaz rány Medikit SET160 bal. á 160 ks 1230111160</t>
  </si>
  <si>
    <t>ZD212</t>
  </si>
  <si>
    <t>Brýle kyslíkové pro dospělé 1,8 m standard 1161000/L</t>
  </si>
  <si>
    <t>ZK976</t>
  </si>
  <si>
    <t>Cévka odsávací CH12 s přerušovačem sání P01171a</t>
  </si>
  <si>
    <t>ZK979</t>
  </si>
  <si>
    <t>Cévka odsávací CH18 s přerušovačem sání P01177a</t>
  </si>
  <si>
    <t>ZE368</t>
  </si>
  <si>
    <t>Elektroda EKG dětská 32 x 36 mm á 30 ks FSTC1</t>
  </si>
  <si>
    <t>ZA698</t>
  </si>
  <si>
    <t>Elektroda EKG H124SG bal. á 500 ks 31.1245.21</t>
  </si>
  <si>
    <t>ZB844</t>
  </si>
  <si>
    <t>Esmarch  60 x 1250 KVS 06125</t>
  </si>
  <si>
    <t>Esmarch 60 x 1250 KVS 06125</t>
  </si>
  <si>
    <t>ZE177</t>
  </si>
  <si>
    <t>Filtr iso-gard dětský bal. á 50 ks 19511</t>
  </si>
  <si>
    <t>ZB116</t>
  </si>
  <si>
    <t>Filtr neonatální kombinovaný 1441000</t>
  </si>
  <si>
    <t>ZD686</t>
  </si>
  <si>
    <t>Fixace katetru lockit plus 18G bal. á 50 ks 100/399/218</t>
  </si>
  <si>
    <t>ZD801</t>
  </si>
  <si>
    <t>Fonendoskop jednostranný červený P00176</t>
  </si>
  <si>
    <t>ZC770</t>
  </si>
  <si>
    <t>Hadička spojovací HS 3,0 x 2500LL 606347</t>
  </si>
  <si>
    <t>ZO183</t>
  </si>
  <si>
    <t>Kabel propojovací ke kateru močovému foley pro měření teploty  a monitoru PHILIPS ZF-0301</t>
  </si>
  <si>
    <t>ZF721</t>
  </si>
  <si>
    <t>Kanyla endobronchiální 41Fr 125-41</t>
  </si>
  <si>
    <t>ZA843</t>
  </si>
  <si>
    <t>Kanyla ET 3,0 s manžetou bal. á 10 ks 9430E</t>
  </si>
  <si>
    <t>ZA839</t>
  </si>
  <si>
    <t>Kanyla ET 4,0 s manžetou 9440E</t>
  </si>
  <si>
    <t>ZO251</t>
  </si>
  <si>
    <t>Kanyla ET 4,5 s manžetou s Murphyho otvorem bal. á 10 ks 112482-000045</t>
  </si>
  <si>
    <t>ZB429</t>
  </si>
  <si>
    <t>Kanyla ET 5,0 s manžetou 9450E</t>
  </si>
  <si>
    <t>ZB415</t>
  </si>
  <si>
    <t>Kanyla ET 5,5 s manžetou 9555E</t>
  </si>
  <si>
    <t>ZB414</t>
  </si>
  <si>
    <t>Kanyla ET 6,0 s manžetou 9460E</t>
  </si>
  <si>
    <t>ZA842</t>
  </si>
  <si>
    <t>Kanyla ET 6,5 s manžetou 9465E</t>
  </si>
  <si>
    <t>ZC943</t>
  </si>
  <si>
    <t>Kanyla ET 7,0 s manžetou bal. á 10 ks 112482-000070</t>
  </si>
  <si>
    <t>ZB330</t>
  </si>
  <si>
    <t>Kanyla ET 8,0 s manžetou bal. á 10 ks 112482-000080</t>
  </si>
  <si>
    <t>ZC944</t>
  </si>
  <si>
    <t>Kanyla ET 8,5 s manžetou bal. á 10 ks 112482-000085</t>
  </si>
  <si>
    <t>ZA744</t>
  </si>
  <si>
    <t>Kanyla neoflon 24G žlutá BDC391350</t>
  </si>
  <si>
    <t>ZD979</t>
  </si>
  <si>
    <t>Kanyla vasofix 17G bílá safety 4269152S-01</t>
  </si>
  <si>
    <t>ZD809</t>
  </si>
  <si>
    <t>Kanyla vasofix 20G růžová safety 4269110S-01</t>
  </si>
  <si>
    <t>ZD808</t>
  </si>
  <si>
    <t>Kanyla vasofix 22G modrá safety 4269098S-01</t>
  </si>
  <si>
    <t>ZB102</t>
  </si>
  <si>
    <t>Láhev k odsávačce flovac 1l hadice 1,8 m á 45 ks 000-036-020</t>
  </si>
  <si>
    <t>ZA769</t>
  </si>
  <si>
    <t>Lžíce laryngoskopická 0 bal. á 10 ks DS.3940.185.05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</si>
  <si>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</si>
  <si>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</si>
  <si>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</si>
  <si>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</si>
  <si>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</si>
  <si>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</si>
  <si>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</si>
  <si>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</si>
  <si>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ZE785</t>
  </si>
  <si>
    <t>Manžeta přetlaková 1000 ml classic P01269</t>
  </si>
  <si>
    <t>ZO924</t>
  </si>
  <si>
    <t>Manžeta přetlaková 1000 ml látková komplet P02086</t>
  </si>
  <si>
    <t>ZP387</t>
  </si>
  <si>
    <t>Manžeta přetlaková 1000 ml látková PINK komplet. P00749</t>
  </si>
  <si>
    <t>ZF996</t>
  </si>
  <si>
    <t>Manžeta přetlaková 500 ml komplet. P00502</t>
  </si>
  <si>
    <t>ZP358</t>
  </si>
  <si>
    <t>Manžeta přetlaková 500 ml látková PINK komplet. P04993</t>
  </si>
  <si>
    <t>ZJ270</t>
  </si>
  <si>
    <t>Manžeta TK k monitoru Datex dvouhadičková NIBP 20,5-28,5 cm dospělá malá U1885ND</t>
  </si>
  <si>
    <t>ZJ269</t>
  </si>
  <si>
    <t>Manžeta TK k monitoru Datex dvouhadičková NIBP 6-11 cm neonatal U1883ND</t>
  </si>
  <si>
    <t>ZH196</t>
  </si>
  <si>
    <t>Membrána č.  5 k endoskopické masce 30-40-125 (30-40-105)</t>
  </si>
  <si>
    <t>ZH195</t>
  </si>
  <si>
    <t>Membrána č.10 k endoskopické masce 304-40-127</t>
  </si>
  <si>
    <t>ZF159</t>
  </si>
  <si>
    <t>Nádoba na kontaminovaný odpad 1 l 15-0002</t>
  </si>
  <si>
    <t>ZB271</t>
  </si>
  <si>
    <t>Perifix 0,2MY 4515501</t>
  </si>
  <si>
    <t>ZB825</t>
  </si>
  <si>
    <t>Perifix 421 kompletní set 4514211C</t>
  </si>
  <si>
    <t>ZD007</t>
  </si>
  <si>
    <t>Rourka tracheální nasální 6,0 mm bal. á 10 ks 100/133/060</t>
  </si>
  <si>
    <t>ZB121</t>
  </si>
  <si>
    <t>Rourka tracheální nasální 6,5 mm bal. á 10 ks 100/133/065</t>
  </si>
  <si>
    <t>ZB119</t>
  </si>
  <si>
    <t>Rourka tracheální nasální 7,0 mm bal. á 10 ks 100/133/070</t>
  </si>
  <si>
    <t>ZD008</t>
  </si>
  <si>
    <t>Rourka tracheální nasální 7,5 mm bal. á 10 ks 100/133/075</t>
  </si>
  <si>
    <t>ZB899</t>
  </si>
  <si>
    <t>Senzor spirologický bal. á 5 ks 8403735-03</t>
  </si>
  <si>
    <t>ZP431</t>
  </si>
  <si>
    <t>Set epidurální minipack 1. 18G/80 mm bal. á 10 ks 100/391/818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</si>
  <si>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</si>
  <si>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</si>
  <si>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</si>
  <si>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</si>
  <si>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</si>
  <si>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ZD458</t>
  </si>
  <si>
    <t>Spojka vrapovaná roztaž.rovná 15F bal. á 50 ks 038-61-311</t>
  </si>
  <si>
    <t>ZH491</t>
  </si>
  <si>
    <t>Stříkačka injekční 3-dílná 50 - 60 ml LL MRG00711</t>
  </si>
  <si>
    <t>ZP516</t>
  </si>
  <si>
    <t>Víko k vaně dezinfekční plastové 8,0 l X0362</t>
  </si>
  <si>
    <t>ZF939</t>
  </si>
  <si>
    <t>Vzduchovod nosní 4,0 mm bal. á 10 ks 321040</t>
  </si>
  <si>
    <t>ZF942</t>
  </si>
  <si>
    <t>Vzduchovod nosní 4,5 mm bal. á 10 ks 321045</t>
  </si>
  <si>
    <t>ZF943</t>
  </si>
  <si>
    <t>Vzduchovod nosní 5,0 mm bal. á 10 ks 321050</t>
  </si>
  <si>
    <t>ZJ095</t>
  </si>
  <si>
    <t>Vzduchovod nosní 5,5 mm bal. á 10 ks 321055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</si>
  <si>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</si>
  <si>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</si>
  <si>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</si>
  <si>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</si>
  <si>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</si>
  <si>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</si>
  <si>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</si>
  <si>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</si>
  <si>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</si>
  <si>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bal. á 10 ks 321085</t>
  </si>
  <si>
    <t>ZJ102</t>
  </si>
  <si>
    <t>Vzduchovod nosní 9,0 mm á 10 ks 321090</t>
  </si>
  <si>
    <t>ZJ113</t>
  </si>
  <si>
    <t>Vzduchovod ústní guedell 100 mm bal. á 50 ks 311100</t>
  </si>
  <si>
    <t>ZJ114</t>
  </si>
  <si>
    <t>Vzduchovod ústní guedell 110 mm bal. á 30 ks 311110</t>
  </si>
  <si>
    <t>ZJ115</t>
  </si>
  <si>
    <t>Vzduchovod ústní guedell 120 mm bal. á 50 ks 311120</t>
  </si>
  <si>
    <t>ZJ111</t>
  </si>
  <si>
    <t>Vzduchovod ústní guedell 80 mm bal. á 50 ks 311080</t>
  </si>
  <si>
    <t>ZA482</t>
  </si>
  <si>
    <t>Vzdušnice manžety na přetlakovou infúzi KVS RUB 05</t>
  </si>
  <si>
    <t>ZK997</t>
  </si>
  <si>
    <t>Vzdušnice manžety na přetlakovou infúzi P01983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</si>
  <si>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</si>
  <si>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</si>
  <si>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</si>
  <si>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</si>
  <si>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</si>
  <si>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</si>
  <si>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ZB868</t>
  </si>
  <si>
    <t>Jehla perican 18G 1,30 x 80 mm pro epid.anest. bal. á 25 ks 4512383</t>
  </si>
  <si>
    <t>ZJ161</t>
  </si>
  <si>
    <t>Jehla spinální 25 G x 90 mm atraumatická zaváděcí 20 G bal. á 20 ks 100/496/125</t>
  </si>
  <si>
    <t>ZJ162</t>
  </si>
  <si>
    <t>Jehla spinální 27 G x 90 mm atraumatická zaváděcí 20 G bal. á 20 ks 100/496/127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</si>
  <si>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</si>
  <si>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</si>
  <si>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</si>
  <si>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</si>
  <si>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ZK553</t>
  </si>
  <si>
    <t>Jehla spinální pencil extra dlouhá +20 G 25 G/115 mm bal. á 10 ks 100/492/815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</si>
  <si>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</si>
  <si>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</si>
  <si>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</si>
  <si>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</si>
  <si>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</si>
  <si>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</si>
  <si>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ZB291</t>
  </si>
  <si>
    <t>Jehla spinální spinocan 25 G x 88 mm oranžová bal. á 25 ks 4505905-01</t>
  </si>
  <si>
    <t>ZH432</t>
  </si>
  <si>
    <t>Jehla spinální-qunckeho hrot 22 G x 38 á 25 ks 76.111.22.015</t>
  </si>
  <si>
    <t>ZH433</t>
  </si>
  <si>
    <t>Jehla spinální-qunckeho hrot 22 G x 76 á 25 ks 76.111.22.030</t>
  </si>
  <si>
    <t>ZE729</t>
  </si>
  <si>
    <t>Jehla sterican tupá na ředění semiblunt.EU 1,2/18G x 40 mm bal. á 100 ks 4550400-01</t>
  </si>
  <si>
    <t>ZE027</t>
  </si>
  <si>
    <t>Katetr CVC 1 lumen 5 Fr x 30 cm certofix mono ECO 330 bal. á 10 ks 4160282E</t>
  </si>
  <si>
    <t>ZB750</t>
  </si>
  <si>
    <t>Hadice vrapovaná metráž dělitelná po 400 mm á 50 m 1574000/W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</si>
  <si>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</si>
  <si>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</si>
  <si>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</si>
  <si>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</si>
  <si>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</si>
  <si>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</si>
  <si>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</si>
  <si>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</si>
  <si>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</si>
  <si>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</si>
  <si>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ZF751</t>
  </si>
  <si>
    <t>Maska anesteziologická č.6 EcoMask ( s proužky ) 7096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</si>
  <si>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</si>
  <si>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</si>
  <si>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</si>
  <si>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</si>
  <si>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</si>
  <si>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</si>
  <si>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</si>
  <si>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</si>
  <si>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</si>
  <si>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</si>
  <si>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</si>
  <si>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</si>
  <si>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</si>
  <si>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</si>
  <si>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</si>
  <si>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</si>
  <si>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ZH451</t>
  </si>
  <si>
    <t>Maska laryngeální Sure Seal LM Cuff Pilot 105200-000050</t>
  </si>
  <si>
    <t>ZK710</t>
  </si>
  <si>
    <t>Maska supraglotická č. 1,0 8201000</t>
  </si>
  <si>
    <t>ZK711</t>
  </si>
  <si>
    <t>Maska supraglotická č. 1,5 8215000</t>
  </si>
  <si>
    <t>ZK712</t>
  </si>
  <si>
    <t>Maska supraglotická č. 2,0 8202000</t>
  </si>
  <si>
    <t>ZK713</t>
  </si>
  <si>
    <t>Maska supraglotická č. 2,5 8225000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</si>
  <si>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</si>
  <si>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</si>
  <si>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</si>
  <si>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</si>
  <si>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</si>
  <si>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</si>
  <si>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</si>
  <si>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</si>
  <si>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ZD456</t>
  </si>
  <si>
    <t>Okruh dýchací anesteziologický půlený 1,8 m pro dospělé a děti dvoutrubicový s hladkým průsv. 038-01-700W</t>
  </si>
  <si>
    <t>ZA931</t>
  </si>
  <si>
    <t>Okruh dýchací ventilační pro děti 15 mm 1,5 m hadice + vak 2164</t>
  </si>
  <si>
    <t>ZM937</t>
  </si>
  <si>
    <t>Fixace nosních katetrů tubifix hypoalergenní bal. á 100 ks P-NOSE</t>
  </si>
  <si>
    <t>ZN294</t>
  </si>
  <si>
    <t>Set sterilní pro centrální žilní katetrizaci Medikit SET313 bal. á 24 ks 1230111313</t>
  </si>
  <si>
    <t>ZD992</t>
  </si>
  <si>
    <t>Čidlo saturační masimo jednorázové pro novorozence k monitoru Mindray bal. á 20 ks 2329LHL</t>
  </si>
  <si>
    <t>Filtr perifix 0,2MY 4515501</t>
  </si>
  <si>
    <t>ZB737</t>
  </si>
  <si>
    <t>Humid-Vent 3,0 mm á 10 ks 10121</t>
  </si>
  <si>
    <t>ZB738</t>
  </si>
  <si>
    <t>Humid-Vent 3,5 mm 10131</t>
  </si>
  <si>
    <t>ZB536</t>
  </si>
  <si>
    <t>Kanyla arteriální 20 G/1,1 x 45 mm bal. á 25 ks 682245</t>
  </si>
  <si>
    <t>ZE562</t>
  </si>
  <si>
    <t>Kanyla endobronchiální 28 116100-000028</t>
  </si>
  <si>
    <t>ZK556</t>
  </si>
  <si>
    <t>Kanyla endobronchiální 35FG 197-35R</t>
  </si>
  <si>
    <t>ZB418</t>
  </si>
  <si>
    <t>Kanyla endobronchiální 35FG 198-35L</t>
  </si>
  <si>
    <t>ZK555</t>
  </si>
  <si>
    <t>Kanyla endobronchiální 37FG 197-37R</t>
  </si>
  <si>
    <t>ZB539</t>
  </si>
  <si>
    <t>Kanyla endobronchiální 37FG 198-37L</t>
  </si>
  <si>
    <t>ZB376</t>
  </si>
  <si>
    <t>Kanyla endobronchiální 39FG 197-39R</t>
  </si>
  <si>
    <t>ZB540</t>
  </si>
  <si>
    <t>Kanyla endobronchiální 39FG 198-39L</t>
  </si>
  <si>
    <t>ZN845</t>
  </si>
  <si>
    <t>Kanyla endobronchiální 41 116200-000041</t>
  </si>
  <si>
    <t>ZA841</t>
  </si>
  <si>
    <t>Kanyla ET 4,5 s manžetou 107-45G</t>
  </si>
  <si>
    <t>ZL716</t>
  </si>
  <si>
    <t>Kanyla introcan safety 3 žlutá 24G bal. á 50 ks 4251127-01</t>
  </si>
  <si>
    <t>ZB199</t>
  </si>
  <si>
    <t>Kanyla neoflon 26G fialová BDC391349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</si>
  <si>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</si>
  <si>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</si>
  <si>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</si>
  <si>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</si>
  <si>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</si>
  <si>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</si>
  <si>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ZE380</t>
  </si>
  <si>
    <t>Kanyla TR 8,5 armovaná s manžetou bal. á 5 ks 100/110/085</t>
  </si>
  <si>
    <t>ZC291</t>
  </si>
  <si>
    <t>Manžeta přetlaková 1000 ml 100 ZIT-1000 (051-018-804)</t>
  </si>
  <si>
    <t>ZO243</t>
  </si>
  <si>
    <t>Manžeta TK k monitoru MacLab dvouhadičková DURA-CUF dospělá prodloužená 2T DUR-A2-2A-L</t>
  </si>
  <si>
    <t>ZA549</t>
  </si>
  <si>
    <t>Manžeta TK k monitoru MacLab dvouhadičková DURA-CUF MALÁ dospělá prodloužená 2T DUR-A1-2A-L</t>
  </si>
  <si>
    <t>ZE195</t>
  </si>
  <si>
    <t>Manžeta TK k monitoru Mindray a další jednohadičková s vložkou 25 - 35 cm dospělá MEC 1200 NIBPHPA</t>
  </si>
  <si>
    <t>ZB784</t>
  </si>
  <si>
    <t>Rukojeť laryngoskopická medium pro lžíce s f.optickým vláknem 3000.350.10</t>
  </si>
  <si>
    <t>ZB683</t>
  </si>
  <si>
    <t>Sonda žaludeční CH28, délka 80 cm bal. á 25 ks 21231</t>
  </si>
  <si>
    <t>ZB684</t>
  </si>
  <si>
    <t>Sonda žaludeční CH42, délka 80 cm 22-42.520</t>
  </si>
  <si>
    <t>ZB239</t>
  </si>
  <si>
    <t>Spojka pacientská Superset 15F 3535000/W</t>
  </si>
  <si>
    <t>ZB726</t>
  </si>
  <si>
    <t>Stříkačka Perfix LOR 10 ml 4638107</t>
  </si>
  <si>
    <t>ZA161</t>
  </si>
  <si>
    <t>Zavaděč bal. á 10 ks CI09800</t>
  </si>
  <si>
    <t>ZN128</t>
  </si>
  <si>
    <t>Zavaděč vzdušný S – GUIDE 15CH délka 65 cm pro oxygenii s lumenem a tvarovou pamětí bal. á 5 ks 33-90-650-1</t>
  </si>
  <si>
    <t>ZB217</t>
  </si>
  <si>
    <t>Šití dafilon modrý 3/0 (2) bal. á 36 ks C0932353</t>
  </si>
  <si>
    <t>ZO340</t>
  </si>
  <si>
    <t>Jehla stimuplex - ultra 360 G20/0,9 x 100 mm á 25 ks 4892510-01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</si>
  <si>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</si>
  <si>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</si>
  <si>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</si>
  <si>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</si>
  <si>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</si>
  <si>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</si>
  <si>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ZH455</t>
  </si>
  <si>
    <t>Maska laryngeální Sure Seal LM Cuff Pilot 105210-000025</t>
  </si>
  <si>
    <t>ZL562</t>
  </si>
  <si>
    <t>Okruh dýchací pro dospělé 3 m bal. á 20 ks M1190545</t>
  </si>
  <si>
    <t>ZL564</t>
  </si>
  <si>
    <t>Okruh dýchací pro novorozence 3 m bal. á 20 ks 1552018</t>
  </si>
  <si>
    <t>ZC854</t>
  </si>
  <si>
    <t>Kompresa NT 7,5 x 7,5 cm/2 ks sterilní 26510</t>
  </si>
  <si>
    <t>ZB404</t>
  </si>
  <si>
    <t>Náplast cosmos 8 cm x 1 m 5403353</t>
  </si>
  <si>
    <t>ZN475</t>
  </si>
  <si>
    <t>Obinadlo elastické universal   8 cm x 5 m 1323100312</t>
  </si>
  <si>
    <t>ZA339</t>
  </si>
  <si>
    <t>Obinadlo hydrofilní   8 cm x   5 m 13006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</si>
  <si>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</si>
  <si>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</si>
  <si>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</si>
  <si>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</si>
  <si>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</si>
  <si>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</si>
  <si>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</si>
  <si>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</si>
  <si>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</si>
  <si>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</si>
  <si>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ZC498</t>
  </si>
  <si>
    <t>Držák močových sáčků UH 800800100</t>
  </si>
  <si>
    <t>ZB966</t>
  </si>
  <si>
    <t>Nůžky rovné chirurgické hrotnaté 150 mm B397113920005</t>
  </si>
  <si>
    <t>ZB963</t>
  </si>
  <si>
    <t>Pinzeta anatomická úzká 145 mm B397114920019</t>
  </si>
  <si>
    <t>ZL688</t>
  </si>
  <si>
    <t>Proužky Accu-Check Inform IIStrip 50 EU1 á 50 ks 05942861041</t>
  </si>
  <si>
    <t>ZL689</t>
  </si>
  <si>
    <t>Roztok Accu-Check Performa Int´l Controls 1+2 level 04861736</t>
  </si>
  <si>
    <t>ZK477</t>
  </si>
  <si>
    <t>Rukavice operační latexové s pudrem ansell, vasco surgical powderet vel. 8 6035542 (303506EU)</t>
  </si>
  <si>
    <t>ZE090</t>
  </si>
  <si>
    <t>Krytí sterilní VECA-C na perif.kanyly trans.okénko stříbro bal. á 50 ks BED:392020</t>
  </si>
  <si>
    <t>ZK975</t>
  </si>
  <si>
    <t>Cévka odsávací CH10 s přerušovačem sání P01169a</t>
  </si>
  <si>
    <t>ZK974</t>
  </si>
  <si>
    <t>Cévka odsávací CH8 s přerušovačem sání P01192a</t>
  </si>
  <si>
    <t>ZB989</t>
  </si>
  <si>
    <t>Kanyla ET 3,5 s manžetou 112482-000035</t>
  </si>
  <si>
    <t>ZA746</t>
  </si>
  <si>
    <t>Stříkačka injekční 3-dílná 1 ml L tuberculin Omnifix Solo 9161406V</t>
  </si>
  <si>
    <t>ZC001</t>
  </si>
  <si>
    <t>Zavaděč ETK 5F bal. á 25 ks 5-15102</t>
  </si>
  <si>
    <t>ZH453</t>
  </si>
  <si>
    <t>Maska laryngeální Sure Seal LM Cuff Pilot 105210-000015</t>
  </si>
  <si>
    <t>ZH454</t>
  </si>
  <si>
    <t>Maska laryngeální Sure Seal LM Cuff Pilot 105210-000020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</si>
  <si>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</si>
  <si>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</si>
  <si>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</si>
  <si>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</si>
  <si>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</si>
  <si>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</si>
  <si>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</si>
  <si>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</si>
  <si>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</si>
  <si>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</si>
  <si>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</si>
  <si>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</si>
  <si>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</si>
  <si>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</si>
  <si>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</si>
  <si>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</si>
  <si>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</si>
  <si>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</si>
  <si>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</si>
  <si>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</si>
  <si>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</si>
  <si>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</si>
  <si>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</si>
  <si>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dohody</t>
  </si>
  <si>
    <t>Specializovaná ambulantní péče</t>
  </si>
  <si>
    <t>101 - Pracoviště interního lékařství</t>
  </si>
  <si>
    <t>2F5 - Pracov. standard. ústav. lůž. péče TRN a pneumolog</t>
  </si>
  <si>
    <t>301 - Pracoviště pediatrie</t>
  </si>
  <si>
    <t>3F1 - Pracov. standardní ústavní lůžkové péče pediatrick</t>
  </si>
  <si>
    <t>603 - Pracoviště gynekologie a porodnictví</t>
  </si>
  <si>
    <t>606 - Pracoviště ortopedie</t>
  </si>
  <si>
    <t>6F5 - Prac.stand.úst.lůž.péče stomatochir.a čelist.ortop</t>
  </si>
  <si>
    <t>705 - Pracoviště oftalmologie</t>
  </si>
  <si>
    <t>706 - Pracoviště urologie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</si>
  <si>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</si>
  <si>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</si>
  <si>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</si>
  <si>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</si>
  <si>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</si>
  <si>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</si>
  <si>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</si>
  <si>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</si>
  <si>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Axmannová Denisa</t>
  </si>
  <si>
    <t>Behúň Ján</t>
  </si>
  <si>
    <t>Dobeš Oldřich</t>
  </si>
  <si>
    <t>Freiwaldová Barbora</t>
  </si>
  <si>
    <t>Fritschová Eva</t>
  </si>
  <si>
    <t>Gallová Zuzana</t>
  </si>
  <si>
    <t>Herkeĺ Tomáš</t>
  </si>
  <si>
    <t>Hrytsai Dmytro</t>
  </si>
  <si>
    <t>Jurkovičová Martina</t>
  </si>
  <si>
    <t>Klementa Bronislav</t>
  </si>
  <si>
    <t>Klementová Olga</t>
  </si>
  <si>
    <t>Kovács Richard</t>
  </si>
  <si>
    <t>Krasulová Andrea</t>
  </si>
  <si>
    <t>Mareš Jan</t>
  </si>
  <si>
    <t>Mareš Marcel</t>
  </si>
  <si>
    <t>Michlová Markéta</t>
  </si>
  <si>
    <t>Mrozek Zdeněk</t>
  </si>
  <si>
    <t>Novák Tomáš</t>
  </si>
  <si>
    <t>ObarePyszková Lenka</t>
  </si>
  <si>
    <t>Ösziová Xenie</t>
  </si>
  <si>
    <t>Papajk Jan</t>
  </si>
  <si>
    <t>Petrová Pavla</t>
  </si>
  <si>
    <t>Poljaková Iveta</t>
  </si>
  <si>
    <t>Pomajbíková Hana</t>
  </si>
  <si>
    <t>Pös Roman</t>
  </si>
  <si>
    <t>Prášil Petr</t>
  </si>
  <si>
    <t>Raimr Jakub</t>
  </si>
  <si>
    <t>Svoboda Aleš</t>
  </si>
  <si>
    <t>Šiška Daniel</t>
  </si>
  <si>
    <t>Špaček Miloslav</t>
  </si>
  <si>
    <t>Špaček Rostislav</t>
  </si>
  <si>
    <t>Špaňhelová Hana</t>
  </si>
  <si>
    <t>Štrba Peter</t>
  </si>
  <si>
    <t>Továrek Petr</t>
  </si>
  <si>
    <t>Vasiľová Lenka</t>
  </si>
  <si>
    <t>Vavrečková Tereza</t>
  </si>
  <si>
    <t>Vobrová Michaela</t>
  </si>
  <si>
    <t>Vydra David</t>
  </si>
  <si>
    <t>Vychodil Tomáš</t>
  </si>
  <si>
    <t>Zatloukalová Petra</t>
  </si>
  <si>
    <t>Zlámalová Jolana</t>
  </si>
  <si>
    <t>Zdravotní výkony vykázané na pracovišti v rámci ambulantní péče dle lékařů *</t>
  </si>
  <si>
    <t>2F5</t>
  </si>
  <si>
    <t>V</t>
  </si>
  <si>
    <t>78022</t>
  </si>
  <si>
    <t>CÍLENÉ VYŠETŘENÍ ANESTEZIOLOGEM</t>
  </si>
  <si>
    <t>3F1</t>
  </si>
  <si>
    <t>78023</t>
  </si>
  <si>
    <t>KONTROLNÍ VYŠETŘENÍ ANESTEZIOLOGEM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</si>
  <si>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</si>
  <si>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</si>
  <si>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</si>
  <si>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</si>
  <si>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</si>
  <si>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</si>
  <si>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</si>
  <si>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6F5</t>
  </si>
  <si>
    <t>7T8</t>
  </si>
  <si>
    <t>78890</t>
  </si>
  <si>
    <t xml:space="preserve">SIGNÁLNÍ VÝKON INDIKACE ODBĚRU ORGÁNU NEBO ORGÁNŮ </t>
  </si>
  <si>
    <t>06</t>
  </si>
  <si>
    <t>101</t>
  </si>
  <si>
    <t>78987</t>
  </si>
  <si>
    <t>KOMBINOVANÁ I. V. A INHALAČNÍ ANESTÉZIE Á 20 MIN.</t>
  </si>
  <si>
    <t>78992</t>
  </si>
  <si>
    <t>ANALGOSEDACE INTRAVENÓZNÍ</t>
  </si>
  <si>
    <t>301</t>
  </si>
  <si>
    <t>606</t>
  </si>
  <si>
    <t>09227</t>
  </si>
  <si>
    <t>I. V. APLIKACE KRVE NEBO KREVNÍCH DERIVÁTŮ</t>
  </si>
  <si>
    <t>78993</t>
  </si>
  <si>
    <t xml:space="preserve">ZAVEDENÍ SVODNÉ ANESTÉZIE NERVU A NERVOVÉ PLETENĚ </t>
  </si>
  <si>
    <t>705</t>
  </si>
  <si>
    <t>78986</t>
  </si>
  <si>
    <t>INHALAČNÍ ANESTÉZIE Á 20 MIN.</t>
  </si>
  <si>
    <t>706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</si>
  <si>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</si>
  <si>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</si>
  <si>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</si>
  <si>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</si>
  <si>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</si>
  <si>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</si>
  <si>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</si>
  <si>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</si>
  <si>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</si>
  <si>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</si>
  <si>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</si>
  <si>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</si>
  <si>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</si>
  <si>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</si>
  <si>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</si>
  <si>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</si>
  <si>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</si>
  <si>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</si>
  <si>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</si>
  <si>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</si>
  <si>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</si>
  <si>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</si>
  <si>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</si>
  <si>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</si>
  <si>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DEPO-MEDROL</t>
  </si>
  <si>
    <t>0090719</t>
  </si>
  <si>
    <t>TRAMAL INJEKČNÍ ROZTOK 100 MG/2 ML</t>
  </si>
  <si>
    <t>TRAMAL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</si>
  <si>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</si>
  <si>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</si>
  <si>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</si>
  <si>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</si>
  <si>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</si>
  <si>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</si>
  <si>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</si>
  <si>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</si>
  <si>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</si>
  <si>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</si>
  <si>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</si>
  <si>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</si>
  <si>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</si>
  <si>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</si>
  <si>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</si>
  <si>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</si>
  <si>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</si>
  <si>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</si>
  <si>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</si>
  <si>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</si>
  <si>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</si>
  <si>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</si>
  <si>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</si>
  <si>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</si>
  <si>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</si>
  <si>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</si>
  <si>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</si>
  <si>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</si>
  <si>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</si>
  <si>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</si>
  <si>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</si>
  <si>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</si>
  <si>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</si>
  <si>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</si>
  <si>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</si>
  <si>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</si>
  <si>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</si>
  <si>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</si>
  <si>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</si>
  <si>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</si>
  <si>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</si>
  <si>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</si>
  <si>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</si>
  <si>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</si>
  <si>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</si>
  <si>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</si>
  <si>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</si>
  <si>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</si>
  <si>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78220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</si>
  <si>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</si>
  <si>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</si>
  <si>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</si>
  <si>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</si>
  <si>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</si>
  <si>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</si>
  <si>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78112</t>
  </si>
  <si>
    <t>78113</t>
  </si>
  <si>
    <t>78114</t>
  </si>
  <si>
    <t>ANESTÉZIE S TRACHEÁLNÍ INTUBACÍ NEBO S LARYNGEÁLNÍ</t>
  </si>
  <si>
    <t>78988</t>
  </si>
  <si>
    <t>78997</t>
  </si>
  <si>
    <t>78820</t>
  </si>
  <si>
    <t>78130</t>
  </si>
  <si>
    <t>ANESTÉZIE DÍTĚTE DO 3 LET, PŘIČTI KE KÓDU ANESTÉZI</t>
  </si>
  <si>
    <t>78994</t>
  </si>
  <si>
    <t>EPIDURÁLNÍ NEBO SUBARACHNOIDEÁLNÍ ANESTÉZIE Á 20 M</t>
  </si>
  <si>
    <t>78310</t>
  </si>
  <si>
    <t xml:space="preserve">NEODKLADNÁ KARDIOPULMONÁLNÍ RESUSCITACE ROZŠÍŘENÁ </t>
  </si>
  <si>
    <t>78060</t>
  </si>
  <si>
    <t>POSTANESTETICKÁ PÉČE PROVÁDĚNÁ ANESTEZIOLOGEM</t>
  </si>
  <si>
    <t>78998</t>
  </si>
  <si>
    <t>ZAVEDENÍ EPIDURÁLNÍHO KATÉTRU A ZAVEDENÍ OBDOBNÉHO</t>
  </si>
  <si>
    <t>78995</t>
  </si>
  <si>
    <t>603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</si>
  <si>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</si>
  <si>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</si>
  <si>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</si>
  <si>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</si>
  <si>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</si>
  <si>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</si>
  <si>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</si>
  <si>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</si>
  <si>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</si>
  <si>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</si>
  <si>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</si>
  <si>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</si>
  <si>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</si>
  <si>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</si>
  <si>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</si>
  <si>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</si>
  <si>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</si>
  <si>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</si>
  <si>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</si>
  <si>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</si>
  <si>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</si>
  <si>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</si>
  <si>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</si>
  <si>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</si>
  <si>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</si>
  <si>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</si>
  <si>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</si>
  <si>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</si>
  <si>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</si>
  <si>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</si>
  <si>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</si>
  <si>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</si>
  <si>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</si>
  <si>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</si>
  <si>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09245</t>
  </si>
  <si>
    <t>ZAVEDENÍ GASTRICKÉ SONDY PRO ENTERÁLNÍ VÝŽIVU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</si>
  <si>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</si>
  <si>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</si>
  <si>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</si>
  <si>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</si>
  <si>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</si>
  <si>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</si>
  <si>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</si>
  <si>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</si>
  <si>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</si>
  <si>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</si>
  <si>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</si>
  <si>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</si>
  <si>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</si>
  <si>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</si>
  <si>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</si>
  <si>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</si>
  <si>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</si>
  <si>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</si>
  <si>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78242</t>
  </si>
  <si>
    <t>78230</t>
  </si>
  <si>
    <t>78117</t>
  </si>
  <si>
    <t>78996</t>
  </si>
  <si>
    <t>78860</t>
  </si>
  <si>
    <t>TUNELIZACE KATÉTRU</t>
  </si>
  <si>
    <t>02125</t>
  </si>
  <si>
    <t>OČKOVÁNÍ VČETNĚ OČKOVACÍ LÁTKY, KTERÁ JE HRAZENA Z</t>
  </si>
  <si>
    <t>05</t>
  </si>
  <si>
    <t>78231</t>
  </si>
  <si>
    <t>78815</t>
  </si>
  <si>
    <t>MASIVNÍ PŘETLAKOVÉ NÁHRADY</t>
  </si>
  <si>
    <t>25113</t>
  </si>
  <si>
    <t>FLEXIBILNÍ BRONCHOSKOPIE DIAGNOSTICKÁ NEBO TERAPEU</t>
  </si>
  <si>
    <t>5F1</t>
  </si>
  <si>
    <t>32510</t>
  </si>
  <si>
    <t>ZAVEDENÍ DLOUHODOBÉ KANYLACE CENTRÁLNÍHO ŽILNÍHO S</t>
  </si>
  <si>
    <t>51213</t>
  </si>
  <si>
    <t>SUBTOTÁLNÍ NEBO TOTÁLNÍ EXSTIRPACE JÍCNU BEZ TORAK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</si>
  <si>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</si>
  <si>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</si>
  <si>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</si>
  <si>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</si>
  <si>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</si>
  <si>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</si>
  <si>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</si>
  <si>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</si>
  <si>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</si>
  <si>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</si>
  <si>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</si>
  <si>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</si>
  <si>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</si>
  <si>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</si>
  <si>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</si>
  <si>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</si>
  <si>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</si>
  <si>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</si>
  <si>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51519</t>
  </si>
  <si>
    <t>OPERACE RECIDIVUJÍCÍ KÝLY</t>
  </si>
  <si>
    <t>57213</t>
  </si>
  <si>
    <t>PLASTICKÉ VÝKONY NA PRŮDUŠNICI A VELKÝCH BRONŠÍCH</t>
  </si>
  <si>
    <t>57253</t>
  </si>
  <si>
    <t>PLEUREKTOMIE - ABRAZE</t>
  </si>
  <si>
    <t>66683</t>
  </si>
  <si>
    <t>AMPUTACE JEDNOHO PAPRSKU DOLNÍ KONČETINY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</si>
  <si>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</si>
  <si>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</si>
  <si>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</si>
  <si>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</si>
  <si>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</si>
  <si>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</si>
  <si>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</si>
  <si>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</si>
  <si>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</si>
  <si>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</si>
  <si>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</si>
  <si>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</si>
  <si>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</si>
  <si>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</si>
  <si>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</si>
  <si>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</si>
  <si>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</si>
  <si>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</si>
  <si>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</si>
  <si>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</si>
  <si>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</si>
  <si>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</si>
  <si>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</si>
  <si>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</si>
  <si>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</si>
  <si>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</si>
  <si>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07335</t>
  </si>
  <si>
    <t>(VZP) BYPASS AORTO - ILICKÝ NEBO NÁHRADA OBOUSTRAN</t>
  </si>
  <si>
    <t>07197</t>
  </si>
  <si>
    <t>(DRG) ZAVEDENÍ STENTU ČI STENTGRAFTU DO DESCENDENT</t>
  </si>
  <si>
    <t>07401</t>
  </si>
  <si>
    <t>(VZP) REVIZE V OBLASTI PÁNEVNÍCH TEPEN PRO  KRVÁCE</t>
  </si>
  <si>
    <t>07376</t>
  </si>
  <si>
    <t>(VZP) BYPASS NEBO NÁHRADA ILIKO - ILICKÁ PROTETICK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</si>
  <si>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</si>
  <si>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</si>
  <si>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</si>
  <si>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</si>
  <si>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</si>
  <si>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</si>
  <si>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</si>
  <si>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</si>
  <si>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</si>
  <si>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</si>
  <si>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</si>
  <si>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</si>
  <si>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</si>
  <si>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</si>
  <si>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</si>
  <si>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</si>
  <si>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</si>
  <si>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</si>
  <si>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</si>
  <si>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</si>
  <si>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</si>
  <si>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</si>
  <si>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</si>
  <si>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</si>
  <si>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</si>
  <si>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</si>
  <si>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</si>
  <si>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</si>
  <si>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</si>
  <si>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</si>
  <si>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</si>
  <si>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</si>
  <si>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</si>
  <si>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</si>
  <si>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</si>
  <si>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</si>
  <si>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</si>
  <si>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</si>
  <si>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</si>
  <si>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</si>
  <si>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</si>
  <si>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</si>
  <si>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</si>
  <si>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</si>
  <si>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</si>
  <si>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</si>
  <si>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</si>
  <si>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</si>
  <si>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</si>
  <si>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</si>
  <si>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</si>
  <si>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</si>
  <si>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</si>
  <si>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</si>
  <si>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</si>
  <si>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</si>
  <si>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</si>
  <si>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</si>
  <si>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</si>
  <si>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</si>
  <si>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</si>
  <si>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</si>
  <si>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</si>
  <si>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</si>
  <si>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</si>
  <si>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</si>
  <si>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</si>
  <si>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(VZP) BYPASS ILIKO - PROFUNDÁLNÍ PROTETICKÝ</t>
  </si>
  <si>
    <t>07389</t>
  </si>
  <si>
    <t>(VZP) TROMBECTOMIE A.ILIACA</t>
  </si>
  <si>
    <t>51355</t>
  </si>
  <si>
    <t>DVOJ - A VÍCENÁSOBNÁ RESEKCE A (NEBO) ANASTOMÓZA T</t>
  </si>
  <si>
    <t>90844</t>
  </si>
  <si>
    <t>(DRG) PLEUREKTOMIE ABRAZE THORAKOSKOPICKY</t>
  </si>
  <si>
    <t>54310</t>
  </si>
  <si>
    <t>AORTOILICKÝ ÚSEK - ENDARTEREKTOMIE</t>
  </si>
  <si>
    <t>57221</t>
  </si>
  <si>
    <t>OPERAČNÍ STABILIZACE HRUDNÍKU PO ÚRAZE - JEDNA STR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</si>
  <si>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</si>
  <si>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</si>
  <si>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</si>
  <si>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</si>
  <si>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</si>
  <si>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</si>
  <si>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07329</t>
  </si>
  <si>
    <t>(VZP) NÁHRADA AORTO - AORTÁLNÍ PROTETICKÁ</t>
  </si>
  <si>
    <t>51117</t>
  </si>
  <si>
    <t>KRČNÍ EZOFAGOSTOMIE</t>
  </si>
  <si>
    <t>54130</t>
  </si>
  <si>
    <t>ANEURYSMA BŘIŠNÍ AORTY  INFRARENÁLNÍ NEBO ANEURYSM</t>
  </si>
  <si>
    <t>07360</t>
  </si>
  <si>
    <t>(VZP) UZÁVĚR AORTO - KAVÁLNÍ PÍŠTĚLE</t>
  </si>
  <si>
    <t>07387</t>
  </si>
  <si>
    <t>(VZP) JINÉ REKONSTRUKCE V OBLASTI PÁNEVNÍCH TEPEN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</si>
  <si>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</si>
  <si>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</si>
  <si>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</si>
  <si>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</si>
  <si>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</si>
  <si>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</si>
  <si>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</si>
  <si>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</si>
  <si>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</si>
  <si>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</si>
  <si>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</si>
  <si>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</si>
  <si>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</si>
  <si>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</si>
  <si>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</si>
  <si>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</si>
  <si>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</si>
  <si>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</si>
  <si>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</si>
  <si>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</si>
  <si>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</si>
  <si>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</si>
  <si>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</si>
  <si>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</si>
  <si>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</si>
  <si>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</si>
  <si>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</si>
  <si>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</si>
  <si>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</si>
  <si>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</si>
  <si>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</si>
  <si>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</si>
  <si>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</si>
  <si>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</si>
  <si>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</si>
  <si>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</si>
  <si>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</si>
  <si>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</si>
  <si>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</si>
  <si>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</si>
  <si>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</si>
  <si>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</si>
  <si>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</si>
  <si>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</si>
  <si>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</si>
  <si>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</si>
  <si>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</si>
  <si>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</si>
  <si>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</si>
  <si>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</si>
  <si>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</si>
  <si>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</si>
  <si>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</si>
  <si>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</si>
  <si>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</si>
  <si>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</si>
  <si>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</si>
  <si>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</si>
  <si>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</si>
  <si>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</si>
  <si>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</si>
  <si>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</si>
  <si>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</si>
  <si>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</si>
  <si>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</si>
  <si>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</si>
  <si>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</si>
  <si>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</si>
  <si>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</si>
  <si>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</si>
  <si>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</si>
  <si>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</si>
  <si>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</si>
  <si>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</si>
  <si>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</si>
  <si>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</si>
  <si>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</si>
  <si>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</si>
  <si>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</si>
  <si>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</si>
  <si>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66915</t>
  </si>
  <si>
    <t>DEKOMPRESE FASCIÁLNÍHO LOŽE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</si>
  <si>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</si>
  <si>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</si>
  <si>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</si>
  <si>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</si>
  <si>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</si>
  <si>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07561</t>
  </si>
  <si>
    <t>(DRG) REKUPERACE KRVE</t>
  </si>
  <si>
    <t>07267</t>
  </si>
  <si>
    <t>(DRG) ODSTRANĚNÍ KRÁTKO AŽ STŘEDNĚDOBÉ PODPORY SRD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</si>
  <si>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</si>
  <si>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</si>
  <si>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</si>
  <si>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</si>
  <si>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</si>
  <si>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</si>
  <si>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</si>
  <si>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</si>
  <si>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07572</t>
  </si>
  <si>
    <t>(DRG) DRUHÁ A DALŠÍ POOPERAČNÍ REVIZE PRO KRVÁCENÍ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</si>
  <si>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</si>
  <si>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</si>
  <si>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</si>
  <si>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</si>
  <si>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</si>
  <si>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</si>
  <si>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</si>
  <si>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</si>
  <si>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</si>
  <si>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</si>
  <si>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</si>
  <si>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</si>
  <si>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</si>
  <si>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</si>
  <si>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</si>
  <si>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</si>
  <si>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</si>
  <si>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</si>
  <si>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</si>
  <si>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</si>
  <si>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</si>
  <si>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</si>
  <si>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</si>
  <si>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</si>
  <si>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</si>
  <si>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</si>
  <si>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</si>
  <si>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</si>
  <si>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</si>
  <si>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</si>
  <si>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</si>
  <si>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</si>
  <si>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</si>
  <si>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</si>
  <si>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</si>
  <si>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</si>
  <si>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</si>
  <si>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</si>
  <si>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</si>
  <si>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</si>
  <si>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</si>
  <si>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</si>
  <si>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</si>
  <si>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56147</t>
  </si>
  <si>
    <t>OŠETŘENÍ KOMPLIKOVANÉ ZLOMENINY LEBKY S (BEZ) REPA</t>
  </si>
  <si>
    <t>6F1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</si>
  <si>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</si>
  <si>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</si>
  <si>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</si>
  <si>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</si>
  <si>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</si>
  <si>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</si>
  <si>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</si>
  <si>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</si>
  <si>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</si>
  <si>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</si>
  <si>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</si>
  <si>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</si>
  <si>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61121</t>
  </si>
  <si>
    <t>CÉVNÍ ANASTOMOSA MIKROCHIRURGICKOU TECHNIKOU</t>
  </si>
  <si>
    <t>62440</t>
  </si>
  <si>
    <t>ŠTĚP PŘI POPÁLENÍ (A OSTATNÍCH KOŽNÍCH ZTRÁTÁCH) D</t>
  </si>
  <si>
    <t>61169</t>
  </si>
  <si>
    <t>TRANSPOZICE MUSKULÁRNÍHO LALOKU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</si>
  <si>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</si>
  <si>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</si>
  <si>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</si>
  <si>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</si>
  <si>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</si>
  <si>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</si>
  <si>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</si>
  <si>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</si>
  <si>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</si>
  <si>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</si>
  <si>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04870</t>
  </si>
  <si>
    <t>MANUÁLNÍ REPOZICE LUXACE TMK</t>
  </si>
  <si>
    <t>65219</t>
  </si>
  <si>
    <t>KOMPLEXNÍ OŠETŘENÍ VĚTŠÍCH OBLIČEJOVÝCH DEFEKTŮ</t>
  </si>
  <si>
    <t>65939</t>
  </si>
  <si>
    <t>HEMIMANDIBULEKTOMIE S EXARTIKULACÍ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</si>
  <si>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</si>
  <si>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</si>
  <si>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</si>
  <si>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</si>
  <si>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</si>
  <si>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</si>
  <si>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</si>
  <si>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</si>
  <si>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</si>
  <si>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</si>
  <si>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</si>
  <si>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</si>
  <si>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</si>
  <si>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66889</t>
  </si>
  <si>
    <t>POUHÁ REVIZE ALOPLASTIKY</t>
  </si>
  <si>
    <t>0049990</t>
  </si>
  <si>
    <t>ELEKTRODA DEFIBRILAČNÍ ENDOKARDIÁLNÍ LINOX T,TD</t>
  </si>
  <si>
    <t>7F1</t>
  </si>
  <si>
    <t>71311</t>
  </si>
  <si>
    <t>LARYNGOSKOPIE PŘÍMÁ</t>
  </si>
  <si>
    <t>71747</t>
  </si>
  <si>
    <t>ČÁSTEČNÁ EXSTIRPACE KRČNÍCH UZLIN</t>
  </si>
  <si>
    <t>71758</t>
  </si>
  <si>
    <t>LATERÁLNÍ FARYNGOTOMIE</t>
  </si>
  <si>
    <t>71763</t>
  </si>
  <si>
    <t>TONZILEKTOMIE</t>
  </si>
  <si>
    <t>71315</t>
  </si>
  <si>
    <t>LARYNGOSKOPIE NEBO EPIFARYNGOSKOPIE FLEXIBILNÍ OPT</t>
  </si>
  <si>
    <t>7F6</t>
  </si>
  <si>
    <t>76531</t>
  </si>
  <si>
    <t>CYSTOURETROSKOPIE</t>
  </si>
  <si>
    <t>76565</t>
  </si>
  <si>
    <t>BIOPSIE EV. EXTRAKCE Z MĚCHÝŘE - CIZÍ TĚLESO, KONK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</si>
  <si>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</si>
  <si>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</si>
  <si>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</si>
  <si>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</si>
  <si>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</si>
  <si>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</si>
  <si>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</si>
  <si>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</si>
  <si>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0011785</t>
  </si>
  <si>
    <t>AMIKIN 1 G</t>
  </si>
  <si>
    <t>0015643</t>
  </si>
  <si>
    <t>0016547</t>
  </si>
  <si>
    <t>0016600</t>
  </si>
  <si>
    <t>0020605</t>
  </si>
  <si>
    <t>0025746</t>
  </si>
  <si>
    <t>INVANZ</t>
  </si>
  <si>
    <t>0026041</t>
  </si>
  <si>
    <t>KIOVIG</t>
  </si>
  <si>
    <t>0026042</t>
  </si>
  <si>
    <t>0026127</t>
  </si>
  <si>
    <t>0026902</t>
  </si>
  <si>
    <t>VFEND</t>
  </si>
  <si>
    <t>0029979</t>
  </si>
  <si>
    <t>0029980</t>
  </si>
  <si>
    <t>0045123</t>
  </si>
  <si>
    <t>VISIPAQUE 320 MG I/ML</t>
  </si>
  <si>
    <t>0047064</t>
  </si>
  <si>
    <t>TAVANIC I.V.</t>
  </si>
  <si>
    <t>0049193</t>
  </si>
  <si>
    <t>CEFTAX 1000</t>
  </si>
  <si>
    <t>0053922</t>
  </si>
  <si>
    <t>CIPHIN PRO INFUSIONE 200 MG/100 ML</t>
  </si>
  <si>
    <t>0058092</t>
  </si>
  <si>
    <t>CEFAZOLIN SANDOZ</t>
  </si>
  <si>
    <t>0062464</t>
  </si>
  <si>
    <t>0064831</t>
  </si>
  <si>
    <t>AXETINE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</si>
  <si>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</si>
  <si>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</si>
  <si>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</si>
  <si>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</si>
  <si>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</si>
  <si>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</si>
  <si>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</si>
  <si>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</si>
  <si>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</si>
  <si>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</si>
  <si>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</si>
  <si>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</si>
  <si>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</si>
  <si>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</si>
  <si>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</si>
  <si>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</si>
  <si>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</si>
  <si>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</si>
  <si>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</si>
  <si>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</si>
  <si>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</si>
  <si>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</si>
  <si>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</si>
  <si>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</si>
  <si>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</si>
  <si>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</si>
  <si>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</si>
  <si>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</si>
  <si>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</si>
  <si>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</si>
  <si>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</si>
  <si>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</si>
  <si>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0104051</t>
  </si>
  <si>
    <t>0121238</t>
  </si>
  <si>
    <t>CEFTRIAXON KABI</t>
  </si>
  <si>
    <t>0121240</t>
  </si>
  <si>
    <t>0129767</t>
  </si>
  <si>
    <t>IMIPENEM/CILASTATIN KABI</t>
  </si>
  <si>
    <t>0130149</t>
  </si>
  <si>
    <t>AVELOX 400 MG/250 ML INFUZNÍ ROZTOK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</si>
  <si>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</si>
  <si>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</si>
  <si>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</si>
  <si>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</si>
  <si>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</si>
  <si>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</si>
  <si>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</si>
  <si>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</si>
  <si>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</si>
  <si>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</si>
  <si>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</si>
  <si>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</si>
  <si>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</si>
  <si>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0156258</t>
  </si>
  <si>
    <t>VANCOMYCIN KABI</t>
  </si>
  <si>
    <t>0156259</t>
  </si>
  <si>
    <t>0162187</t>
  </si>
  <si>
    <t>0162809</t>
  </si>
  <si>
    <t>0164350</t>
  </si>
  <si>
    <t>TAZOCIN 4 G/0,5 G</t>
  </si>
  <si>
    <t>0164401</t>
  </si>
  <si>
    <t>0166269</t>
  </si>
  <si>
    <t>0198417</t>
  </si>
  <si>
    <t>0500570</t>
  </si>
  <si>
    <t>ZARZIO</t>
  </si>
  <si>
    <t>0500720</t>
  </si>
  <si>
    <t>MYCAMINE</t>
  </si>
  <si>
    <t>0129056</t>
  </si>
  <si>
    <t>0198192</t>
  </si>
  <si>
    <t>0129057</t>
  </si>
  <si>
    <t>0136083</t>
  </si>
  <si>
    <t>AMPICILLIN AND SULBACTAM IBI 1 G + 500 MG PRÁŠEK P</t>
  </si>
  <si>
    <t>0201030</t>
  </si>
  <si>
    <t>0193477</t>
  </si>
  <si>
    <t>ZINFORO</t>
  </si>
  <si>
    <t>0134595</t>
  </si>
  <si>
    <t>MEDOCLAV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</si>
  <si>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</si>
  <si>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</si>
  <si>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</si>
  <si>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</si>
  <si>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</si>
  <si>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</si>
  <si>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</si>
  <si>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</si>
  <si>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0129836</t>
  </si>
  <si>
    <t>0147977</t>
  </si>
  <si>
    <t>MEROPENEM HOSPIRA</t>
  </si>
  <si>
    <t>0192353</t>
  </si>
  <si>
    <t>FLEXBUMIN</t>
  </si>
  <si>
    <t>0146122</t>
  </si>
  <si>
    <t>0166265</t>
  </si>
  <si>
    <t>0183926</t>
  </si>
  <si>
    <t>AZEPO</t>
  </si>
  <si>
    <t>0202911</t>
  </si>
  <si>
    <t>DILIZOLEN</t>
  </si>
  <si>
    <t>0003902</t>
  </si>
  <si>
    <t>0029449</t>
  </si>
  <si>
    <t>NOVOSEVEN</t>
  </si>
  <si>
    <t>0195147</t>
  </si>
  <si>
    <t>0167960</t>
  </si>
  <si>
    <t>0183817</t>
  </si>
  <si>
    <t>0196852</t>
  </si>
  <si>
    <t>0087200</t>
  </si>
  <si>
    <t>MAXIPIME</t>
  </si>
  <si>
    <t>0049842</t>
  </si>
  <si>
    <t>BITAMMON 1 G/0,5 G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</si>
  <si>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</si>
  <si>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</si>
  <si>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</si>
  <si>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</si>
  <si>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</si>
  <si>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</si>
  <si>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</si>
  <si>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</si>
  <si>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</si>
  <si>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</si>
  <si>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</si>
  <si>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</si>
  <si>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</si>
  <si>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</si>
  <si>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</si>
  <si>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</si>
  <si>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</si>
  <si>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</si>
  <si>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</si>
  <si>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</si>
  <si>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</si>
  <si>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</si>
  <si>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</si>
  <si>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</si>
  <si>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</si>
  <si>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</si>
  <si>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</si>
  <si>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</si>
  <si>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</si>
  <si>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</si>
  <si>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</si>
  <si>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</si>
  <si>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</si>
  <si>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</si>
  <si>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</si>
  <si>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0002264</t>
  </si>
  <si>
    <t>FIXÁTOR ZEVNÍ TRUBKOVÝ, SYNTHES</t>
  </si>
  <si>
    <t>0002370</t>
  </si>
  <si>
    <t>FIXÁTOR ZEVNÍ JEDNOROVINNÝ/DVOUROVINNÝ TRUBKOVÝ, S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</si>
  <si>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</si>
  <si>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</si>
  <si>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</si>
  <si>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</si>
  <si>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</si>
  <si>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</si>
  <si>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</si>
  <si>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</si>
  <si>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</si>
  <si>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</si>
  <si>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</si>
  <si>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</si>
  <si>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</si>
  <si>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</si>
  <si>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</si>
  <si>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</si>
  <si>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</si>
  <si>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</si>
  <si>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</si>
  <si>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</si>
  <si>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</si>
  <si>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</si>
  <si>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</si>
  <si>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</si>
  <si>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</si>
  <si>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</si>
  <si>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</si>
  <si>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</si>
  <si>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</si>
  <si>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</si>
  <si>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</si>
  <si>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</si>
  <si>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</si>
  <si>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</si>
  <si>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</si>
  <si>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</si>
  <si>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</si>
  <si>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</si>
  <si>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</si>
  <si>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</si>
  <si>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</si>
  <si>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</si>
  <si>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</si>
  <si>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</si>
  <si>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</si>
  <si>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0017749</t>
  </si>
  <si>
    <t>0017751</t>
  </si>
  <si>
    <t>0024989</t>
  </si>
  <si>
    <t xml:space="preserve">KOTVIČKA TITANOVÁ PRO STABILIZACI RAMENE GII, GII </t>
  </si>
  <si>
    <t>0027737</t>
  </si>
  <si>
    <t>DLAHA LCP ROVNÁ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</si>
  <si>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</si>
  <si>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</si>
  <si>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</si>
  <si>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</si>
  <si>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</si>
  <si>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</si>
  <si>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</si>
  <si>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</si>
  <si>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0030515</t>
  </si>
  <si>
    <t xml:space="preserve">ZÁSOBNÍK PRO LINEÁRNÍ STAPLER - TA PREMIUM 55-4.8 </t>
  </si>
  <si>
    <t>0030617</t>
  </si>
  <si>
    <t>STAPLER KOŽNÍ ROYAL - 35W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</si>
  <si>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</si>
  <si>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</si>
  <si>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</si>
  <si>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</si>
  <si>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</si>
  <si>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</si>
  <si>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</si>
  <si>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</si>
  <si>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</si>
  <si>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</si>
  <si>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</si>
  <si>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</si>
  <si>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</si>
  <si>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</si>
  <si>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0038482</t>
  </si>
  <si>
    <t>DRÁT VODÍCÍ GUIDE WIRE M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</si>
  <si>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</si>
  <si>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</si>
  <si>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</si>
  <si>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</si>
  <si>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</si>
  <si>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</si>
  <si>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</si>
  <si>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</si>
  <si>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</si>
  <si>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</si>
  <si>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</si>
  <si>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</si>
  <si>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</si>
  <si>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</si>
  <si>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0053772</t>
  </si>
  <si>
    <t>STAPLER LINEÁRNÍ S NOŽEM - TCT10; TLC10 (S PZT 005</t>
  </si>
  <si>
    <t>0053801</t>
  </si>
  <si>
    <t>ECMO - OXYGENÁTOR,PLS-SYSTÉM DLOUHODOBÉ ŽIVOTNÍ PO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</si>
  <si>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</si>
  <si>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</si>
  <si>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</si>
  <si>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</si>
  <si>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</si>
  <si>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0056288</t>
  </si>
  <si>
    <t>KATETR BALÓNKOVÝ FOGARTY EMBOLEKTOMICKÝ - 120403F</t>
  </si>
  <si>
    <t>0056292</t>
  </si>
  <si>
    <t>KATETR BALÓNKOVÝ FOGARTY EMBOLEKTOMICKÝ - 120805F</t>
  </si>
  <si>
    <t>0056294</t>
  </si>
  <si>
    <t>KATETR BALÓNKOVÝ FOGARTY EMBOLEKTOMICKÝ - 120807F</t>
  </si>
  <si>
    <t>0056302</t>
  </si>
  <si>
    <t>KATETR BALÓNKOVÝ FOGARTY EMBOLEKTOMICKÝ - TRU-LUME</t>
  </si>
  <si>
    <t>0058388</t>
  </si>
  <si>
    <t>KLÍNOVITÁ RESEKCE PLIC DRG 90842</t>
  </si>
  <si>
    <t>0058390</t>
  </si>
  <si>
    <t>PLEUREKTOMIE ABRAZE DRG 90844</t>
  </si>
  <si>
    <t>0059542</t>
  </si>
  <si>
    <t>OBĚH MIMOTĚLNÍ - OXYGENÁTOR SADA - KANYLA FEMOR.AR</t>
  </si>
  <si>
    <t>0059543</t>
  </si>
  <si>
    <t>OXYGENÁTOR-SADA:KANYLA FEMOR.ARTER./VENÓZNÍ RMI</t>
  </si>
  <si>
    <t>0067017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</si>
  <si>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</si>
  <si>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</si>
  <si>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</si>
  <si>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</si>
  <si>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</si>
  <si>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</si>
  <si>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</si>
  <si>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</si>
  <si>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0068666</t>
  </si>
  <si>
    <t>IMPLANTÁT SPINÁLNÍ SYSTÉM VECTRA                 K</t>
  </si>
  <si>
    <t>0068670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</si>
  <si>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</si>
  <si>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</si>
  <si>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</si>
  <si>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</si>
  <si>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</si>
  <si>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</si>
  <si>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</si>
  <si>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</si>
  <si>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</si>
  <si>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</si>
  <si>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</si>
  <si>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</si>
  <si>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</si>
  <si>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</si>
  <si>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</si>
  <si>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</si>
  <si>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</si>
  <si>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</si>
  <si>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</si>
  <si>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</si>
  <si>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</si>
  <si>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</si>
  <si>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</si>
  <si>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</si>
  <si>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</si>
  <si>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</si>
  <si>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</si>
  <si>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</si>
  <si>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</si>
  <si>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</si>
  <si>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</si>
  <si>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</si>
  <si>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</si>
  <si>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</si>
  <si>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</si>
  <si>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</si>
  <si>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</si>
  <si>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</si>
  <si>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</si>
  <si>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</si>
  <si>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</si>
  <si>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</si>
  <si>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</si>
  <si>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</si>
  <si>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</si>
  <si>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</si>
  <si>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</si>
  <si>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</si>
  <si>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</si>
  <si>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</si>
  <si>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</si>
  <si>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</si>
  <si>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0082077</t>
  </si>
  <si>
    <t>KRYTÍ COM 30 OBVAZOVÁ TEXTÍLIE KOMBINOVANÁ</t>
  </si>
  <si>
    <t>0082079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</si>
  <si>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</si>
  <si>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</si>
  <si>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</si>
  <si>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</si>
  <si>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</si>
  <si>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</si>
  <si>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</si>
  <si>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</si>
  <si>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</si>
  <si>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</si>
  <si>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</si>
  <si>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0083991</t>
  </si>
  <si>
    <t>ŠROUB ZAMYKACÍ HEXA DRIVE 7, APTUS RADIUS 2,5</t>
  </si>
  <si>
    <t>0083992</t>
  </si>
  <si>
    <t>0092078</t>
  </si>
  <si>
    <t>STAPLER LINEÁRNÍ S NOŽEM - CONTOUR; ZAHNUTÝ, NÍZKÁ</t>
  </si>
  <si>
    <t>0096970</t>
  </si>
  <si>
    <t>IMPLANTÁT KOSTNÍ PRO VERTEBROPLASTIKU PERKUTÁNNÍ</t>
  </si>
  <si>
    <t>0097023</t>
  </si>
  <si>
    <t>DLAHA LCP METAFYZÁRNÍ MALÝ FRAGMENT OCEL TITAN</t>
  </si>
  <si>
    <t>0097029</t>
  </si>
  <si>
    <t>0097776</t>
  </si>
  <si>
    <t>DLAHA LCP ROVNÁ VELKÝ FRAGMENT OCEL</t>
  </si>
  <si>
    <t>0097876</t>
  </si>
  <si>
    <t>PODLOŽKA MALÝ FRAGMENT TITAN</t>
  </si>
  <si>
    <t>0098648</t>
  </si>
  <si>
    <t>ŠROUB KANYLOVANÝ TI T-DRIVE</t>
  </si>
  <si>
    <t>0098656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</si>
  <si>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</si>
  <si>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</si>
  <si>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</si>
  <si>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</si>
  <si>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</si>
  <si>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</si>
  <si>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</si>
  <si>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</si>
  <si>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</si>
  <si>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</si>
  <si>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</si>
  <si>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0099939</t>
  </si>
  <si>
    <t>NÁHRADA KOL. KLOUBU COLUMBUS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</si>
  <si>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</si>
  <si>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</si>
  <si>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</si>
  <si>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</si>
  <si>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</si>
  <si>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</si>
  <si>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</si>
  <si>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</si>
  <si>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</si>
  <si>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</si>
  <si>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</si>
  <si>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</si>
  <si>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</si>
  <si>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</si>
  <si>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</si>
  <si>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</si>
  <si>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</si>
  <si>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</si>
  <si>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0163251</t>
  </si>
  <si>
    <t>0163264</t>
  </si>
  <si>
    <t>0163266</t>
  </si>
  <si>
    <t>0013054</t>
  </si>
  <si>
    <t>STAPLER KOŽNÍ, 35 NEREZ.OCEL. NÁPLNÍ PMW35,PMR35</t>
  </si>
  <si>
    <t>0031490</t>
  </si>
  <si>
    <t>DLAHA LCP TIBIE PROXIMÁLNÍ VELKÝ FRAGMENT OCEL TIT</t>
  </si>
  <si>
    <t>0073963</t>
  </si>
  <si>
    <t>0042396</t>
  </si>
  <si>
    <t>0082145</t>
  </si>
  <si>
    <t>NPWT-RENASYS GO SBĚRNÁ NÁDOBA MALÁ</t>
  </si>
  <si>
    <t>0008238</t>
  </si>
  <si>
    <t>FIXÁTOR ZEVNÍ ZÁPĚSTÍ TYP PENNIG    35000</t>
  </si>
  <si>
    <t>0081995</t>
  </si>
  <si>
    <t>NPWT-RENASYS EZ SBĚRNÁ NÁDOBA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</si>
  <si>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</si>
  <si>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</si>
  <si>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</si>
  <si>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</si>
  <si>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</si>
  <si>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</si>
  <si>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</si>
  <si>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</si>
  <si>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</si>
  <si>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</si>
  <si>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</si>
  <si>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</si>
  <si>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</si>
  <si>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</si>
  <si>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0163255</t>
  </si>
  <si>
    <t>0163202</t>
  </si>
  <si>
    <t>0046893</t>
  </si>
  <si>
    <t>PROTÉZA CÉVNÍ GELSOFT PLUS DÉLKA 30 CM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</si>
  <si>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</si>
  <si>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</si>
  <si>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</si>
  <si>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</si>
  <si>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</si>
  <si>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</si>
  <si>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</si>
  <si>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</si>
  <si>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</si>
  <si>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</si>
  <si>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</si>
  <si>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</si>
  <si>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</si>
  <si>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</si>
  <si>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</si>
  <si>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</si>
  <si>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0052291</t>
  </si>
  <si>
    <t>KATETR MAPOVACÍ A ABLAČNÍ REVELATION</t>
  </si>
  <si>
    <t>0002263</t>
  </si>
  <si>
    <t>FIXÁTOR ZEVNÍ JEDNOROVINNÝ TUBULÁRNÍ,SYNTHES</t>
  </si>
  <si>
    <t>0067014</t>
  </si>
  <si>
    <t>0163267</t>
  </si>
  <si>
    <t>0031470</t>
  </si>
  <si>
    <t>0097834</t>
  </si>
  <si>
    <t>DRÁT VODÍCÍ KALIBROVANÝ OCEL</t>
  </si>
  <si>
    <t>0027779</t>
  </si>
  <si>
    <t>DLAHA LCP REKONSTRUKČNÍ OCEL VELKÝ FRAGMENT TITAN</t>
  </si>
  <si>
    <t>0092323</t>
  </si>
  <si>
    <t>KATETR BALÓNKOVÝ FOGARTY EMBOLEKTOMICKÝ - 55.000.0</t>
  </si>
  <si>
    <t>0054403</t>
  </si>
  <si>
    <t>OXYGENÁTOR SAFE MAXI</t>
  </si>
  <si>
    <t>0163219</t>
  </si>
  <si>
    <t>0163235</t>
  </si>
  <si>
    <t>0163208</t>
  </si>
  <si>
    <t>0001344</t>
  </si>
  <si>
    <t>DRÁT VODÍCÍ ZÁVITOVÝ OCEL</t>
  </si>
  <si>
    <t>0019152</t>
  </si>
  <si>
    <t>0017351</t>
  </si>
  <si>
    <t>ŠROUB SPONGIOZNÍ VELKÝ FRAGMENT OCEL</t>
  </si>
  <si>
    <t>0000008</t>
  </si>
  <si>
    <t>00651</t>
  </si>
  <si>
    <t>OD TYPU 51 - PRO NEMOCNICE TYPU 3, (KATEGORIE 6) -</t>
  </si>
  <si>
    <t>00655</t>
  </si>
  <si>
    <t>OD TYPU 55 - PRO NEMOCNICE TYPU 3, (KATEGORIE 6) -</t>
  </si>
  <si>
    <t>25099</t>
  </si>
  <si>
    <t xml:space="preserve">URGENTNÍ FLEXIBILNÍ BRONCHOSKOPIE S TERAPEUTICKÝM 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</si>
  <si>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</si>
  <si>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</si>
  <si>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</si>
  <si>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</si>
  <si>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</si>
  <si>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</si>
  <si>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</si>
  <si>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</si>
  <si>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</si>
  <si>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</si>
  <si>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</si>
  <si>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</si>
  <si>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</si>
  <si>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</si>
  <si>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</si>
  <si>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</si>
  <si>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</si>
  <si>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</si>
  <si>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</si>
  <si>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</si>
  <si>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</si>
  <si>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</si>
  <si>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</si>
  <si>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</si>
  <si>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</si>
  <si>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</si>
  <si>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</si>
  <si>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</si>
  <si>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</si>
  <si>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</si>
  <si>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09</t>
  </si>
  <si>
    <t>10</t>
  </si>
  <si>
    <t>78830</t>
  </si>
  <si>
    <t>ZAVEDENÍ INTRAJEJUNÁLNÍ SONDY PRO ENTERÁLNÍ VÝŽIVU</t>
  </si>
  <si>
    <t>11</t>
  </si>
  <si>
    <t>0049185</t>
  </si>
  <si>
    <t>SET DIAG.ARTERIAL.SAC-01618..SAC-02318</t>
  </si>
  <si>
    <t>09233</t>
  </si>
  <si>
    <t>INJEKČNÍ OKRSKOVÁ ANESTÉZIE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</si>
  <si>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</si>
  <si>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</si>
  <si>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</si>
  <si>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</si>
  <si>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</si>
  <si>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</si>
  <si>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</si>
  <si>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</si>
  <si>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</si>
  <si>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</si>
  <si>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</si>
  <si>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</si>
  <si>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78232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</si>
  <si>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</si>
  <si>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</si>
  <si>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</si>
  <si>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</si>
  <si>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</si>
  <si>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</si>
  <si>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</si>
  <si>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</si>
  <si>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</si>
  <si>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</si>
  <si>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</si>
  <si>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</si>
  <si>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</si>
  <si>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</si>
  <si>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</si>
  <si>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</si>
  <si>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</si>
  <si>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</si>
  <si>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</si>
  <si>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</si>
  <si>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</si>
  <si>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</si>
  <si>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</si>
  <si>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</si>
  <si>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</si>
  <si>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</si>
  <si>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</si>
  <si>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</si>
  <si>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</si>
  <si>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</si>
  <si>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</si>
  <si>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</si>
  <si>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</si>
  <si>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</si>
  <si>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</si>
  <si>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</si>
  <si>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</si>
  <si>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</si>
  <si>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</si>
  <si>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</si>
  <si>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</si>
  <si>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</si>
  <si>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</si>
  <si>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</si>
  <si>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</si>
  <si>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</si>
  <si>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</si>
  <si>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</si>
  <si>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</si>
  <si>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</si>
  <si>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</si>
  <si>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</si>
  <si>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</si>
  <si>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</si>
  <si>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</si>
  <si>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</si>
  <si>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</si>
  <si>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</si>
  <si>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</si>
  <si>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</si>
  <si>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</si>
  <si>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</si>
  <si>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05203</t>
  </si>
  <si>
    <t xml:space="preserve">JINÉ VÝKONY PŘI ONEMOCNĚNÍCH A PORUCHÁCH OBĚHOVÉHO SYSTÉMU S                                        </t>
  </si>
  <si>
    <t>05303</t>
  </si>
  <si>
    <t xml:space="preserve">SRDEČNÍ KATETRIZACE PŘI AKUTNÍM INFARKTU MYOKARDU S MCC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</si>
  <si>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</si>
  <si>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</si>
  <si>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</si>
  <si>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</si>
  <si>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</si>
  <si>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</si>
  <si>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</si>
  <si>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</si>
  <si>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</si>
  <si>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</si>
  <si>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</si>
  <si>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</si>
  <si>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</si>
  <si>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</si>
  <si>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09333</t>
  </si>
  <si>
    <t xml:space="preserve">PORANĚNÍ KŮŽE, PODKOŽNÍ TKÁNĚ A PRSU S MCC                                                          </t>
  </si>
  <si>
    <t>10033</t>
  </si>
  <si>
    <t xml:space="preserve">VÝKONY PRO OBEZITU S MCC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</si>
  <si>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</si>
  <si>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</si>
  <si>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11013</t>
  </si>
  <si>
    <t xml:space="preserve">TRANSPLANTACE LEDVIN S MCC  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</si>
  <si>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</si>
  <si>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</si>
  <si>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</si>
  <si>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</si>
  <si>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</si>
  <si>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</si>
  <si>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</si>
  <si>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</si>
  <si>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</si>
  <si>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</si>
  <si>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</si>
  <si>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</si>
  <si>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</si>
  <si>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</si>
  <si>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</si>
  <si>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</si>
  <si>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</si>
  <si>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</si>
  <si>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</si>
  <si>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</si>
  <si>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</si>
  <si>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</si>
  <si>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</si>
  <si>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</si>
  <si>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</si>
  <si>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</si>
  <si>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</si>
  <si>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</si>
  <si>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</si>
  <si>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</si>
  <si>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</si>
  <si>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</si>
  <si>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</si>
  <si>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</si>
  <si>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</si>
  <si>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</si>
  <si>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</si>
  <si>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</si>
  <si>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</si>
  <si>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</si>
  <si>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</si>
  <si>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</si>
  <si>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</si>
  <si>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</si>
  <si>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</si>
  <si>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</si>
  <si>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</si>
  <si>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</si>
  <si>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</si>
  <si>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</si>
  <si>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</si>
  <si>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</si>
  <si>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</si>
  <si>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</si>
  <si>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</si>
  <si>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</si>
  <si>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</si>
  <si>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</si>
  <si>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</si>
  <si>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</si>
  <si>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</si>
  <si>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</si>
  <si>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</si>
  <si>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</si>
  <si>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</si>
  <si>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</si>
  <si>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</si>
  <si>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</si>
  <si>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</si>
  <si>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</si>
  <si>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</si>
  <si>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</si>
  <si>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</si>
  <si>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</si>
  <si>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</si>
  <si>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</si>
  <si>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99mTc-makrosalb inj.</t>
  </si>
  <si>
    <t>0002087</t>
  </si>
  <si>
    <t>18F-FDG</t>
  </si>
  <si>
    <t>0110740</t>
  </si>
  <si>
    <t>VÁLEC STERILNÍ JEDNORÁZOVÝ DO INJEKTORU,V BAL.2KS,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</si>
  <si>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</si>
  <si>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</si>
  <si>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</si>
  <si>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</si>
  <si>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</si>
  <si>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</si>
  <si>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</si>
  <si>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</si>
  <si>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</si>
  <si>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</si>
  <si>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</si>
  <si>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</si>
  <si>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</si>
  <si>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</si>
  <si>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</si>
  <si>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</si>
  <si>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</si>
  <si>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</si>
  <si>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</si>
  <si>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</si>
  <si>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</si>
  <si>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</si>
  <si>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</si>
  <si>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</si>
  <si>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</si>
  <si>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</si>
  <si>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</si>
  <si>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</si>
  <si>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</si>
  <si>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</si>
  <si>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</si>
  <si>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</si>
  <si>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</si>
  <si>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</si>
  <si>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</si>
  <si>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</si>
  <si>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</si>
  <si>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</si>
  <si>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</si>
  <si>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</si>
  <si>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</si>
  <si>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</si>
  <si>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</si>
  <si>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</si>
  <si>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</si>
  <si>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</si>
  <si>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</si>
  <si>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</si>
  <si>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</si>
  <si>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</si>
  <si>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</si>
  <si>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</si>
  <si>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</si>
  <si>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</si>
  <si>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</si>
  <si>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</si>
  <si>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</si>
  <si>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</si>
  <si>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</si>
  <si>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</si>
  <si>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</si>
  <si>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</si>
  <si>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</si>
  <si>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</si>
  <si>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</si>
  <si>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</si>
  <si>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</si>
  <si>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</si>
  <si>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</si>
  <si>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</si>
  <si>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</si>
  <si>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</si>
  <si>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</si>
  <si>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</si>
  <si>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</si>
  <si>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</si>
  <si>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</si>
  <si>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</si>
  <si>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</si>
  <si>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</si>
  <si>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</si>
  <si>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</si>
  <si>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</si>
  <si>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</si>
  <si>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</si>
  <si>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</si>
  <si>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</si>
  <si>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</si>
  <si>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</si>
  <si>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</si>
  <si>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</si>
  <si>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</si>
  <si>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</si>
  <si>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</si>
  <si>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</si>
  <si>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</si>
  <si>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</si>
  <si>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</si>
  <si>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</si>
  <si>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</si>
  <si>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</si>
  <si>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</si>
  <si>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</si>
  <si>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</si>
  <si>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</si>
  <si>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</si>
  <si>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</si>
  <si>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</si>
  <si>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</si>
  <si>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</si>
  <si>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</si>
  <si>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</si>
  <si>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</si>
  <si>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</si>
  <si>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</si>
  <si>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</si>
  <si>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</si>
  <si>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</si>
  <si>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</si>
  <si>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</si>
  <si>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</si>
  <si>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</si>
  <si>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</si>
  <si>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</si>
  <si>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</si>
  <si>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</si>
  <si>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</si>
  <si>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</si>
  <si>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</si>
  <si>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</si>
  <si>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</si>
  <si>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</si>
  <si>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</si>
  <si>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</si>
  <si>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</si>
  <si>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</si>
  <si>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</si>
  <si>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</si>
  <si>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</si>
  <si>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</si>
  <si>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</si>
  <si>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</si>
  <si>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</si>
  <si>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</si>
  <si>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</si>
  <si>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</si>
  <si>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</si>
  <si>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</si>
  <si>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</si>
  <si>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</si>
  <si>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</si>
  <si>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</si>
  <si>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</si>
  <si>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</si>
  <si>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</si>
  <si>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</si>
  <si>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</si>
  <si>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</si>
  <si>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</si>
  <si>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</si>
  <si>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</si>
  <si>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</si>
  <si>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</si>
  <si>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</si>
  <si>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</si>
  <si>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</si>
  <si>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</si>
  <si>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</si>
  <si>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</si>
  <si>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</si>
  <si>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</si>
  <si>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</si>
  <si>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</si>
  <si>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</si>
  <si>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</si>
  <si>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</si>
  <si>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</si>
  <si>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</si>
  <si>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</si>
  <si>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</si>
  <si>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</si>
  <si>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</si>
  <si>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</si>
  <si>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</si>
  <si>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</si>
  <si>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</si>
  <si>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</si>
  <si>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</si>
  <si>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</si>
  <si>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</si>
  <si>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</si>
  <si>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</si>
  <si>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</si>
  <si>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</si>
  <si>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</si>
  <si>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</si>
  <si>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</si>
  <si>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</si>
  <si>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</si>
  <si>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</si>
  <si>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</si>
  <si>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</si>
  <si>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</si>
  <si>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</si>
  <si>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</si>
  <si>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</si>
  <si>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</si>
  <si>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</si>
  <si>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</si>
  <si>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</si>
  <si>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</si>
  <si>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</si>
  <si>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</si>
  <si>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</si>
  <si>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</si>
  <si>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</si>
  <si>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</si>
  <si>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</si>
  <si>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</si>
  <si>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</si>
  <si>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</si>
  <si>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</si>
  <si>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</si>
  <si>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</si>
  <si>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</si>
  <si>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</si>
  <si>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</si>
  <si>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</si>
  <si>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</si>
  <si>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</si>
  <si>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</si>
  <si>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</si>
  <si>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</si>
  <si>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</si>
  <si>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</si>
  <si>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</si>
  <si>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</si>
  <si>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</si>
  <si>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</si>
  <si>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</si>
  <si>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</si>
  <si>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</si>
  <si>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</si>
  <si>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</si>
  <si>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</si>
  <si>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</si>
  <si>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</si>
  <si>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</si>
  <si>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</si>
  <si>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</si>
  <si>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</si>
  <si>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</si>
  <si>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</si>
  <si>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</si>
  <si>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</si>
  <si>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</si>
  <si>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</si>
  <si>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</si>
  <si>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</si>
  <si>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</si>
  <si>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</si>
  <si>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</si>
  <si>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</si>
  <si>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</si>
  <si>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</si>
  <si>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</si>
  <si>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</si>
  <si>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</si>
  <si>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</si>
  <si>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</si>
  <si>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</si>
  <si>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</si>
  <si>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</si>
  <si>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</si>
  <si>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</si>
  <si>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</si>
  <si>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</si>
  <si>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</si>
  <si>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</si>
  <si>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</si>
  <si>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</si>
  <si>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</si>
  <si>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</si>
  <si>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</si>
  <si>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</si>
  <si>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</si>
  <si>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</si>
  <si>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</si>
  <si>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</si>
  <si>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</si>
  <si>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</si>
  <si>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</si>
  <si>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</si>
  <si>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</si>
  <si>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</si>
  <si>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</si>
  <si>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</si>
  <si>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</si>
  <si>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</si>
  <si>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</si>
  <si>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</si>
  <si>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</si>
  <si>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</si>
  <si>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</si>
  <si>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</si>
  <si>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</si>
  <si>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</si>
  <si>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</si>
  <si>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</si>
  <si>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</si>
  <si>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</si>
  <si>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</si>
  <si>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</si>
  <si>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</si>
  <si>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</si>
  <si>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</si>
  <si>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</si>
  <si>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</si>
  <si>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</si>
  <si>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</si>
  <si>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</si>
  <si>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</si>
  <si>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</si>
  <si>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</si>
  <si>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</si>
  <si>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</si>
  <si>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</si>
  <si>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</si>
  <si>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</si>
  <si>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</si>
  <si>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</si>
  <si>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</si>
  <si>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</si>
  <si>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</si>
  <si>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</si>
  <si>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</si>
  <si>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</si>
  <si>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</si>
  <si>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</si>
  <si>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</si>
  <si>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</si>
  <si>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</si>
  <si>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</si>
  <si>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</si>
  <si>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</si>
  <si>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</si>
  <si>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</si>
  <si>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</si>
  <si>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</si>
  <si>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</si>
  <si>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</si>
  <si>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</si>
  <si>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</si>
  <si>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</si>
  <si>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</si>
  <si>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</si>
  <si>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</si>
  <si>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</si>
  <si>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</si>
  <si>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</si>
  <si>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</si>
  <si>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</si>
  <si>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</si>
  <si>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0065978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</si>
  <si>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</si>
  <si>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</si>
  <si>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</si>
  <si>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</si>
  <si>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</si>
  <si>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</si>
  <si>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</si>
  <si>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0034038</t>
  </si>
  <si>
    <t>JEHLA BIOPTICKÁ ASPIRAČNÍ, CHIBA,ECHOTIP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</si>
  <si>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</si>
  <si>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</si>
  <si>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</si>
  <si>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</si>
  <si>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</si>
  <si>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</si>
  <si>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</si>
  <si>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</si>
  <si>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</si>
  <si>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</si>
  <si>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</si>
  <si>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</si>
  <si>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VODIČ INTERVENČNÍ SELECTIVA DO 145CM</t>
  </si>
  <si>
    <t>0049439</t>
  </si>
  <si>
    <t>STENTGRAFT - ZENITH TX2 ZTEG-2P - PROXIMÁLNÍ ČÁST</t>
  </si>
  <si>
    <t>STENTGRAFT AORTÁLNÍ HRUDNÍ - ZENITH TX2 ZTEG-2P; T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</si>
  <si>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</si>
  <si>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</si>
  <si>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</si>
  <si>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</si>
  <si>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</si>
  <si>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</si>
  <si>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</si>
  <si>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</si>
  <si>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</si>
  <si>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</si>
  <si>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</si>
  <si>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</si>
  <si>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</si>
  <si>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</si>
  <si>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</si>
  <si>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</si>
  <si>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</si>
  <si>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</si>
  <si>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</si>
  <si>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</si>
  <si>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</si>
  <si>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</si>
  <si>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</si>
  <si>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</si>
  <si>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</si>
  <si>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0056303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</si>
  <si>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</si>
  <si>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</si>
  <si>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</si>
  <si>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</si>
  <si>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</si>
  <si>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</si>
  <si>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</si>
  <si>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</si>
  <si>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</si>
  <si>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</si>
  <si>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</si>
  <si>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</si>
  <si>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</si>
  <si>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</si>
  <si>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</si>
  <si>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</si>
  <si>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</si>
  <si>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</si>
  <si>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</si>
  <si>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</si>
  <si>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</si>
  <si>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</si>
  <si>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</si>
  <si>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</si>
  <si>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</si>
  <si>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</si>
  <si>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</si>
  <si>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</si>
  <si>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</si>
  <si>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</si>
  <si>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</si>
  <si>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</si>
  <si>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</si>
  <si>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</si>
  <si>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</si>
  <si>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</si>
  <si>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</si>
  <si>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</si>
  <si>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</si>
  <si>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</si>
  <si>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</si>
  <si>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</si>
  <si>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</si>
  <si>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</si>
  <si>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0141907</t>
  </si>
  <si>
    <t>STENT JÍC.BILIÁRNÍ,KOLOREK.DUODEN.TRACH.BRONCH.SX-</t>
  </si>
  <si>
    <t>0192089</t>
  </si>
  <si>
    <t>STENTGRAFT AORTÁLNÍ BŘIŠNÍ - ZENITH LP - BIFURKAČN</t>
  </si>
  <si>
    <t>0193339</t>
  </si>
  <si>
    <t>STENTGRAFT AORTÁLNÍ - ZENITH - NOHA SPIRÁLNÍ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</si>
  <si>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</si>
  <si>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</si>
  <si>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</si>
  <si>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</si>
  <si>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</si>
  <si>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</si>
  <si>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</si>
  <si>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</si>
  <si>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</si>
  <si>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</si>
  <si>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</si>
  <si>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</si>
  <si>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- ZENITH FLEX AAA; SAMOEXPAND;</t>
  </si>
  <si>
    <t>0059984</t>
  </si>
  <si>
    <t>MIKROKATETR - NEUROVASKULÁRNÍ - REBAR; APOLLO ONYX</t>
  </si>
  <si>
    <t>0151349</t>
  </si>
  <si>
    <t>KATETR PODPŮR.PRO MIKROKAT - SYSTÉM MERCI - MULTIF</t>
  </si>
  <si>
    <t>0048349</t>
  </si>
  <si>
    <t>KATETR INFUZNÍ VODIČ PROSTREAM 41271..41278</t>
  </si>
  <si>
    <t>0054353</t>
  </si>
  <si>
    <t>KATETR BALÓNKOVÝ PTA - MAXI LD</t>
  </si>
  <si>
    <t>0056396</t>
  </si>
  <si>
    <t>ZAVADĚČ CHECK-FLO III BLUE TYP MULLINS RADIOOPÁKNÍ</t>
  </si>
  <si>
    <t>0038497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</si>
  <si>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</si>
  <si>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</si>
  <si>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</si>
  <si>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</si>
  <si>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</si>
  <si>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</si>
  <si>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</si>
  <si>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</si>
  <si>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</si>
  <si>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</si>
  <si>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</si>
  <si>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</si>
  <si>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</si>
  <si>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</si>
  <si>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</si>
  <si>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</si>
  <si>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</si>
  <si>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</si>
  <si>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</si>
  <si>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</si>
  <si>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</si>
  <si>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</si>
  <si>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</si>
  <si>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</si>
  <si>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</si>
  <si>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</si>
  <si>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</si>
  <si>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</si>
  <si>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</si>
  <si>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</si>
  <si>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</si>
  <si>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</si>
  <si>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</si>
  <si>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</si>
  <si>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</si>
  <si>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</si>
  <si>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</si>
  <si>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</si>
  <si>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</si>
  <si>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</si>
  <si>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</si>
  <si>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</si>
  <si>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</si>
  <si>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</si>
  <si>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</si>
  <si>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</si>
  <si>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</si>
  <si>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</si>
  <si>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</si>
  <si>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</si>
  <si>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</si>
  <si>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</si>
  <si>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</si>
  <si>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</si>
  <si>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</si>
  <si>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</si>
  <si>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</si>
  <si>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</si>
  <si>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</si>
  <si>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</si>
  <si>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</si>
  <si>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</si>
  <si>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</si>
  <si>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</si>
  <si>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</si>
  <si>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</si>
  <si>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</si>
  <si>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</si>
  <si>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</si>
  <si>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</si>
  <si>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</si>
  <si>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</si>
  <si>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</si>
  <si>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</si>
  <si>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</si>
  <si>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</si>
  <si>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</si>
  <si>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</si>
  <si>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</si>
  <si>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</si>
  <si>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</si>
  <si>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</si>
  <si>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</si>
  <si>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</si>
  <si>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</si>
  <si>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</si>
  <si>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</si>
  <si>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</si>
  <si>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</si>
  <si>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</si>
  <si>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</si>
  <si>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</si>
  <si>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</si>
  <si>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</si>
  <si>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</si>
  <si>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</si>
  <si>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</si>
  <si>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</si>
  <si>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</si>
  <si>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</si>
  <si>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</si>
  <si>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</si>
  <si>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</si>
  <si>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</si>
  <si>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</si>
  <si>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</si>
  <si>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</si>
  <si>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</si>
  <si>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</si>
  <si>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</si>
  <si>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</si>
  <si>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</si>
  <si>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</si>
  <si>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</si>
  <si>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</si>
  <si>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</si>
  <si>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</si>
  <si>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</si>
  <si>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</si>
  <si>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</si>
  <si>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</si>
  <si>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</si>
  <si>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</si>
  <si>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</si>
  <si>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</si>
  <si>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</si>
  <si>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</si>
  <si>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</si>
  <si>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</si>
  <si>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</si>
  <si>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</si>
  <si>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</si>
  <si>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</si>
  <si>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</si>
  <si>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</si>
  <si>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</si>
  <si>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</si>
  <si>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</si>
  <si>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</si>
  <si>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</si>
  <si>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</si>
  <si>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</si>
  <si>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</si>
  <si>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</si>
  <si>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</si>
  <si>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</si>
  <si>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</si>
  <si>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</si>
  <si>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</si>
  <si>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</si>
  <si>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</si>
  <si>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</si>
  <si>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</si>
  <si>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</si>
  <si>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</si>
  <si>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</si>
  <si>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</si>
  <si>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</si>
  <si>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</si>
  <si>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</si>
  <si>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</si>
  <si>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</si>
  <si>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</si>
  <si>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</si>
  <si>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</si>
  <si>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</si>
  <si>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</si>
  <si>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</si>
  <si>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</si>
  <si>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</si>
  <si>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</si>
  <si>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</si>
  <si>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</si>
  <si>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</si>
  <si>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</si>
  <si>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</si>
  <si>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</si>
  <si>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</si>
  <si>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</si>
  <si>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</si>
  <si>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</si>
  <si>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</si>
  <si>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</si>
  <si>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</si>
  <si>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</si>
  <si>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</si>
  <si>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</si>
  <si>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</si>
  <si>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</si>
  <si>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</si>
  <si>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</si>
  <si>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</si>
  <si>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</si>
  <si>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</si>
  <si>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</si>
  <si>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</si>
  <si>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</si>
  <si>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</si>
  <si>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</si>
  <si>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</si>
  <si>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</si>
  <si>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</si>
  <si>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</si>
  <si>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</si>
  <si>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</si>
  <si>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</si>
  <si>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</si>
  <si>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</si>
  <si>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</si>
  <si>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</si>
  <si>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</si>
  <si>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</si>
  <si>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</si>
  <si>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</si>
  <si>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</si>
  <si>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</si>
  <si>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</si>
  <si>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</si>
  <si>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</si>
  <si>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</si>
  <si>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</si>
  <si>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</si>
  <si>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</si>
  <si>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</si>
  <si>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</si>
  <si>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</si>
  <si>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</si>
  <si>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</si>
  <si>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</si>
  <si>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</si>
  <si>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</si>
  <si>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</si>
  <si>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</si>
  <si>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</si>
  <si>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</si>
  <si>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</si>
  <si>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</si>
  <si>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</si>
  <si>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</si>
  <si>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</si>
  <si>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</si>
  <si>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</si>
  <si>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</si>
  <si>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</si>
  <si>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</si>
  <si>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</si>
  <si>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</si>
  <si>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</si>
  <si>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</si>
  <si>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</si>
  <si>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</si>
  <si>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</si>
  <si>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</si>
  <si>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</si>
  <si>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</si>
  <si>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</si>
  <si>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</si>
  <si>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</si>
  <si>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</si>
  <si>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</si>
  <si>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</si>
  <si>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</si>
  <si>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</si>
  <si>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</si>
  <si>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</si>
  <si>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</si>
  <si>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</si>
  <si>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</si>
  <si>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</si>
  <si>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</si>
  <si>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</si>
  <si>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</si>
  <si>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</si>
  <si>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</si>
  <si>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</si>
  <si>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</si>
  <si>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</si>
  <si>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</si>
  <si>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</si>
  <si>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</si>
  <si>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</si>
  <si>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</si>
  <si>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</si>
  <si>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</si>
  <si>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</si>
  <si>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</si>
  <si>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</si>
  <si>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</si>
  <si>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</si>
  <si>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</si>
  <si>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</si>
  <si>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</si>
  <si>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</si>
  <si>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</si>
  <si>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</si>
  <si>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</si>
  <si>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</si>
  <si>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</si>
  <si>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</si>
  <si>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</si>
  <si>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</si>
  <si>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</si>
  <si>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</si>
  <si>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</si>
  <si>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</si>
  <si>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</si>
  <si>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</si>
  <si>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</si>
  <si>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</si>
  <si>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</si>
  <si>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</si>
  <si>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</si>
  <si>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</si>
  <si>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</si>
  <si>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</si>
  <si>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</si>
  <si>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</si>
  <si>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</si>
  <si>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</si>
  <si>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</si>
  <si>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</si>
  <si>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</si>
  <si>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</si>
  <si>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</si>
  <si>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</si>
  <si>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</si>
  <si>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</si>
  <si>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</si>
  <si>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</si>
  <si>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</si>
  <si>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</si>
  <si>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</si>
  <si>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</si>
  <si>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</si>
  <si>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</si>
  <si>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94211</t>
  </si>
  <si>
    <t>DLOUHODOBÁ KULTIVACE BUNĚK RŮZNÝCH TKÁNÍ Z PRENATÁ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</si>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</sst>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11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3" fontId="35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5" fillId="0" borderId="167" xfId="0" applyNumberFormat="1" applyFont="1" applyBorder="1"/>
    <xf numFmtId="166" fontId="35" fillId="0" borderId="167" xfId="0" applyNumberFormat="1" applyFont="1" applyBorder="1"/>
    <xf numFmtId="166" fontId="35" fillId="0" borderId="168" xfId="0" applyNumberFormat="1" applyFont="1" applyBorder="1"/>
    <xf numFmtId="3" fontId="3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12" fillId="0" borderId="167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166" fontId="12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0.19267773506093303</c:v>
                </c:pt>
                <c:pt idx="1">
                  <c:v>0.3503275649869933</c:v>
                </c:pt>
                <c:pt idx="2">
                  <c:v>0.39270763956145138</c:v>
                </c:pt>
                <c:pt idx="3">
                  <c:v>0.3597687027741735</c:v>
                </c:pt>
                <c:pt idx="4">
                  <c:v>0.38475253086080813</c:v>
                </c:pt>
                <c:pt idx="5">
                  <c:v>0.3623236639243555</c:v>
                </c:pt>
                <c:pt idx="6">
                  <c:v>0.36312521588477276</c:v>
                </c:pt>
                <c:pt idx="7">
                  <c:v>0.34219031562590191</c:v>
                </c:pt>
                <c:pt idx="8">
                  <c:v>0.34541894025537545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84720"/>
        <c:axId val="117647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0.31008202887346048</c:v>
                </c:pt>
                <c:pt idx="1">
                  <c:v>0.31008202887346048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471664"/>
        <c:axId val="1176476016"/>
      </c:scatterChart>
      <c:catAx>
        <c:axId val="117648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647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47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6484720"/>
        <c:crosses val="autoZero"/>
        <c:crossBetween val="between"/>
      </c:valAx>
      <c:valAx>
        <c:axId val="1176471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6476016"/>
        <c:crosses val="max"/>
        <c:crossBetween val="midCat"/>
      </c:valAx>
      <c:valAx>
        <c:axId val="1176476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6471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1.0652173913043479</c:v>
                </c:pt>
                <c:pt idx="1">
                  <c:v>0.8603448275862069</c:v>
                </c:pt>
                <c:pt idx="2">
                  <c:v>0.85066371681415931</c:v>
                </c:pt>
                <c:pt idx="3">
                  <c:v>0.80468046804680471</c:v>
                </c:pt>
                <c:pt idx="4">
                  <c:v>0.8</c:v>
                </c:pt>
                <c:pt idx="5">
                  <c:v>0.79226450405489712</c:v>
                </c:pt>
                <c:pt idx="6">
                  <c:v>0.75063355296502787</c:v>
                </c:pt>
                <c:pt idx="7">
                  <c:v>0.72971719981455729</c:v>
                </c:pt>
                <c:pt idx="8">
                  <c:v>0.7288617886178862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76560"/>
        <c:axId val="11764771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153120"/>
        <c:axId val="982457264"/>
      </c:scatterChart>
      <c:catAx>
        <c:axId val="117647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647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477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6476560"/>
        <c:crosses val="autoZero"/>
        <c:crossBetween val="between"/>
      </c:valAx>
      <c:valAx>
        <c:axId val="981153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2457264"/>
        <c:crosses val="max"/>
        <c:crossBetween val="midCat"/>
      </c:valAx>
      <c:valAx>
        <c:axId val="9824572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81153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2" totalsRowShown="0">
  <autoFilter ref="C3:S12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2153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3723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3724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3797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4874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4910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4957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5094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5095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6100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6221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7090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141277.35537965395</v>
      </c>
      <c r="D4" s="280">
        <f ca="1">IF(ISERROR(VLOOKUP("Náklady celkem",INDIRECT("HI!$A:$G"),5,0)),0,VLOOKUP("Náklady celkem",INDIRECT("HI!$A:$G"),5,0))</f>
        <v>138728.89165999999</v>
      </c>
      <c r="E4" s="281">
        <f ca="1">IF(C4=0,0,D4/C4)</f>
        <v>0.98196127247140574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18154.898319335938</v>
      </c>
      <c r="D7" s="288">
        <f>IF(ISERROR(HI!E5),"",HI!E5)</f>
        <v>16021.846029999995</v>
      </c>
      <c r="E7" s="285">
        <f t="shared" ref="E7:E15" si="0">IF(C7=0,0,D7/C7)</f>
        <v>0.88250816656658837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0.87332818313931737</v>
      </c>
      <c r="E8" s="285">
        <f t="shared" si="0"/>
        <v>0.97036464793257482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0.11562101356836368</v>
      </c>
      <c r="E9" s="285">
        <f>IF(C9=0,0,D9/C9)</f>
        <v>0.38540337856121232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0.79847977822966731</v>
      </c>
      <c r="E11" s="285">
        <f t="shared" si="0"/>
        <v>1.3307996303827789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0.3400068995745465</v>
      </c>
      <c r="E12" s="285">
        <f t="shared" si="0"/>
        <v>0.4250086244681831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10002.670290405273</v>
      </c>
      <c r="D15" s="288">
        <f>IF(ISERROR(HI!E6),"",HI!E6)</f>
        <v>9253.6844899999996</v>
      </c>
      <c r="E15" s="285">
        <f t="shared" si="0"/>
        <v>0.92512141471625708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98190.75</v>
      </c>
      <c r="D16" s="284">
        <f ca="1">IF(ISERROR(VLOOKUP("Osobní náklady (Kč) *",INDIRECT("HI!$A:$G"),5,0)),0,VLOOKUP("Osobní náklady (Kč) *",INDIRECT("HI!$A:$G"),5,0))</f>
        <v>100828.93744000002</v>
      </c>
      <c r="E16" s="285">
        <f ca="1">IF(C16=0,0,D16/C16)</f>
        <v>1.0268679833894743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43807.568989999992</v>
      </c>
      <c r="D18" s="303">
        <f ca="1">IF(ISERROR(VLOOKUP("Výnosy celkem",INDIRECT("HI!$A:$G"),5,0)),0,VLOOKUP("Výnosy celkem",INDIRECT("HI!$A:$G"),5,0))</f>
        <v>47919.586990000011</v>
      </c>
      <c r="E18" s="304">
        <f t="shared" ref="E18:E31" ca="1" si="1">IF(C18=0,0,D18/C18)</f>
        <v>1.0938654687946432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3578.9489899999999</v>
      </c>
      <c r="D19" s="284">
        <f ca="1">IF(ISERROR(VLOOKUP("Ambulance *",INDIRECT("HI!$A:$G"),5,0)),0,VLOOKUP("Ambulance *",INDIRECT("HI!$A:$G"),5,0))</f>
        <v>4251.5869899999998</v>
      </c>
      <c r="E19" s="285">
        <f t="shared" ca="1" si="1"/>
        <v>1.187942885433525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1.1879428854335252</v>
      </c>
      <c r="E20" s="285">
        <f t="shared" si="1"/>
        <v>1.1879428854335252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1.1879428854335248</v>
      </c>
      <c r="E21" s="285">
        <f t="shared" si="1"/>
        <v>1.1879428854335248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0.99049454666824088</v>
      </c>
      <c r="E23" s="285">
        <f t="shared" si="1"/>
        <v>1.1652877019626364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40228.619999999995</v>
      </c>
      <c r="D24" s="284">
        <f ca="1">IF(ISERROR(VLOOKUP("Hospitalizace *",INDIRECT("HI!$A:$G"),5,0)),0,VLOOKUP("Hospitalizace *",INDIRECT("HI!$A:$G"),5,0))</f>
        <v>43668.000000000007</v>
      </c>
      <c r="E24" s="285">
        <f ca="1">IF(C24=0,0,D24/C24)</f>
        <v>1.0854958484780242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1.0854958484780239</v>
      </c>
      <c r="E25" s="285">
        <f t="shared" si="1"/>
        <v>1.0854958484780239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1.0924978947706256</v>
      </c>
      <c r="E26" s="285">
        <f t="shared" si="1"/>
        <v>1.0924978947706256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0.80187569642193879</v>
      </c>
      <c r="E27" s="285">
        <f t="shared" si="1"/>
        <v>0.80187569642193879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0.97122302158273377</v>
      </c>
      <c r="E29" s="285">
        <f t="shared" si="1"/>
        <v>1.0223400227186672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0.7288617886178862</v>
      </c>
      <c r="E30" s="285">
        <f t="shared" si="1"/>
        <v>0.7288617886178862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0.88982402061430566</v>
      </c>
      <c r="E31" s="285">
        <f t="shared" si="1"/>
        <v>0.93665686380453228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16170.986290000004</v>
      </c>
      <c r="C5" s="33">
        <v>17909.393480000002</v>
      </c>
      <c r="D5" s="12"/>
      <c r="E5" s="226">
        <v>16021.846029999995</v>
      </c>
      <c r="F5" s="32">
        <v>18154.898319335938</v>
      </c>
      <c r="G5" s="225">
        <f>E5-F5</f>
        <v>-2133.052289335943</v>
      </c>
      <c r="H5" s="231">
        <f>IF(F5&lt;0.00000001,"",E5/F5)</f>
        <v>0.88250816656658837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8979.9055800000006</v>
      </c>
      <c r="C6" s="35">
        <v>8639.5588999999982</v>
      </c>
      <c r="D6" s="12"/>
      <c r="E6" s="227">
        <v>9253.6844899999996</v>
      </c>
      <c r="F6" s="34">
        <v>10002.670290405273</v>
      </c>
      <c r="G6" s="228">
        <f>E6-F6</f>
        <v>-748.98580040527304</v>
      </c>
      <c r="H6" s="232">
        <f>IF(F6&lt;0.00000001,"",E6/F6)</f>
        <v>0.92512141471625708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85779.423819999996</v>
      </c>
      <c r="C7" s="35">
        <v>93481.827259999991</v>
      </c>
      <c r="D7" s="12"/>
      <c r="E7" s="227">
        <v>100828.93744000002</v>
      </c>
      <c r="F7" s="34">
        <v>98190.75</v>
      </c>
      <c r="G7" s="228">
        <f>E7-F7</f>
        <v>2638.1874400000233</v>
      </c>
      <c r="H7" s="232">
        <f>IF(F7&lt;0.00000001,"",E7/F7)</f>
        <v>1.0268679833894743</v>
      </c>
    </row>
    <row r="8" spans="1:10" ht="14.4" customHeight="1" thickBot="1" x14ac:dyDescent="0.35">
      <c r="A8" s="1" t="s">
        <v>96</v>
      </c>
      <c r="B8" s="15">
        <v>13995.51696000001</v>
      </c>
      <c r="C8" s="37">
        <v>14989.97061000002</v>
      </c>
      <c r="D8" s="12"/>
      <c r="E8" s="229">
        <v>12624.423699999978</v>
      </c>
      <c r="F8" s="36">
        <v>14929.036769912738</v>
      </c>
      <c r="G8" s="230">
        <f>E8-F8</f>
        <v>-2304.6130699127607</v>
      </c>
      <c r="H8" s="233">
        <f>IF(F8&lt;0.00000001,"",E8/F8)</f>
        <v>0.84562881681975843</v>
      </c>
    </row>
    <row r="9" spans="1:10" ht="14.4" customHeight="1" thickBot="1" x14ac:dyDescent="0.35">
      <c r="A9" s="2" t="s">
        <v>97</v>
      </c>
      <c r="B9" s="3">
        <v>124925.83265000001</v>
      </c>
      <c r="C9" s="39">
        <v>135020.75025000001</v>
      </c>
      <c r="D9" s="12"/>
      <c r="E9" s="3">
        <v>138728.89165999999</v>
      </c>
      <c r="F9" s="38">
        <v>141277.35537965395</v>
      </c>
      <c r="G9" s="38">
        <f>E9-F9</f>
        <v>-2548.4637196539552</v>
      </c>
      <c r="H9" s="234">
        <f>IF(F9&lt;0.00000001,"",E9/F9)</f>
        <v>0.98196127247140574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2974.7583399999999</v>
      </c>
      <c r="C11" s="33">
        <f>IF(ISERROR(VLOOKUP("Celkem:",'ZV Vykáz.-A'!A:H,5,0)),0,VLOOKUP("Celkem:",'ZV Vykáz.-A'!A:H,5,0)/1000)</f>
        <v>3578.9489899999999</v>
      </c>
      <c r="D11" s="12"/>
      <c r="E11" s="226">
        <f>IF(ISERROR(VLOOKUP("Celkem:",'ZV Vykáz.-A'!A:H,8,0)),0,VLOOKUP("Celkem:",'ZV Vykáz.-A'!A:H,8,0)/1000)</f>
        <v>4251.5869899999998</v>
      </c>
      <c r="F11" s="32">
        <f>C11</f>
        <v>3578.9489899999999</v>
      </c>
      <c r="G11" s="225">
        <f>E11-F11</f>
        <v>672.63799999999992</v>
      </c>
      <c r="H11" s="231">
        <f>IF(F11&lt;0.00000001,"",E11/F11)</f>
        <v>1.187942885433525</v>
      </c>
      <c r="I11" s="225">
        <f>E11-B11</f>
        <v>1276.8286499999999</v>
      </c>
      <c r="J11" s="231">
        <f>IF(B11&lt;0.00000001,"",E11/B11)</f>
        <v>1.4292209665676574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49648.71</v>
      </c>
      <c r="C12" s="37">
        <f>IF(ISERROR(VLOOKUP("Celkem",CaseMix!A:D,3,0)),0,VLOOKUP("Celkem",CaseMix!A:D,3,0)*30)</f>
        <v>40228.619999999995</v>
      </c>
      <c r="D12" s="12"/>
      <c r="E12" s="229">
        <f>IF(ISERROR(VLOOKUP("Celkem",CaseMix!A:D,4,0)),0,VLOOKUP("Celkem",CaseMix!A:D,4,0)*30)</f>
        <v>43668.000000000007</v>
      </c>
      <c r="F12" s="36">
        <f>C12</f>
        <v>40228.619999999995</v>
      </c>
      <c r="G12" s="230">
        <f>E12-F12</f>
        <v>3439.3800000000119</v>
      </c>
      <c r="H12" s="233">
        <f>IF(F12&lt;0.00000001,"",E12/F12)</f>
        <v>1.0854958484780242</v>
      </c>
      <c r="I12" s="230">
        <f>E12-B12</f>
        <v>-5980.7099999999919</v>
      </c>
      <c r="J12" s="233">
        <f>IF(B12&lt;0.00000001,"",E12/B12)</f>
        <v>0.87953946839706421</v>
      </c>
    </row>
    <row r="13" spans="1:10" ht="14.4" customHeight="1" thickBot="1" x14ac:dyDescent="0.35">
      <c r="A13" s="4" t="s">
        <v>100</v>
      </c>
      <c r="B13" s="9">
        <f>SUM(B11:B12)</f>
        <v>52623.468339999999</v>
      </c>
      <c r="C13" s="41">
        <f>SUM(C11:C12)</f>
        <v>43807.568989999992</v>
      </c>
      <c r="D13" s="12"/>
      <c r="E13" s="9">
        <f>SUM(E11:E12)</f>
        <v>47919.586990000011</v>
      </c>
      <c r="F13" s="40">
        <f>SUM(F11:F12)</f>
        <v>43807.568989999992</v>
      </c>
      <c r="G13" s="40">
        <f>E13-F13</f>
        <v>4112.0180000000182</v>
      </c>
      <c r="H13" s="235">
        <f>IF(F13&lt;0.00000001,"",E13/F13)</f>
        <v>1.0938654687946432</v>
      </c>
      <c r="I13" s="40">
        <f>SUM(I11:I12)</f>
        <v>-4703.8813499999924</v>
      </c>
      <c r="J13" s="235">
        <f>IF(B13&lt;0.00000001,"",E13/B13)</f>
        <v>0.91061247959544911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0.42123768338157236</v>
      </c>
      <c r="C15" s="43">
        <f>IF(C9=0,"",C13/C9)</f>
        <v>0.32445064117098543</v>
      </c>
      <c r="D15" s="12"/>
      <c r="E15" s="10">
        <f>IF(E9=0,"",E13/E9)</f>
        <v>0.34541894205745155</v>
      </c>
      <c r="F15" s="42">
        <f>IF(F9=0,"",F13/F9)</f>
        <v>0.31008202887346048</v>
      </c>
      <c r="G15" s="42">
        <f>IF(ISERROR(F15-E15),"",E15-F15)</f>
        <v>3.533691318399107E-2</v>
      </c>
      <c r="H15" s="236">
        <f>IF(ISERROR(F15-E15),"",IF(F15&lt;0.00000001,"",E15/F15))</f>
        <v>1.1139598876864014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0.19267773506093303</v>
      </c>
      <c r="C4" s="323">
        <f t="shared" ref="C4:M4" si="0">(C10+C8)/C6</f>
        <v>0.3503275649869933</v>
      </c>
      <c r="D4" s="323">
        <f t="shared" si="0"/>
        <v>0.39270763956145138</v>
      </c>
      <c r="E4" s="323">
        <f t="shared" si="0"/>
        <v>0.3597687027741735</v>
      </c>
      <c r="F4" s="323">
        <f t="shared" si="0"/>
        <v>0.38475253086080813</v>
      </c>
      <c r="G4" s="323">
        <f t="shared" si="0"/>
        <v>0.3623236639243555</v>
      </c>
      <c r="H4" s="323">
        <f t="shared" si="0"/>
        <v>0.36312521588477276</v>
      </c>
      <c r="I4" s="323">
        <f t="shared" si="0"/>
        <v>0.34219031562590191</v>
      </c>
      <c r="J4" s="323">
        <f t="shared" si="0"/>
        <v>0.34541894025537545</v>
      </c>
      <c r="K4" s="323">
        <f t="shared" si="0"/>
        <v>3.0646728948284886E-2</v>
      </c>
      <c r="L4" s="323">
        <f t="shared" si="0"/>
        <v>3.0646728948284886E-2</v>
      </c>
      <c r="M4" s="323">
        <f t="shared" si="0"/>
        <v>3.0646728948284886E-2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16327.92517</v>
      </c>
      <c r="C5" s="323">
        <f>IF(ISERROR(VLOOKUP($A5,'Man Tab'!$A:$Q,COLUMN()+2,0)),0,VLOOKUP($A5,'Man Tab'!$A:$Q,COLUMN()+2,0))</f>
        <v>15583.70585</v>
      </c>
      <c r="D5" s="323">
        <f>IF(ISERROR(VLOOKUP($A5,'Man Tab'!$A:$Q,COLUMN()+2,0)),0,VLOOKUP($A5,'Man Tab'!$A:$Q,COLUMN()+2,0))</f>
        <v>15386.0363</v>
      </c>
      <c r="E5" s="323">
        <f>IF(ISERROR(VLOOKUP($A5,'Man Tab'!$A:$Q,COLUMN()+2,0)),0,VLOOKUP($A5,'Man Tab'!$A:$Q,COLUMN()+2,0))</f>
        <v>15078.34929</v>
      </c>
      <c r="F5" s="323">
        <f>IF(ISERROR(VLOOKUP($A5,'Man Tab'!$A:$Q,COLUMN()+2,0)),0,VLOOKUP($A5,'Man Tab'!$A:$Q,COLUMN()+2,0))</f>
        <v>14462.560160000001</v>
      </c>
      <c r="G5" s="323">
        <f>IF(ISERROR(VLOOKUP($A5,'Man Tab'!$A:$Q,COLUMN()+2,0)),0,VLOOKUP($A5,'Man Tab'!$A:$Q,COLUMN()+2,0))</f>
        <v>14550.860650000001</v>
      </c>
      <c r="H5" s="323">
        <f>IF(ISERROR(VLOOKUP($A5,'Man Tab'!$A:$Q,COLUMN()+2,0)),0,VLOOKUP($A5,'Man Tab'!$A:$Q,COLUMN()+2,0))</f>
        <v>17837.349139999998</v>
      </c>
      <c r="I5" s="323">
        <f>IF(ISERROR(VLOOKUP($A5,'Man Tab'!$A:$Q,COLUMN()+2,0)),0,VLOOKUP($A5,'Man Tab'!$A:$Q,COLUMN()+2,0))</f>
        <v>14382.457969999999</v>
      </c>
      <c r="J5" s="323">
        <f>IF(ISERROR(VLOOKUP($A5,'Man Tab'!$A:$Q,COLUMN()+2,0)),0,VLOOKUP($A5,'Man Tab'!$A:$Q,COLUMN()+2,0))</f>
        <v>15119.647129999999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16327.92517</v>
      </c>
      <c r="C6" s="325">
        <f t="shared" ref="C6:M6" si="1">C5+B6</f>
        <v>31911.631020000001</v>
      </c>
      <c r="D6" s="325">
        <f t="shared" si="1"/>
        <v>47297.66732</v>
      </c>
      <c r="E6" s="325">
        <f t="shared" si="1"/>
        <v>62376.016609999999</v>
      </c>
      <c r="F6" s="325">
        <f t="shared" si="1"/>
        <v>76838.57677</v>
      </c>
      <c r="G6" s="325">
        <f t="shared" si="1"/>
        <v>91389.437420000002</v>
      </c>
      <c r="H6" s="325">
        <f t="shared" si="1"/>
        <v>109226.78656000001</v>
      </c>
      <c r="I6" s="325">
        <f t="shared" si="1"/>
        <v>123609.24453000001</v>
      </c>
      <c r="J6" s="325">
        <f t="shared" si="1"/>
        <v>138728.89166000002</v>
      </c>
      <c r="K6" s="325">
        <f t="shared" si="1"/>
        <v>138728.89166000002</v>
      </c>
      <c r="L6" s="325">
        <f t="shared" si="1"/>
        <v>138728.89166000002</v>
      </c>
      <c r="M6" s="325">
        <f t="shared" si="1"/>
        <v>138728.89166000002</v>
      </c>
    </row>
    <row r="7" spans="1:13" ht="14.4" customHeight="1" x14ac:dyDescent="0.3">
      <c r="A7" s="324" t="s">
        <v>125</v>
      </c>
      <c r="B7" s="324">
        <v>90.418999999999997</v>
      </c>
      <c r="C7" s="324">
        <v>342.30700000000002</v>
      </c>
      <c r="D7" s="324">
        <v>568.41</v>
      </c>
      <c r="E7" s="324">
        <v>681.09799999999996</v>
      </c>
      <c r="F7" s="324">
        <v>898.85599999999999</v>
      </c>
      <c r="G7" s="324">
        <v>999.26900000000001</v>
      </c>
      <c r="H7" s="324">
        <v>1207.8019999999999</v>
      </c>
      <c r="I7" s="324">
        <v>1283.578</v>
      </c>
      <c r="J7" s="324">
        <v>1455.6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2712.5699999999997</v>
      </c>
      <c r="C8" s="325">
        <f t="shared" ref="C8:M8" si="2">C7*30</f>
        <v>10269.210000000001</v>
      </c>
      <c r="D8" s="325">
        <f t="shared" si="2"/>
        <v>17052.3</v>
      </c>
      <c r="E8" s="325">
        <f t="shared" si="2"/>
        <v>20432.939999999999</v>
      </c>
      <c r="F8" s="325">
        <f t="shared" si="2"/>
        <v>26965.68</v>
      </c>
      <c r="G8" s="325">
        <f t="shared" si="2"/>
        <v>29978.07</v>
      </c>
      <c r="H8" s="325">
        <f t="shared" si="2"/>
        <v>36234.06</v>
      </c>
      <c r="I8" s="325">
        <f t="shared" si="2"/>
        <v>38507.339999999997</v>
      </c>
      <c r="J8" s="325">
        <f t="shared" si="2"/>
        <v>43668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433457.64</v>
      </c>
      <c r="C9" s="324">
        <v>476856.35000000003</v>
      </c>
      <c r="D9" s="324">
        <v>611541.29999999993</v>
      </c>
      <c r="E9" s="324">
        <v>486143.29000000004</v>
      </c>
      <c r="F9" s="324">
        <v>590158.30000000005</v>
      </c>
      <c r="G9" s="324">
        <v>536328.92999999993</v>
      </c>
      <c r="H9" s="324">
        <v>294454.63999999996</v>
      </c>
      <c r="I9" s="324">
        <v>361605.95</v>
      </c>
      <c r="J9" s="324">
        <v>461040.34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433.45764000000003</v>
      </c>
      <c r="C10" s="325">
        <f t="shared" ref="C10:M10" si="3">C9/1000+B10</f>
        <v>910.3139900000001</v>
      </c>
      <c r="D10" s="325">
        <f t="shared" si="3"/>
        <v>1521.85529</v>
      </c>
      <c r="E10" s="325">
        <f t="shared" si="3"/>
        <v>2007.9985799999999</v>
      </c>
      <c r="F10" s="325">
        <f t="shared" si="3"/>
        <v>2598.15688</v>
      </c>
      <c r="G10" s="325">
        <f t="shared" si="3"/>
        <v>3134.4858100000001</v>
      </c>
      <c r="H10" s="325">
        <f t="shared" si="3"/>
        <v>3428.9404500000001</v>
      </c>
      <c r="I10" s="325">
        <f t="shared" si="3"/>
        <v>3790.5464000000002</v>
      </c>
      <c r="J10" s="325">
        <f t="shared" si="3"/>
        <v>4251.5867400000006</v>
      </c>
      <c r="K10" s="325">
        <f t="shared" si="3"/>
        <v>4251.5867400000006</v>
      </c>
      <c r="L10" s="325">
        <f t="shared" si="3"/>
        <v>4251.5867400000006</v>
      </c>
      <c r="M10" s="325">
        <f t="shared" si="3"/>
        <v>4251.5867400000006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0.31008202887346048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0.31008202887346048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24206.530755645701</v>
      </c>
      <c r="C7" s="56">
        <v>2017.2108963038099</v>
      </c>
      <c r="D7" s="56">
        <v>2433.4135299999998</v>
      </c>
      <c r="E7" s="56">
        <v>2278.7991699999998</v>
      </c>
      <c r="F7" s="56">
        <v>2020.2642800000001</v>
      </c>
      <c r="G7" s="56">
        <v>1570.2513200000001</v>
      </c>
      <c r="H7" s="56">
        <v>1753.10663</v>
      </c>
      <c r="I7" s="56">
        <v>1807.38516</v>
      </c>
      <c r="J7" s="56">
        <v>1645.8803399999999</v>
      </c>
      <c r="K7" s="56">
        <v>1401.2704200000001</v>
      </c>
      <c r="L7" s="56">
        <v>1111.4751799999999</v>
      </c>
      <c r="M7" s="56">
        <v>0</v>
      </c>
      <c r="N7" s="56">
        <v>0</v>
      </c>
      <c r="O7" s="56">
        <v>0</v>
      </c>
      <c r="P7" s="57">
        <v>16021.846030000001</v>
      </c>
      <c r="Q7" s="185">
        <v>0.88250817884499999</v>
      </c>
    </row>
    <row r="8" spans="1:17" ht="14.4" customHeight="1" x14ac:dyDescent="0.3">
      <c r="A8" s="19" t="s">
        <v>36</v>
      </c>
      <c r="B8" s="55">
        <v>5468.5340615908299</v>
      </c>
      <c r="C8" s="56">
        <v>455.71117179923601</v>
      </c>
      <c r="D8" s="56">
        <v>473.17899999999997</v>
      </c>
      <c r="E8" s="56">
        <v>548.01</v>
      </c>
      <c r="F8" s="56">
        <v>399.66000000000099</v>
      </c>
      <c r="G8" s="56">
        <v>142.12</v>
      </c>
      <c r="H8" s="56">
        <v>230.2</v>
      </c>
      <c r="I8" s="56">
        <v>245.33</v>
      </c>
      <c r="J8" s="56">
        <v>185.07</v>
      </c>
      <c r="K8" s="56">
        <v>176.9</v>
      </c>
      <c r="L8" s="56">
        <v>307.64</v>
      </c>
      <c r="M8" s="56">
        <v>0</v>
      </c>
      <c r="N8" s="56">
        <v>0</v>
      </c>
      <c r="O8" s="56">
        <v>0</v>
      </c>
      <c r="P8" s="57">
        <v>2708.1089999999999</v>
      </c>
      <c r="Q8" s="185">
        <v>0.66028883780000003</v>
      </c>
    </row>
    <row r="9" spans="1:17" ht="14.4" customHeight="1" x14ac:dyDescent="0.3">
      <c r="A9" s="19" t="s">
        <v>37</v>
      </c>
      <c r="B9" s="55">
        <v>13336.893495704</v>
      </c>
      <c r="C9" s="56">
        <v>1111.4077913086601</v>
      </c>
      <c r="D9" s="56">
        <v>1357.3141900000001</v>
      </c>
      <c r="E9" s="56">
        <v>953.62942999999996</v>
      </c>
      <c r="F9" s="56">
        <v>1184.3038100000001</v>
      </c>
      <c r="G9" s="56">
        <v>1084.60349</v>
      </c>
      <c r="H9" s="56">
        <v>1010.65417</v>
      </c>
      <c r="I9" s="56">
        <v>1027.5300500000001</v>
      </c>
      <c r="J9" s="56">
        <v>979.50367000000006</v>
      </c>
      <c r="K9" s="56">
        <v>855.588410000002</v>
      </c>
      <c r="L9" s="56">
        <v>800.55727000000002</v>
      </c>
      <c r="M9" s="56">
        <v>0</v>
      </c>
      <c r="N9" s="56">
        <v>0</v>
      </c>
      <c r="O9" s="56">
        <v>0</v>
      </c>
      <c r="P9" s="57">
        <v>9253.6844900000106</v>
      </c>
      <c r="Q9" s="185">
        <v>0.925121430312</v>
      </c>
    </row>
    <row r="10" spans="1:17" ht="14.4" customHeight="1" x14ac:dyDescent="0.3">
      <c r="A10" s="19" t="s">
        <v>38</v>
      </c>
      <c r="B10" s="55">
        <v>32.248046983346001</v>
      </c>
      <c r="C10" s="56">
        <v>2.6873372486120002</v>
      </c>
      <c r="D10" s="56">
        <v>2.6922199999999998</v>
      </c>
      <c r="E10" s="56">
        <v>1.5943700000000001</v>
      </c>
      <c r="F10" s="56">
        <v>3.2852100000000002</v>
      </c>
      <c r="G10" s="56">
        <v>2.63415</v>
      </c>
      <c r="H10" s="56">
        <v>2.8852699999999998</v>
      </c>
      <c r="I10" s="56">
        <v>3.5378099999999999</v>
      </c>
      <c r="J10" s="56">
        <v>3.3697699999999999</v>
      </c>
      <c r="K10" s="56">
        <v>3.8932500000000001</v>
      </c>
      <c r="L10" s="56">
        <v>3.2001400000000002</v>
      </c>
      <c r="M10" s="56">
        <v>0</v>
      </c>
      <c r="N10" s="56">
        <v>0</v>
      </c>
      <c r="O10" s="56">
        <v>0</v>
      </c>
      <c r="P10" s="57">
        <v>27.092189999999999</v>
      </c>
      <c r="Q10" s="185">
        <v>1.120158377921</v>
      </c>
    </row>
    <row r="11" spans="1:17" ht="14.4" customHeight="1" x14ac:dyDescent="0.3">
      <c r="A11" s="19" t="s">
        <v>39</v>
      </c>
      <c r="B11" s="55">
        <v>1200.8175019764899</v>
      </c>
      <c r="C11" s="56">
        <v>100.068125164707</v>
      </c>
      <c r="D11" s="56">
        <v>107.79906</v>
      </c>
      <c r="E11" s="56">
        <v>118.17579000000001</v>
      </c>
      <c r="F11" s="56">
        <v>106.36409</v>
      </c>
      <c r="G11" s="56">
        <v>82.144120000000001</v>
      </c>
      <c r="H11" s="56">
        <v>102.90177</v>
      </c>
      <c r="I11" s="56">
        <v>81.665170000000003</v>
      </c>
      <c r="J11" s="56">
        <v>98.031260000000003</v>
      </c>
      <c r="K11" s="56">
        <v>82.271330000000006</v>
      </c>
      <c r="L11" s="56">
        <v>86.167950000000005</v>
      </c>
      <c r="M11" s="56">
        <v>0</v>
      </c>
      <c r="N11" s="56">
        <v>0</v>
      </c>
      <c r="O11" s="56">
        <v>0</v>
      </c>
      <c r="P11" s="57">
        <v>865.52053999999998</v>
      </c>
      <c r="Q11" s="185">
        <v>0.96103478235999995</v>
      </c>
    </row>
    <row r="12" spans="1:17" ht="14.4" customHeight="1" x14ac:dyDescent="0.3">
      <c r="A12" s="19" t="s">
        <v>40</v>
      </c>
      <c r="B12" s="55">
        <v>900.416722701303</v>
      </c>
      <c r="C12" s="56">
        <v>75.034726891774994</v>
      </c>
      <c r="D12" s="56">
        <v>149.28218000000001</v>
      </c>
      <c r="E12" s="56">
        <v>41.762839999999997</v>
      </c>
      <c r="F12" s="56">
        <v>66.975890000000007</v>
      </c>
      <c r="G12" s="56">
        <v>52.081040000000002</v>
      </c>
      <c r="H12" s="56">
        <v>62.854179999999999</v>
      </c>
      <c r="I12" s="56">
        <v>54.610019999999999</v>
      </c>
      <c r="J12" s="56">
        <v>63.187280000000001</v>
      </c>
      <c r="K12" s="56">
        <v>51.142099999999999</v>
      </c>
      <c r="L12" s="56">
        <v>102.02445</v>
      </c>
      <c r="M12" s="56">
        <v>0</v>
      </c>
      <c r="N12" s="56">
        <v>0</v>
      </c>
      <c r="O12" s="56">
        <v>0</v>
      </c>
      <c r="P12" s="57">
        <v>643.91998000000001</v>
      </c>
      <c r="Q12" s="185">
        <v>0.95351402488100001</v>
      </c>
    </row>
    <row r="13" spans="1:17" ht="14.4" customHeight="1" x14ac:dyDescent="0.3">
      <c r="A13" s="19" t="s">
        <v>41</v>
      </c>
      <c r="B13" s="55">
        <v>358.60807425246099</v>
      </c>
      <c r="C13" s="56">
        <v>29.884006187705001</v>
      </c>
      <c r="D13" s="56">
        <v>38.073979999999999</v>
      </c>
      <c r="E13" s="56">
        <v>22.39846</v>
      </c>
      <c r="F13" s="56">
        <v>25.48114</v>
      </c>
      <c r="G13" s="56">
        <v>19.121949999999998</v>
      </c>
      <c r="H13" s="56">
        <v>38.96537</v>
      </c>
      <c r="I13" s="56">
        <v>27.70581</v>
      </c>
      <c r="J13" s="56">
        <v>17.522099999999998</v>
      </c>
      <c r="K13" s="56">
        <v>28.722670000000001</v>
      </c>
      <c r="L13" s="56">
        <v>20.160440000000001</v>
      </c>
      <c r="M13" s="56">
        <v>0</v>
      </c>
      <c r="N13" s="56">
        <v>0</v>
      </c>
      <c r="O13" s="56">
        <v>0</v>
      </c>
      <c r="P13" s="57">
        <v>238.15191999999999</v>
      </c>
      <c r="Q13" s="185">
        <v>0.88546777424099998</v>
      </c>
    </row>
    <row r="14" spans="1:17" ht="14.4" customHeight="1" x14ac:dyDescent="0.3">
      <c r="A14" s="19" t="s">
        <v>42</v>
      </c>
      <c r="B14" s="55">
        <v>1316.9237444717101</v>
      </c>
      <c r="C14" s="56">
        <v>109.743645372643</v>
      </c>
      <c r="D14" s="56">
        <v>176.52</v>
      </c>
      <c r="E14" s="56">
        <v>138.77699999999999</v>
      </c>
      <c r="F14" s="56">
        <v>123.501</v>
      </c>
      <c r="G14" s="56">
        <v>104.627</v>
      </c>
      <c r="H14" s="56">
        <v>86.915000000000006</v>
      </c>
      <c r="I14" s="56">
        <v>69.488</v>
      </c>
      <c r="J14" s="56">
        <v>64.709000000000003</v>
      </c>
      <c r="K14" s="56">
        <v>71.894000000000005</v>
      </c>
      <c r="L14" s="56">
        <v>79.828999999999994</v>
      </c>
      <c r="M14" s="56">
        <v>0</v>
      </c>
      <c r="N14" s="56">
        <v>0</v>
      </c>
      <c r="O14" s="56">
        <v>0</v>
      </c>
      <c r="P14" s="57">
        <v>916.26</v>
      </c>
      <c r="Q14" s="185">
        <v>0.92767709985299995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1253.4544711211499</v>
      </c>
      <c r="C17" s="56">
        <v>104.454539260096</v>
      </c>
      <c r="D17" s="56">
        <v>191.88406000000001</v>
      </c>
      <c r="E17" s="56">
        <v>65.790149999999997</v>
      </c>
      <c r="F17" s="56">
        <v>70.305710000000005</v>
      </c>
      <c r="G17" s="56">
        <v>49.647039999999997</v>
      </c>
      <c r="H17" s="56">
        <v>89.492189999999994</v>
      </c>
      <c r="I17" s="56">
        <v>100.02681</v>
      </c>
      <c r="J17" s="56">
        <v>78.801379999999995</v>
      </c>
      <c r="K17" s="56">
        <v>65.247829999999993</v>
      </c>
      <c r="L17" s="56">
        <v>108.12694</v>
      </c>
      <c r="M17" s="56">
        <v>0</v>
      </c>
      <c r="N17" s="56">
        <v>0</v>
      </c>
      <c r="O17" s="56">
        <v>0</v>
      </c>
      <c r="P17" s="57">
        <v>819.32210999999995</v>
      </c>
      <c r="Q17" s="185">
        <v>0.87153502992599996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4.97</v>
      </c>
      <c r="E18" s="56">
        <v>23.995999999999999</v>
      </c>
      <c r="F18" s="56">
        <v>14.222</v>
      </c>
      <c r="G18" s="56">
        <v>13.128</v>
      </c>
      <c r="H18" s="56">
        <v>19.785</v>
      </c>
      <c r="I18" s="56">
        <v>39.055</v>
      </c>
      <c r="J18" s="56">
        <v>0</v>
      </c>
      <c r="K18" s="56">
        <v>-0.83</v>
      </c>
      <c r="L18" s="56">
        <v>20.373999999999999</v>
      </c>
      <c r="M18" s="56">
        <v>0</v>
      </c>
      <c r="N18" s="56">
        <v>0</v>
      </c>
      <c r="O18" s="56">
        <v>0</v>
      </c>
      <c r="P18" s="57">
        <v>134.69999999999999</v>
      </c>
      <c r="Q18" s="185" t="s">
        <v>330</v>
      </c>
    </row>
    <row r="19" spans="1:17" ht="14.4" customHeight="1" x14ac:dyDescent="0.3">
      <c r="A19" s="19" t="s">
        <v>47</v>
      </c>
      <c r="B19" s="55">
        <v>3830.3795113859301</v>
      </c>
      <c r="C19" s="56">
        <v>319.19829261549398</v>
      </c>
      <c r="D19" s="56">
        <v>227.49513999999999</v>
      </c>
      <c r="E19" s="56">
        <v>101.32951</v>
      </c>
      <c r="F19" s="56">
        <v>235.59261000000001</v>
      </c>
      <c r="G19" s="56">
        <v>185.00313</v>
      </c>
      <c r="H19" s="56">
        <v>164.35337000000001</v>
      </c>
      <c r="I19" s="56">
        <v>236.93875</v>
      </c>
      <c r="J19" s="56">
        <v>149.38935000000001</v>
      </c>
      <c r="K19" s="56">
        <v>186.43217000000001</v>
      </c>
      <c r="L19" s="56">
        <v>477.95695000000001</v>
      </c>
      <c r="M19" s="56">
        <v>0</v>
      </c>
      <c r="N19" s="56">
        <v>0</v>
      </c>
      <c r="O19" s="56">
        <v>0</v>
      </c>
      <c r="P19" s="57">
        <v>1964.49098</v>
      </c>
      <c r="Q19" s="185">
        <v>0.68382814258400004</v>
      </c>
    </row>
    <row r="20" spans="1:17" ht="14.4" customHeight="1" x14ac:dyDescent="0.3">
      <c r="A20" s="19" t="s">
        <v>48</v>
      </c>
      <c r="B20" s="55">
        <v>130921</v>
      </c>
      <c r="C20" s="56">
        <v>10910.083333333299</v>
      </c>
      <c r="D20" s="56">
        <v>10654.33375</v>
      </c>
      <c r="E20" s="56">
        <v>10784.49056</v>
      </c>
      <c r="F20" s="56">
        <v>10635.325919999999</v>
      </c>
      <c r="G20" s="56">
        <v>11312.66136</v>
      </c>
      <c r="H20" s="56">
        <v>10421.994919999999</v>
      </c>
      <c r="I20" s="56">
        <v>10405.926289999999</v>
      </c>
      <c r="J20" s="56">
        <v>14073.28148</v>
      </c>
      <c r="K20" s="56">
        <v>11038.60282</v>
      </c>
      <c r="L20" s="56">
        <v>11502.32034</v>
      </c>
      <c r="M20" s="56">
        <v>0</v>
      </c>
      <c r="N20" s="56">
        <v>0</v>
      </c>
      <c r="O20" s="56">
        <v>0</v>
      </c>
      <c r="P20" s="57">
        <v>100828.93743999999</v>
      </c>
      <c r="Q20" s="185">
        <v>1.026867983389</v>
      </c>
    </row>
    <row r="21" spans="1:17" ht="14.4" customHeight="1" x14ac:dyDescent="0.3">
      <c r="A21" s="20" t="s">
        <v>49</v>
      </c>
      <c r="B21" s="55">
        <v>5514.00000000001</v>
      </c>
      <c r="C21" s="56">
        <v>459.50000000000102</v>
      </c>
      <c r="D21" s="56">
        <v>472.16300000000001</v>
      </c>
      <c r="E21" s="56">
        <v>438.05700000000002</v>
      </c>
      <c r="F21" s="56">
        <v>435.80000000000098</v>
      </c>
      <c r="G21" s="56">
        <v>431.90600000000001</v>
      </c>
      <c r="H21" s="56">
        <v>431.29700000000003</v>
      </c>
      <c r="I21" s="56">
        <v>426.779</v>
      </c>
      <c r="J21" s="56">
        <v>426.78300000000002</v>
      </c>
      <c r="K21" s="56">
        <v>426.82100000000099</v>
      </c>
      <c r="L21" s="56">
        <v>433.68799999999999</v>
      </c>
      <c r="M21" s="56">
        <v>0</v>
      </c>
      <c r="N21" s="56">
        <v>0</v>
      </c>
      <c r="O21" s="56">
        <v>0</v>
      </c>
      <c r="P21" s="57">
        <v>3923.2939999999999</v>
      </c>
      <c r="Q21" s="185">
        <v>0.94868673679100002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22.176880000000001</v>
      </c>
      <c r="E22" s="56">
        <v>36.2637</v>
      </c>
      <c r="F22" s="56">
        <v>34.320300000000003</v>
      </c>
      <c r="G22" s="56">
        <v>0</v>
      </c>
      <c r="H22" s="56">
        <v>8.5789000000000009</v>
      </c>
      <c r="I22" s="56">
        <v>0</v>
      </c>
      <c r="J22" s="56">
        <v>28.938359999999999</v>
      </c>
      <c r="K22" s="56">
        <v>7.1390000000000002</v>
      </c>
      <c r="L22" s="56">
        <v>30.8308</v>
      </c>
      <c r="M22" s="56">
        <v>0</v>
      </c>
      <c r="N22" s="56">
        <v>0</v>
      </c>
      <c r="O22" s="56">
        <v>0</v>
      </c>
      <c r="P22" s="57">
        <v>168.24794</v>
      </c>
      <c r="Q22" s="185">
        <v>7.4776862222220002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16.628179999996</v>
      </c>
      <c r="E24" s="56">
        <v>30.631869999999001</v>
      </c>
      <c r="F24" s="56">
        <v>30.634339999994999</v>
      </c>
      <c r="G24" s="56">
        <v>28.420689999998999</v>
      </c>
      <c r="H24" s="56">
        <v>38.576389999996003</v>
      </c>
      <c r="I24" s="56">
        <v>24.882780000002999</v>
      </c>
      <c r="J24" s="56">
        <v>22.882149999993999</v>
      </c>
      <c r="K24" s="56">
        <v>-12.637029999997999</v>
      </c>
      <c r="L24" s="56">
        <v>35.295669999997003</v>
      </c>
      <c r="M24" s="56">
        <v>0</v>
      </c>
      <c r="N24" s="56">
        <v>0</v>
      </c>
      <c r="O24" s="56">
        <v>0</v>
      </c>
      <c r="P24" s="57">
        <v>215.31503999998299</v>
      </c>
      <c r="Q24" s="185"/>
    </row>
    <row r="25" spans="1:17" ht="14.4" customHeight="1" x14ac:dyDescent="0.3">
      <c r="A25" s="21" t="s">
        <v>53</v>
      </c>
      <c r="B25" s="58">
        <v>188369.80638583301</v>
      </c>
      <c r="C25" s="59">
        <v>15697.4838654861</v>
      </c>
      <c r="D25" s="59">
        <v>16327.92517</v>
      </c>
      <c r="E25" s="59">
        <v>15583.70585</v>
      </c>
      <c r="F25" s="59">
        <v>15386.0363</v>
      </c>
      <c r="G25" s="59">
        <v>15078.34929</v>
      </c>
      <c r="H25" s="59">
        <v>14462.560160000001</v>
      </c>
      <c r="I25" s="59">
        <v>14550.860650000001</v>
      </c>
      <c r="J25" s="59">
        <v>17837.349139999998</v>
      </c>
      <c r="K25" s="59">
        <v>14382.457969999999</v>
      </c>
      <c r="L25" s="59">
        <v>15119.647129999999</v>
      </c>
      <c r="M25" s="59">
        <v>0</v>
      </c>
      <c r="N25" s="59">
        <v>0</v>
      </c>
      <c r="O25" s="59">
        <v>0</v>
      </c>
      <c r="P25" s="60">
        <v>138728.89165999999</v>
      </c>
      <c r="Q25" s="186">
        <v>0.98196127657400001</v>
      </c>
    </row>
    <row r="26" spans="1:17" ht="14.4" customHeight="1" x14ac:dyDescent="0.3">
      <c r="A26" s="19" t="s">
        <v>54</v>
      </c>
      <c r="B26" s="55">
        <v>15203.532010965801</v>
      </c>
      <c r="C26" s="56">
        <v>1266.96100091382</v>
      </c>
      <c r="D26" s="56">
        <v>1441.4811099999999</v>
      </c>
      <c r="E26" s="56">
        <v>1356.8083200000001</v>
      </c>
      <c r="F26" s="56">
        <v>1398.0966699999999</v>
      </c>
      <c r="G26" s="56">
        <v>1674.4801600000001</v>
      </c>
      <c r="H26" s="56">
        <v>1506.3467599999999</v>
      </c>
      <c r="I26" s="56">
        <v>1522.32897</v>
      </c>
      <c r="J26" s="56">
        <v>1878.44928</v>
      </c>
      <c r="K26" s="56">
        <v>1603.6758400000001</v>
      </c>
      <c r="L26" s="56">
        <v>1318.2702200000001</v>
      </c>
      <c r="M26" s="56">
        <v>0</v>
      </c>
      <c r="N26" s="56">
        <v>0</v>
      </c>
      <c r="O26" s="56">
        <v>0</v>
      </c>
      <c r="P26" s="57">
        <v>13699.937330000001</v>
      </c>
      <c r="Q26" s="185">
        <v>1.2014697041110001</v>
      </c>
    </row>
    <row r="27" spans="1:17" ht="14.4" customHeight="1" x14ac:dyDescent="0.3">
      <c r="A27" s="22" t="s">
        <v>55</v>
      </c>
      <c r="B27" s="58">
        <v>203573.33839679899</v>
      </c>
      <c r="C27" s="59">
        <v>16964.444866399899</v>
      </c>
      <c r="D27" s="59">
        <v>17769.406279999999</v>
      </c>
      <c r="E27" s="59">
        <v>16940.514169999999</v>
      </c>
      <c r="F27" s="59">
        <v>16784.132969999999</v>
      </c>
      <c r="G27" s="59">
        <v>16752.829450000001</v>
      </c>
      <c r="H27" s="59">
        <v>15968.906919999999</v>
      </c>
      <c r="I27" s="59">
        <v>16073.189619999999</v>
      </c>
      <c r="J27" s="59">
        <v>19715.798419999999</v>
      </c>
      <c r="K27" s="59">
        <v>15986.133809999999</v>
      </c>
      <c r="L27" s="59">
        <v>16437.91735</v>
      </c>
      <c r="M27" s="59">
        <v>0</v>
      </c>
      <c r="N27" s="59">
        <v>0</v>
      </c>
      <c r="O27" s="59">
        <v>0</v>
      </c>
      <c r="P27" s="60">
        <v>152428.82899000001</v>
      </c>
      <c r="Q27" s="186">
        <v>0.99835489388599996</v>
      </c>
    </row>
    <row r="28" spans="1:17" ht="14.4" customHeight="1" x14ac:dyDescent="0.3">
      <c r="A28" s="20" t="s">
        <v>56</v>
      </c>
      <c r="B28" s="55">
        <v>402.135781670607</v>
      </c>
      <c r="C28" s="56">
        <v>33.511315139216997</v>
      </c>
      <c r="D28" s="56">
        <v>55.773910000000001</v>
      </c>
      <c r="E28" s="56">
        <v>36.628399999999999</v>
      </c>
      <c r="F28" s="56">
        <v>67.876750000000001</v>
      </c>
      <c r="G28" s="56">
        <v>2.29081</v>
      </c>
      <c r="H28" s="56">
        <v>36.790990000000001</v>
      </c>
      <c r="I28" s="56">
        <v>27.981960000000001</v>
      </c>
      <c r="J28" s="56">
        <v>31.15615</v>
      </c>
      <c r="K28" s="56">
        <v>12.2643</v>
      </c>
      <c r="L28" s="56">
        <v>32.827399999999997</v>
      </c>
      <c r="M28" s="56">
        <v>0</v>
      </c>
      <c r="N28" s="56">
        <v>0</v>
      </c>
      <c r="O28" s="56">
        <v>0</v>
      </c>
      <c r="P28" s="57">
        <v>303.59066999999999</v>
      </c>
      <c r="Q28" s="185">
        <v>1.0065942362010001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171382.70800607599</v>
      </c>
      <c r="C6" s="701">
        <v>182486.96502</v>
      </c>
      <c r="D6" s="702">
        <v>11104.2570139238</v>
      </c>
      <c r="E6" s="703">
        <v>1.0647921668589999</v>
      </c>
      <c r="F6" s="701">
        <v>188369.80638583301</v>
      </c>
      <c r="G6" s="702">
        <v>141277.35478937501</v>
      </c>
      <c r="H6" s="704">
        <v>15119.647129999999</v>
      </c>
      <c r="I6" s="701">
        <v>138728.89165999999</v>
      </c>
      <c r="J6" s="702">
        <v>-2548.4631293747202</v>
      </c>
      <c r="K6" s="705">
        <v>0.73647095743000002</v>
      </c>
    </row>
    <row r="7" spans="1:11" ht="14.4" customHeight="1" thickBot="1" x14ac:dyDescent="0.35">
      <c r="A7" s="720" t="s">
        <v>333</v>
      </c>
      <c r="B7" s="701">
        <v>42909.971971213898</v>
      </c>
      <c r="C7" s="701">
        <v>43156.754330000003</v>
      </c>
      <c r="D7" s="702">
        <v>246.78235878606199</v>
      </c>
      <c r="E7" s="703">
        <v>1.005751165695</v>
      </c>
      <c r="F7" s="701">
        <v>46820.972403325897</v>
      </c>
      <c r="G7" s="702">
        <v>35115.729302494401</v>
      </c>
      <c r="H7" s="704">
        <v>2511.0551</v>
      </c>
      <c r="I7" s="701">
        <v>30675.25491</v>
      </c>
      <c r="J7" s="702">
        <v>-4440.4743924943896</v>
      </c>
      <c r="K7" s="705">
        <v>0.65516056876700002</v>
      </c>
    </row>
    <row r="8" spans="1:11" ht="14.4" customHeight="1" thickBot="1" x14ac:dyDescent="0.35">
      <c r="A8" s="721" t="s">
        <v>334</v>
      </c>
      <c r="B8" s="701">
        <v>41589.418909719301</v>
      </c>
      <c r="C8" s="701">
        <v>41756.794329999997</v>
      </c>
      <c r="D8" s="702">
        <v>167.37542028073901</v>
      </c>
      <c r="E8" s="703">
        <v>1.0040244712390001</v>
      </c>
      <c r="F8" s="701">
        <v>45504.048658854103</v>
      </c>
      <c r="G8" s="702">
        <v>34128.036494140601</v>
      </c>
      <c r="H8" s="704">
        <v>2431.2260999999999</v>
      </c>
      <c r="I8" s="701">
        <v>29758.994910000001</v>
      </c>
      <c r="J8" s="702">
        <v>-4369.0415841406002</v>
      </c>
      <c r="K8" s="705">
        <v>0.65398565154199995</v>
      </c>
    </row>
    <row r="9" spans="1:11" ht="14.4" customHeight="1" thickBot="1" x14ac:dyDescent="0.35">
      <c r="A9" s="722" t="s">
        <v>335</v>
      </c>
      <c r="B9" s="706">
        <v>0</v>
      </c>
      <c r="C9" s="706">
        <v>1.391E-2</v>
      </c>
      <c r="D9" s="707">
        <v>1.391E-2</v>
      </c>
      <c r="E9" s="708" t="s">
        <v>330</v>
      </c>
      <c r="F9" s="706">
        <v>0</v>
      </c>
      <c r="G9" s="707">
        <v>0</v>
      </c>
      <c r="H9" s="709">
        <v>6.7000000000000002E-4</v>
      </c>
      <c r="I9" s="706">
        <v>1.076E-2</v>
      </c>
      <c r="J9" s="707">
        <v>1.076E-2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1.391E-2</v>
      </c>
      <c r="D10" s="702">
        <v>1.391E-2</v>
      </c>
      <c r="E10" s="711" t="s">
        <v>330</v>
      </c>
      <c r="F10" s="701">
        <v>0</v>
      </c>
      <c r="G10" s="702">
        <v>0</v>
      </c>
      <c r="H10" s="704">
        <v>6.7000000000000002E-4</v>
      </c>
      <c r="I10" s="701">
        <v>1.076E-2</v>
      </c>
      <c r="J10" s="702">
        <v>1.076E-2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21735.541200970802</v>
      </c>
      <c r="C11" s="706">
        <v>23467.69918</v>
      </c>
      <c r="D11" s="707">
        <v>1732.1579790292301</v>
      </c>
      <c r="E11" s="713">
        <v>1.079692424633</v>
      </c>
      <c r="F11" s="706">
        <v>24206.530755645701</v>
      </c>
      <c r="G11" s="707">
        <v>18154.898066734298</v>
      </c>
      <c r="H11" s="709">
        <v>1111.4751799999999</v>
      </c>
      <c r="I11" s="706">
        <v>16021.846030000001</v>
      </c>
      <c r="J11" s="707">
        <v>-2133.0520367343001</v>
      </c>
      <c r="K11" s="714">
        <v>0.66188113413399996</v>
      </c>
    </row>
    <row r="12" spans="1:11" ht="14.4" customHeight="1" thickBot="1" x14ac:dyDescent="0.35">
      <c r="A12" s="723" t="s">
        <v>338</v>
      </c>
      <c r="B12" s="701">
        <v>14905.6047451507</v>
      </c>
      <c r="C12" s="701">
        <v>14982.911340000001</v>
      </c>
      <c r="D12" s="702">
        <v>77.306594849345004</v>
      </c>
      <c r="E12" s="703">
        <v>1.005186411163</v>
      </c>
      <c r="F12" s="701">
        <v>15186</v>
      </c>
      <c r="G12" s="702">
        <v>11389.5</v>
      </c>
      <c r="H12" s="704">
        <v>851.86248999999998</v>
      </c>
      <c r="I12" s="701">
        <v>10258.000980000001</v>
      </c>
      <c r="J12" s="702">
        <v>-1131.49902</v>
      </c>
      <c r="K12" s="705">
        <v>0.67549064796500002</v>
      </c>
    </row>
    <row r="13" spans="1:11" ht="14.4" customHeight="1" thickBot="1" x14ac:dyDescent="0.35">
      <c r="A13" s="723" t="s">
        <v>339</v>
      </c>
      <c r="B13" s="701">
        <v>1106.00009984911</v>
      </c>
      <c r="C13" s="701">
        <v>932.58231000000001</v>
      </c>
      <c r="D13" s="702">
        <v>-173.41778984910999</v>
      </c>
      <c r="E13" s="703">
        <v>0.84320273581000005</v>
      </c>
      <c r="F13" s="701">
        <v>1200.43287600191</v>
      </c>
      <c r="G13" s="702">
        <v>900.32465700143302</v>
      </c>
      <c r="H13" s="704">
        <v>47.47186</v>
      </c>
      <c r="I13" s="701">
        <v>671.45464000000004</v>
      </c>
      <c r="J13" s="702">
        <v>-228.87001700143199</v>
      </c>
      <c r="K13" s="705">
        <v>0.55934376125700003</v>
      </c>
    </row>
    <row r="14" spans="1:11" ht="14.4" customHeight="1" thickBot="1" x14ac:dyDescent="0.35">
      <c r="A14" s="723" t="s">
        <v>340</v>
      </c>
      <c r="B14" s="701">
        <v>472.00004261191702</v>
      </c>
      <c r="C14" s="701">
        <v>393.43788000000001</v>
      </c>
      <c r="D14" s="702">
        <v>-78.562162611915994</v>
      </c>
      <c r="E14" s="703">
        <v>0.833554755255</v>
      </c>
      <c r="F14" s="701">
        <v>540.09787964383202</v>
      </c>
      <c r="G14" s="702">
        <v>405.07340973287398</v>
      </c>
      <c r="H14" s="704">
        <v>19.02318</v>
      </c>
      <c r="I14" s="701">
        <v>269.46413000000001</v>
      </c>
      <c r="J14" s="702">
        <v>-135.609279732874</v>
      </c>
      <c r="K14" s="705">
        <v>0.49891721511199999</v>
      </c>
    </row>
    <row r="15" spans="1:11" ht="14.4" customHeight="1" thickBot="1" x14ac:dyDescent="0.35">
      <c r="A15" s="723" t="s">
        <v>341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4.2262000000000004</v>
      </c>
      <c r="J15" s="702">
        <v>4.2262000000000004</v>
      </c>
      <c r="K15" s="712" t="s">
        <v>342</v>
      </c>
    </row>
    <row r="16" spans="1:11" ht="14.4" customHeight="1" thickBot="1" x14ac:dyDescent="0.35">
      <c r="A16" s="723" t="s">
        <v>343</v>
      </c>
      <c r="B16" s="701">
        <v>1054.0000951545801</v>
      </c>
      <c r="C16" s="701">
        <v>2134.1629400000002</v>
      </c>
      <c r="D16" s="702">
        <v>1080.1628448454201</v>
      </c>
      <c r="E16" s="703">
        <v>2.024822340919</v>
      </c>
      <c r="F16" s="701">
        <v>2260</v>
      </c>
      <c r="G16" s="702">
        <v>1695</v>
      </c>
      <c r="H16" s="704">
        <v>62.925080000000001</v>
      </c>
      <c r="I16" s="701">
        <v>1845.1009300000001</v>
      </c>
      <c r="J16" s="702">
        <v>150.10093000000001</v>
      </c>
      <c r="K16" s="705">
        <v>0.81641634070699998</v>
      </c>
    </row>
    <row r="17" spans="1:11" ht="14.4" customHeight="1" thickBot="1" x14ac:dyDescent="0.35">
      <c r="A17" s="723" t="s">
        <v>344</v>
      </c>
      <c r="B17" s="701">
        <v>40.000003611178997</v>
      </c>
      <c r="C17" s="701">
        <v>143.57889</v>
      </c>
      <c r="D17" s="702">
        <v>103.578886388821</v>
      </c>
      <c r="E17" s="703">
        <v>3.5894719259440002</v>
      </c>
      <c r="F17" s="701">
        <v>160</v>
      </c>
      <c r="G17" s="702">
        <v>120</v>
      </c>
      <c r="H17" s="704">
        <v>0</v>
      </c>
      <c r="I17" s="701">
        <v>63.991019999999999</v>
      </c>
      <c r="J17" s="702">
        <v>-56.008980000000001</v>
      </c>
      <c r="K17" s="705">
        <v>0.399943875</v>
      </c>
    </row>
    <row r="18" spans="1:11" ht="14.4" customHeight="1" thickBot="1" x14ac:dyDescent="0.35">
      <c r="A18" s="723" t="s">
        <v>345</v>
      </c>
      <c r="B18" s="701">
        <v>1480.0001336136399</v>
      </c>
      <c r="C18" s="701">
        <v>1572.48108</v>
      </c>
      <c r="D18" s="702">
        <v>92.480946386363001</v>
      </c>
      <c r="E18" s="703">
        <v>1.0624871202949999</v>
      </c>
      <c r="F18" s="701">
        <v>1560</v>
      </c>
      <c r="G18" s="702">
        <v>1170</v>
      </c>
      <c r="H18" s="704">
        <v>63.094729999999998</v>
      </c>
      <c r="I18" s="701">
        <v>1307.60393</v>
      </c>
      <c r="J18" s="702">
        <v>137.60393000000099</v>
      </c>
      <c r="K18" s="705">
        <v>0.83820764743499998</v>
      </c>
    </row>
    <row r="19" spans="1:11" ht="14.4" customHeight="1" thickBot="1" x14ac:dyDescent="0.35">
      <c r="A19" s="723" t="s">
        <v>346</v>
      </c>
      <c r="B19" s="701">
        <v>1949.9360152562299</v>
      </c>
      <c r="C19" s="701">
        <v>2736.51089</v>
      </c>
      <c r="D19" s="702">
        <v>786.57487474377501</v>
      </c>
      <c r="E19" s="703">
        <v>1.4033849667830001</v>
      </c>
      <c r="F19" s="701">
        <v>2690</v>
      </c>
      <c r="G19" s="702">
        <v>2017.5</v>
      </c>
      <c r="H19" s="704">
        <v>35.209020000000002</v>
      </c>
      <c r="I19" s="701">
        <v>1188.5314800000001</v>
      </c>
      <c r="J19" s="702">
        <v>-828.96851999999899</v>
      </c>
      <c r="K19" s="705">
        <v>0.44183326394</v>
      </c>
    </row>
    <row r="20" spans="1:11" ht="14.4" customHeight="1" thickBot="1" x14ac:dyDescent="0.35">
      <c r="A20" s="723" t="s">
        <v>347</v>
      </c>
      <c r="B20" s="701">
        <v>728.00006572346604</v>
      </c>
      <c r="C20" s="701">
        <v>572.03385000000003</v>
      </c>
      <c r="D20" s="702">
        <v>-155.96621572346601</v>
      </c>
      <c r="E20" s="703">
        <v>0.78576071202800002</v>
      </c>
      <c r="F20" s="701">
        <v>610</v>
      </c>
      <c r="G20" s="702">
        <v>457.5</v>
      </c>
      <c r="H20" s="704">
        <v>31.888819999999999</v>
      </c>
      <c r="I20" s="701">
        <v>413.47271999999998</v>
      </c>
      <c r="J20" s="702">
        <v>-44.027279999999003</v>
      </c>
      <c r="K20" s="705">
        <v>0.67782413114700002</v>
      </c>
    </row>
    <row r="21" spans="1:11" ht="14.4" customHeight="1" thickBot="1" x14ac:dyDescent="0.35">
      <c r="A21" s="722" t="s">
        <v>348</v>
      </c>
      <c r="B21" s="706">
        <v>5649.6718177694502</v>
      </c>
      <c r="C21" s="706">
        <v>4973.1880000000001</v>
      </c>
      <c r="D21" s="707">
        <v>-676.48381776944598</v>
      </c>
      <c r="E21" s="713">
        <v>0.880261395778</v>
      </c>
      <c r="F21" s="706">
        <v>5468.5340615908299</v>
      </c>
      <c r="G21" s="707">
        <v>4101.4005461931201</v>
      </c>
      <c r="H21" s="709">
        <v>307.64</v>
      </c>
      <c r="I21" s="706">
        <v>2708.1089999999999</v>
      </c>
      <c r="J21" s="707">
        <v>-1393.29154619312</v>
      </c>
      <c r="K21" s="714">
        <v>0.49521662835000002</v>
      </c>
    </row>
    <row r="22" spans="1:11" ht="14.4" customHeight="1" thickBot="1" x14ac:dyDescent="0.35">
      <c r="A22" s="723" t="s">
        <v>349</v>
      </c>
      <c r="B22" s="701">
        <v>4972.9790345263</v>
      </c>
      <c r="C22" s="701">
        <v>4253.68</v>
      </c>
      <c r="D22" s="702">
        <v>-719.29903452630003</v>
      </c>
      <c r="E22" s="703">
        <v>0.85535852262099998</v>
      </c>
      <c r="F22" s="701">
        <v>4653.5468598090702</v>
      </c>
      <c r="G22" s="702">
        <v>3490.1601448568099</v>
      </c>
      <c r="H22" s="704">
        <v>252.73</v>
      </c>
      <c r="I22" s="701">
        <v>2265.895</v>
      </c>
      <c r="J22" s="702">
        <v>-1224.2651448567999</v>
      </c>
      <c r="K22" s="705">
        <v>0.48691784315499997</v>
      </c>
    </row>
    <row r="23" spans="1:11" ht="14.4" customHeight="1" thickBot="1" x14ac:dyDescent="0.35">
      <c r="A23" s="723" t="s">
        <v>350</v>
      </c>
      <c r="B23" s="701">
        <v>676.69278324314701</v>
      </c>
      <c r="C23" s="701">
        <v>719.50800000000004</v>
      </c>
      <c r="D23" s="702">
        <v>42.815216756852998</v>
      </c>
      <c r="E23" s="703">
        <v>1.063271277331</v>
      </c>
      <c r="F23" s="701">
        <v>814.98720178175301</v>
      </c>
      <c r="G23" s="702">
        <v>611.24040133631399</v>
      </c>
      <c r="H23" s="704">
        <v>54.91</v>
      </c>
      <c r="I23" s="701">
        <v>442.214</v>
      </c>
      <c r="J23" s="702">
        <v>-169.026401336314</v>
      </c>
      <c r="K23" s="705">
        <v>0.54260238569700003</v>
      </c>
    </row>
    <row r="24" spans="1:11" ht="14.4" customHeight="1" thickBot="1" x14ac:dyDescent="0.35">
      <c r="A24" s="722" t="s">
        <v>351</v>
      </c>
      <c r="B24" s="706">
        <v>12163.4373224105</v>
      </c>
      <c r="C24" s="706">
        <v>11139.443649999999</v>
      </c>
      <c r="D24" s="707">
        <v>-1023.99367241046</v>
      </c>
      <c r="E24" s="713">
        <v>0.91581379134300001</v>
      </c>
      <c r="F24" s="706">
        <v>13336.893495704</v>
      </c>
      <c r="G24" s="707">
        <v>10002.670121777999</v>
      </c>
      <c r="H24" s="709">
        <v>800.55727000000002</v>
      </c>
      <c r="I24" s="706">
        <v>9253.6844900000106</v>
      </c>
      <c r="J24" s="707">
        <v>-748.98563177797996</v>
      </c>
      <c r="K24" s="714">
        <v>0.69384107273399998</v>
      </c>
    </row>
    <row r="25" spans="1:11" ht="14.4" customHeight="1" thickBot="1" x14ac:dyDescent="0.35">
      <c r="A25" s="723" t="s">
        <v>352</v>
      </c>
      <c r="B25" s="701">
        <v>423.00003818822199</v>
      </c>
      <c r="C25" s="701">
        <v>495.93369000000001</v>
      </c>
      <c r="D25" s="702">
        <v>72.933651811778006</v>
      </c>
      <c r="E25" s="703">
        <v>1.1724199650760001</v>
      </c>
      <c r="F25" s="701">
        <v>872.27250261843096</v>
      </c>
      <c r="G25" s="702">
        <v>654.20437696382305</v>
      </c>
      <c r="H25" s="704">
        <v>25.26652</v>
      </c>
      <c r="I25" s="701">
        <v>441.41732999999999</v>
      </c>
      <c r="J25" s="702">
        <v>-212.787046963823</v>
      </c>
      <c r="K25" s="705">
        <v>0.50605439088600002</v>
      </c>
    </row>
    <row r="26" spans="1:11" ht="14.4" customHeight="1" thickBot="1" x14ac:dyDescent="0.35">
      <c r="A26" s="723" t="s">
        <v>353</v>
      </c>
      <c r="B26" s="701">
        <v>3.000000270838</v>
      </c>
      <c r="C26" s="701">
        <v>2.44217</v>
      </c>
      <c r="D26" s="702">
        <v>-0.55783027083799996</v>
      </c>
      <c r="E26" s="703">
        <v>0.81405659317400003</v>
      </c>
      <c r="F26" s="701">
        <v>3.0635986314100001</v>
      </c>
      <c r="G26" s="702">
        <v>2.2976989735569999</v>
      </c>
      <c r="H26" s="704">
        <v>0</v>
      </c>
      <c r="I26" s="701">
        <v>1.49827</v>
      </c>
      <c r="J26" s="702">
        <v>-0.79942897355700004</v>
      </c>
      <c r="K26" s="705">
        <v>0.48905557818099998</v>
      </c>
    </row>
    <row r="27" spans="1:11" ht="14.4" customHeight="1" thickBot="1" x14ac:dyDescent="0.35">
      <c r="A27" s="723" t="s">
        <v>354</v>
      </c>
      <c r="B27" s="701">
        <v>952.12605668985395</v>
      </c>
      <c r="C27" s="701">
        <v>985.17640000000097</v>
      </c>
      <c r="D27" s="702">
        <v>33.050343310145998</v>
      </c>
      <c r="E27" s="703">
        <v>1.0347121508520001</v>
      </c>
      <c r="F27" s="701">
        <v>1034</v>
      </c>
      <c r="G27" s="702">
        <v>775.5</v>
      </c>
      <c r="H27" s="704">
        <v>49.913440000000001</v>
      </c>
      <c r="I27" s="701">
        <v>754.45617000000095</v>
      </c>
      <c r="J27" s="702">
        <v>-21.043829999999002</v>
      </c>
      <c r="K27" s="705">
        <v>0.72964813346199997</v>
      </c>
    </row>
    <row r="28" spans="1:11" ht="14.4" customHeight="1" thickBot="1" x14ac:dyDescent="0.35">
      <c r="A28" s="723" t="s">
        <v>355</v>
      </c>
      <c r="B28" s="701">
        <v>7004.3244148619697</v>
      </c>
      <c r="C28" s="701">
        <v>5844.82312</v>
      </c>
      <c r="D28" s="702">
        <v>-1159.5012948619701</v>
      </c>
      <c r="E28" s="703">
        <v>0.83445922458900001</v>
      </c>
      <c r="F28" s="701">
        <v>7278.1694266231498</v>
      </c>
      <c r="G28" s="702">
        <v>5458.6270699673596</v>
      </c>
      <c r="H28" s="704">
        <v>438.44700999999998</v>
      </c>
      <c r="I28" s="701">
        <v>4985.2982599999996</v>
      </c>
      <c r="J28" s="702">
        <v>-473.32880996735798</v>
      </c>
      <c r="K28" s="705">
        <v>0.68496595335599997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0.73799999999999999</v>
      </c>
      <c r="J29" s="702">
        <v>0.73799999999999999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465.00004197995997</v>
      </c>
      <c r="C30" s="701">
        <v>497.70479999999998</v>
      </c>
      <c r="D30" s="702">
        <v>32.704758020039002</v>
      </c>
      <c r="E30" s="703">
        <v>1.0703328065960001</v>
      </c>
      <c r="F30" s="701">
        <v>552.03893690955101</v>
      </c>
      <c r="G30" s="702">
        <v>414.02920268216297</v>
      </c>
      <c r="H30" s="704">
        <v>26.8186</v>
      </c>
      <c r="I30" s="701">
        <v>380.58066000000002</v>
      </c>
      <c r="J30" s="702">
        <v>-33.448542682163001</v>
      </c>
      <c r="K30" s="705">
        <v>0.68940908793599998</v>
      </c>
    </row>
    <row r="31" spans="1:11" ht="14.4" customHeight="1" thickBot="1" x14ac:dyDescent="0.35">
      <c r="A31" s="723" t="s">
        <v>358</v>
      </c>
      <c r="B31" s="701">
        <v>80.000007222357993</v>
      </c>
      <c r="C31" s="701">
        <v>53.669719999999998</v>
      </c>
      <c r="D31" s="702">
        <v>-26.330287222357999</v>
      </c>
      <c r="E31" s="703">
        <v>0.67087143943399996</v>
      </c>
      <c r="F31" s="701">
        <v>80</v>
      </c>
      <c r="G31" s="702">
        <v>60</v>
      </c>
      <c r="H31" s="704">
        <v>4.9494899999999999</v>
      </c>
      <c r="I31" s="701">
        <v>42.63252</v>
      </c>
      <c r="J31" s="702">
        <v>-17.36748</v>
      </c>
      <c r="K31" s="705">
        <v>0.53290649999999995</v>
      </c>
    </row>
    <row r="32" spans="1:11" ht="14.4" customHeight="1" thickBot="1" x14ac:dyDescent="0.35">
      <c r="A32" s="723" t="s">
        <v>359</v>
      </c>
      <c r="B32" s="701">
        <v>404.72617629147499</v>
      </c>
      <c r="C32" s="701">
        <v>471.35437999999999</v>
      </c>
      <c r="D32" s="702">
        <v>66.628203708525007</v>
      </c>
      <c r="E32" s="703">
        <v>1.164625387759</v>
      </c>
      <c r="F32" s="701">
        <v>597.52356102557405</v>
      </c>
      <c r="G32" s="702">
        <v>448.14267076917997</v>
      </c>
      <c r="H32" s="704">
        <v>27.12959</v>
      </c>
      <c r="I32" s="701">
        <v>354.49441999999999</v>
      </c>
      <c r="J32" s="702">
        <v>-93.648250769179995</v>
      </c>
      <c r="K32" s="705">
        <v>0.59327270608600002</v>
      </c>
    </row>
    <row r="33" spans="1:11" ht="14.4" customHeight="1" thickBot="1" x14ac:dyDescent="0.35">
      <c r="A33" s="723" t="s">
        <v>360</v>
      </c>
      <c r="B33" s="701">
        <v>452.22078441073802</v>
      </c>
      <c r="C33" s="701">
        <v>411.69049999999999</v>
      </c>
      <c r="D33" s="702">
        <v>-40.530284410737998</v>
      </c>
      <c r="E33" s="703">
        <v>0.9103750075</v>
      </c>
      <c r="F33" s="701">
        <v>450</v>
      </c>
      <c r="G33" s="702">
        <v>337.5</v>
      </c>
      <c r="H33" s="704">
        <v>35.543500000000002</v>
      </c>
      <c r="I33" s="701">
        <v>331.72955999999999</v>
      </c>
      <c r="J33" s="702">
        <v>-5.7704399999989997</v>
      </c>
      <c r="K33" s="705">
        <v>0.73717679999999997</v>
      </c>
    </row>
    <row r="34" spans="1:11" ht="14.4" customHeight="1" thickBot="1" x14ac:dyDescent="0.35">
      <c r="A34" s="723" t="s">
        <v>361</v>
      </c>
      <c r="B34" s="701">
        <v>116.00001047242</v>
      </c>
      <c r="C34" s="701">
        <v>128.26400000000001</v>
      </c>
      <c r="D34" s="702">
        <v>12.263989527579</v>
      </c>
      <c r="E34" s="703">
        <v>1.1057240381060001</v>
      </c>
      <c r="F34" s="701">
        <v>115.083333333333</v>
      </c>
      <c r="G34" s="702">
        <v>86.3125</v>
      </c>
      <c r="H34" s="704">
        <v>16.033000000000001</v>
      </c>
      <c r="I34" s="701">
        <v>64.132000000000005</v>
      </c>
      <c r="J34" s="702">
        <v>-22.180499999999999</v>
      </c>
      <c r="K34" s="705">
        <v>0.55726574945600005</v>
      </c>
    </row>
    <row r="35" spans="1:11" ht="14.4" customHeight="1" thickBot="1" x14ac:dyDescent="0.35">
      <c r="A35" s="723" t="s">
        <v>362</v>
      </c>
      <c r="B35" s="701">
        <v>512.00004622309598</v>
      </c>
      <c r="C35" s="701">
        <v>543.40449000000001</v>
      </c>
      <c r="D35" s="702">
        <v>31.404443776903001</v>
      </c>
      <c r="E35" s="703">
        <v>1.0613367987140001</v>
      </c>
      <c r="F35" s="701">
        <v>639.51111307804797</v>
      </c>
      <c r="G35" s="702">
        <v>479.63333480853601</v>
      </c>
      <c r="H35" s="704">
        <v>51.959609999999998</v>
      </c>
      <c r="I35" s="701">
        <v>557.73717999999997</v>
      </c>
      <c r="J35" s="702">
        <v>78.103845191464004</v>
      </c>
      <c r="K35" s="705">
        <v>0.87213055190699995</v>
      </c>
    </row>
    <row r="36" spans="1:11" ht="14.4" customHeight="1" thickBot="1" x14ac:dyDescent="0.35">
      <c r="A36" s="723" t="s">
        <v>363</v>
      </c>
      <c r="B36" s="701">
        <v>1751.03974579953</v>
      </c>
      <c r="C36" s="701">
        <v>1698.0470800000001</v>
      </c>
      <c r="D36" s="702">
        <v>-52.992665799529</v>
      </c>
      <c r="E36" s="703">
        <v>0.96973645748000004</v>
      </c>
      <c r="F36" s="701">
        <v>1715.2310234844899</v>
      </c>
      <c r="G36" s="702">
        <v>1286.4232676133699</v>
      </c>
      <c r="H36" s="704">
        <v>124.49651</v>
      </c>
      <c r="I36" s="701">
        <v>1338.97012</v>
      </c>
      <c r="J36" s="702">
        <v>52.546852386635003</v>
      </c>
      <c r="K36" s="705">
        <v>0.780635437248</v>
      </c>
    </row>
    <row r="37" spans="1:11" ht="14.4" customHeight="1" thickBot="1" x14ac:dyDescent="0.35">
      <c r="A37" s="723" t="s">
        <v>364</v>
      </c>
      <c r="B37" s="701">
        <v>0</v>
      </c>
      <c r="C37" s="701">
        <v>6.9333</v>
      </c>
      <c r="D37" s="702">
        <v>6.9333</v>
      </c>
      <c r="E37" s="711" t="s">
        <v>342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2" t="s">
        <v>365</v>
      </c>
      <c r="B38" s="706">
        <v>49.635783129601002</v>
      </c>
      <c r="C38" s="706">
        <v>40.402479999999997</v>
      </c>
      <c r="D38" s="707">
        <v>-9.2333031296009995</v>
      </c>
      <c r="E38" s="713">
        <v>0.81397889692799996</v>
      </c>
      <c r="F38" s="706">
        <v>32.248046983346001</v>
      </c>
      <c r="G38" s="707">
        <v>24.186035237509</v>
      </c>
      <c r="H38" s="709">
        <v>3.2001400000000002</v>
      </c>
      <c r="I38" s="706">
        <v>27.092189999999999</v>
      </c>
      <c r="J38" s="707">
        <v>2.9061547624899999</v>
      </c>
      <c r="K38" s="714">
        <v>0.84011878344099999</v>
      </c>
    </row>
    <row r="39" spans="1:11" ht="14.4" customHeight="1" thickBot="1" x14ac:dyDescent="0.35">
      <c r="A39" s="723" t="s">
        <v>366</v>
      </c>
      <c r="B39" s="701">
        <v>22.978092615251999</v>
      </c>
      <c r="C39" s="701">
        <v>21.685549999999999</v>
      </c>
      <c r="D39" s="702">
        <v>-1.2925426152520001</v>
      </c>
      <c r="E39" s="703">
        <v>0.94374891611300005</v>
      </c>
      <c r="F39" s="701">
        <v>26.918040664018999</v>
      </c>
      <c r="G39" s="702">
        <v>20.188530498014</v>
      </c>
      <c r="H39" s="704">
        <v>1.8510599999999999</v>
      </c>
      <c r="I39" s="701">
        <v>12.913259999999999</v>
      </c>
      <c r="J39" s="702">
        <v>-7.2752704980139997</v>
      </c>
      <c r="K39" s="705">
        <v>0.47972510931099999</v>
      </c>
    </row>
    <row r="40" spans="1:11" ht="14.4" customHeight="1" thickBot="1" x14ac:dyDescent="0.35">
      <c r="A40" s="723" t="s">
        <v>367</v>
      </c>
      <c r="B40" s="701">
        <v>26.657690514348999</v>
      </c>
      <c r="C40" s="701">
        <v>18.716930000000001</v>
      </c>
      <c r="D40" s="702">
        <v>-7.9407605143479998</v>
      </c>
      <c r="E40" s="703">
        <v>0.70212121300999997</v>
      </c>
      <c r="F40" s="701">
        <v>5.3300063193270004</v>
      </c>
      <c r="G40" s="702">
        <v>3.9975047394950001</v>
      </c>
      <c r="H40" s="704">
        <v>1.3490800000000001</v>
      </c>
      <c r="I40" s="701">
        <v>14.178929999999999</v>
      </c>
      <c r="J40" s="702">
        <v>10.181425260504</v>
      </c>
      <c r="K40" s="705">
        <v>2.660208853521</v>
      </c>
    </row>
    <row r="41" spans="1:11" ht="14.4" customHeight="1" thickBot="1" x14ac:dyDescent="0.35">
      <c r="A41" s="722" t="s">
        <v>368</v>
      </c>
      <c r="B41" s="706">
        <v>932.00355370413001</v>
      </c>
      <c r="C41" s="706">
        <v>994.51385000000096</v>
      </c>
      <c r="D41" s="707">
        <v>62.510296295869999</v>
      </c>
      <c r="E41" s="713">
        <v>1.0670708776240001</v>
      </c>
      <c r="F41" s="706">
        <v>1200.8175019764899</v>
      </c>
      <c r="G41" s="707">
        <v>900.61312648236503</v>
      </c>
      <c r="H41" s="709">
        <v>86.167950000000005</v>
      </c>
      <c r="I41" s="706">
        <v>865.52053999999998</v>
      </c>
      <c r="J41" s="707">
        <v>-35.092586482365</v>
      </c>
      <c r="K41" s="714">
        <v>0.72077608677000005</v>
      </c>
    </row>
    <row r="42" spans="1:11" ht="14.4" customHeight="1" thickBot="1" x14ac:dyDescent="0.35">
      <c r="A42" s="723" t="s">
        <v>369</v>
      </c>
      <c r="B42" s="701">
        <v>30.080596498529999</v>
      </c>
      <c r="C42" s="701">
        <v>48.23536</v>
      </c>
      <c r="D42" s="702">
        <v>18.154763501468999</v>
      </c>
      <c r="E42" s="703">
        <v>1.6035373501429999</v>
      </c>
      <c r="F42" s="701">
        <v>0</v>
      </c>
      <c r="G42" s="702">
        <v>0</v>
      </c>
      <c r="H42" s="704">
        <v>0</v>
      </c>
      <c r="I42" s="701">
        <v>23.527200000000001</v>
      </c>
      <c r="J42" s="702">
        <v>23.527200000000001</v>
      </c>
      <c r="K42" s="712" t="s">
        <v>330</v>
      </c>
    </row>
    <row r="43" spans="1:11" ht="14.4" customHeight="1" thickBot="1" x14ac:dyDescent="0.35">
      <c r="A43" s="723" t="s">
        <v>370</v>
      </c>
      <c r="B43" s="701">
        <v>29.000002618105</v>
      </c>
      <c r="C43" s="701">
        <v>35.925820000000002</v>
      </c>
      <c r="D43" s="702">
        <v>6.9258173818940003</v>
      </c>
      <c r="E43" s="703">
        <v>1.2388212674700001</v>
      </c>
      <c r="F43" s="701">
        <v>182</v>
      </c>
      <c r="G43" s="702">
        <v>136.5</v>
      </c>
      <c r="H43" s="704">
        <v>6.9038199999999996</v>
      </c>
      <c r="I43" s="701">
        <v>62.864420000000003</v>
      </c>
      <c r="J43" s="702">
        <v>-73.635580000000004</v>
      </c>
      <c r="K43" s="705">
        <v>0.34540890109799999</v>
      </c>
    </row>
    <row r="44" spans="1:11" ht="14.4" customHeight="1" thickBot="1" x14ac:dyDescent="0.35">
      <c r="A44" s="723" t="s">
        <v>371</v>
      </c>
      <c r="B44" s="701">
        <v>611.26118746567704</v>
      </c>
      <c r="C44" s="701">
        <v>581.99725999999998</v>
      </c>
      <c r="D44" s="702">
        <v>-29.263927465676002</v>
      </c>
      <c r="E44" s="703">
        <v>0.95212533027400004</v>
      </c>
      <c r="F44" s="701">
        <v>565.770600673584</v>
      </c>
      <c r="G44" s="702">
        <v>424.32795050518803</v>
      </c>
      <c r="H44" s="704">
        <v>40.298430000000003</v>
      </c>
      <c r="I44" s="701">
        <v>450.38779</v>
      </c>
      <c r="J44" s="702">
        <v>26.059839494812</v>
      </c>
      <c r="K44" s="705">
        <v>0.79606078764699995</v>
      </c>
    </row>
    <row r="45" spans="1:11" ht="14.4" customHeight="1" thickBot="1" x14ac:dyDescent="0.35">
      <c r="A45" s="723" t="s">
        <v>372</v>
      </c>
      <c r="B45" s="701">
        <v>109.00019359777799</v>
      </c>
      <c r="C45" s="701">
        <v>90.125460000000004</v>
      </c>
      <c r="D45" s="702">
        <v>-18.874733597778</v>
      </c>
      <c r="E45" s="703">
        <v>0.826837614</v>
      </c>
      <c r="F45" s="701">
        <v>90</v>
      </c>
      <c r="G45" s="702">
        <v>67.5</v>
      </c>
      <c r="H45" s="704">
        <v>11.270200000000001</v>
      </c>
      <c r="I45" s="701">
        <v>85.872290000000007</v>
      </c>
      <c r="J45" s="702">
        <v>18.37229</v>
      </c>
      <c r="K45" s="705">
        <v>0.95413655555499999</v>
      </c>
    </row>
    <row r="46" spans="1:11" ht="14.4" customHeight="1" thickBot="1" x14ac:dyDescent="0.35">
      <c r="A46" s="723" t="s">
        <v>373</v>
      </c>
      <c r="B46" s="701">
        <v>7.939688279087</v>
      </c>
      <c r="C46" s="701">
        <v>12.25479</v>
      </c>
      <c r="D46" s="702">
        <v>4.3151017209119997</v>
      </c>
      <c r="E46" s="703">
        <v>1.5434850297930001</v>
      </c>
      <c r="F46" s="701">
        <v>6.3401265640390001</v>
      </c>
      <c r="G46" s="702">
        <v>4.7550949230289996</v>
      </c>
      <c r="H46" s="704">
        <v>0.83599999999999997</v>
      </c>
      <c r="I46" s="701">
        <v>8.7169799999999995</v>
      </c>
      <c r="J46" s="702">
        <v>3.9618850769699998</v>
      </c>
      <c r="K46" s="705">
        <v>1.3748905344319999</v>
      </c>
    </row>
    <row r="47" spans="1:11" ht="14.4" customHeight="1" thickBot="1" x14ac:dyDescent="0.35">
      <c r="A47" s="723" t="s">
        <v>374</v>
      </c>
      <c r="B47" s="701">
        <v>0</v>
      </c>
      <c r="C47" s="701">
        <v>0.35920000000000002</v>
      </c>
      <c r="D47" s="702">
        <v>0.35920000000000002</v>
      </c>
      <c r="E47" s="711" t="s">
        <v>330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0</v>
      </c>
      <c r="C48" s="701">
        <v>0.50214999999999999</v>
      </c>
      <c r="D48" s="702">
        <v>0.50214999999999999</v>
      </c>
      <c r="E48" s="711" t="s">
        <v>342</v>
      </c>
      <c r="F48" s="701">
        <v>0</v>
      </c>
      <c r="G48" s="702">
        <v>0</v>
      </c>
      <c r="H48" s="704">
        <v>0.55703999999999998</v>
      </c>
      <c r="I48" s="701">
        <v>9.2654399999999999</v>
      </c>
      <c r="J48" s="702">
        <v>9.2654399999999999</v>
      </c>
      <c r="K48" s="712" t="s">
        <v>330</v>
      </c>
    </row>
    <row r="49" spans="1:11" ht="14.4" customHeight="1" thickBot="1" x14ac:dyDescent="0.35">
      <c r="A49" s="723" t="s">
        <v>376</v>
      </c>
      <c r="B49" s="701">
        <v>21.892273927988001</v>
      </c>
      <c r="C49" s="701">
        <v>15.402469999999999</v>
      </c>
      <c r="D49" s="702">
        <v>-6.4898039279880004</v>
      </c>
      <c r="E49" s="703">
        <v>0.70355733948200005</v>
      </c>
      <c r="F49" s="701">
        <v>19</v>
      </c>
      <c r="G49" s="702">
        <v>14.25</v>
      </c>
      <c r="H49" s="704">
        <v>0</v>
      </c>
      <c r="I49" s="701">
        <v>7.4865899999999996</v>
      </c>
      <c r="J49" s="702">
        <v>-6.7634100000000004</v>
      </c>
      <c r="K49" s="705">
        <v>0.39403105263100002</v>
      </c>
    </row>
    <row r="50" spans="1:11" ht="14.4" customHeight="1" thickBot="1" x14ac:dyDescent="0.35">
      <c r="A50" s="723" t="s">
        <v>377</v>
      </c>
      <c r="B50" s="701">
        <v>27.422986118072998</v>
      </c>
      <c r="C50" s="701">
        <v>26.191680000000002</v>
      </c>
      <c r="D50" s="702">
        <v>-1.2313061180730001</v>
      </c>
      <c r="E50" s="703">
        <v>0.95509948796999999</v>
      </c>
      <c r="F50" s="701">
        <v>32.706774738863999</v>
      </c>
      <c r="G50" s="702">
        <v>24.530081054147999</v>
      </c>
      <c r="H50" s="704">
        <v>2.0467200000000001</v>
      </c>
      <c r="I50" s="701">
        <v>20.735959999999999</v>
      </c>
      <c r="J50" s="702">
        <v>-3.7941210541479999</v>
      </c>
      <c r="K50" s="705">
        <v>0.63399586677499997</v>
      </c>
    </row>
    <row r="51" spans="1:11" ht="14.4" customHeight="1" thickBot="1" x14ac:dyDescent="0.35">
      <c r="A51" s="723" t="s">
        <v>378</v>
      </c>
      <c r="B51" s="701">
        <v>0</v>
      </c>
      <c r="C51" s="701">
        <v>12.278460000000001</v>
      </c>
      <c r="D51" s="702">
        <v>12.278460000000001</v>
      </c>
      <c r="E51" s="711" t="s">
        <v>330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2.7667899999999999</v>
      </c>
      <c r="I52" s="701">
        <v>5.1797899999999997</v>
      </c>
      <c r="J52" s="702">
        <v>5.1797899999999997</v>
      </c>
      <c r="K52" s="712" t="s">
        <v>342</v>
      </c>
    </row>
    <row r="53" spans="1:11" ht="14.4" customHeight="1" thickBot="1" x14ac:dyDescent="0.35">
      <c r="A53" s="723" t="s">
        <v>380</v>
      </c>
      <c r="B53" s="701">
        <v>0</v>
      </c>
      <c r="C53" s="701">
        <v>2.9802300000000002</v>
      </c>
      <c r="D53" s="702">
        <v>2.9802300000000002</v>
      </c>
      <c r="E53" s="711" t="s">
        <v>330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2.99112</v>
      </c>
      <c r="I54" s="701">
        <v>2.99112</v>
      </c>
      <c r="J54" s="702">
        <v>2.99112</v>
      </c>
      <c r="K54" s="712" t="s">
        <v>342</v>
      </c>
    </row>
    <row r="55" spans="1:11" ht="14.4" customHeight="1" thickBot="1" x14ac:dyDescent="0.35">
      <c r="A55" s="723" t="s">
        <v>382</v>
      </c>
      <c r="B55" s="701">
        <v>95.406625198889998</v>
      </c>
      <c r="C55" s="701">
        <v>168.26096999999999</v>
      </c>
      <c r="D55" s="702">
        <v>72.854344801108994</v>
      </c>
      <c r="E55" s="703">
        <v>1.763619346656</v>
      </c>
      <c r="F55" s="701">
        <v>305</v>
      </c>
      <c r="G55" s="702">
        <v>228.75</v>
      </c>
      <c r="H55" s="704">
        <v>18.49783</v>
      </c>
      <c r="I55" s="701">
        <v>188.49296000000001</v>
      </c>
      <c r="J55" s="702">
        <v>-40.257039999999002</v>
      </c>
      <c r="K55" s="705">
        <v>0.618009704918</v>
      </c>
    </row>
    <row r="56" spans="1:11" ht="14.4" customHeight="1" thickBot="1" x14ac:dyDescent="0.35">
      <c r="A56" s="722" t="s">
        <v>383</v>
      </c>
      <c r="B56" s="706">
        <v>777.69916178719905</v>
      </c>
      <c r="C56" s="706">
        <v>816.76805999999999</v>
      </c>
      <c r="D56" s="707">
        <v>39.068898212800001</v>
      </c>
      <c r="E56" s="713">
        <v>1.0502365183510001</v>
      </c>
      <c r="F56" s="706">
        <v>900.416722701303</v>
      </c>
      <c r="G56" s="707">
        <v>675.312542025977</v>
      </c>
      <c r="H56" s="709">
        <v>102.02445</v>
      </c>
      <c r="I56" s="706">
        <v>643.91998000000001</v>
      </c>
      <c r="J56" s="707">
        <v>-31.392562025976002</v>
      </c>
      <c r="K56" s="714">
        <v>0.71513551866000002</v>
      </c>
    </row>
    <row r="57" spans="1:11" ht="14.4" customHeight="1" thickBot="1" x14ac:dyDescent="0.35">
      <c r="A57" s="723" t="s">
        <v>384</v>
      </c>
      <c r="B57" s="701">
        <v>0</v>
      </c>
      <c r="C57" s="701">
        <v>0.14499999999999999</v>
      </c>
      <c r="D57" s="702">
        <v>0.14499999999999999</v>
      </c>
      <c r="E57" s="711" t="s">
        <v>342</v>
      </c>
      <c r="F57" s="701">
        <v>0</v>
      </c>
      <c r="G57" s="702">
        <v>0</v>
      </c>
      <c r="H57" s="704">
        <v>4.5545</v>
      </c>
      <c r="I57" s="701">
        <v>4.5545</v>
      </c>
      <c r="J57" s="702">
        <v>4.5545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2.574092978056</v>
      </c>
      <c r="C58" s="701">
        <v>39.508000000000003</v>
      </c>
      <c r="D58" s="702">
        <v>36.933907021943</v>
      </c>
      <c r="E58" s="703">
        <v>15.348318936724</v>
      </c>
      <c r="F58" s="701">
        <v>51.516014907044998</v>
      </c>
      <c r="G58" s="702">
        <v>38.637011180283999</v>
      </c>
      <c r="H58" s="704">
        <v>0</v>
      </c>
      <c r="I58" s="701">
        <v>6.0645199999999999</v>
      </c>
      <c r="J58" s="702">
        <v>-32.572491180283997</v>
      </c>
      <c r="K58" s="705">
        <v>0.117721062293</v>
      </c>
    </row>
    <row r="59" spans="1:11" ht="14.4" customHeight="1" thickBot="1" x14ac:dyDescent="0.35">
      <c r="A59" s="723" t="s">
        <v>386</v>
      </c>
      <c r="B59" s="701">
        <v>767.41379403320002</v>
      </c>
      <c r="C59" s="701">
        <v>748.77053999999998</v>
      </c>
      <c r="D59" s="702">
        <v>-18.643254033200002</v>
      </c>
      <c r="E59" s="703">
        <v>0.97570638659499997</v>
      </c>
      <c r="F59" s="701">
        <v>844.31264878420495</v>
      </c>
      <c r="G59" s="702">
        <v>633.23448658815403</v>
      </c>
      <c r="H59" s="704">
        <v>93.839569999999995</v>
      </c>
      <c r="I59" s="701">
        <v>598.51820999999995</v>
      </c>
      <c r="J59" s="702">
        <v>-34.716276588153001</v>
      </c>
      <c r="K59" s="705">
        <v>0.70888220241800004</v>
      </c>
    </row>
    <row r="60" spans="1:11" ht="14.4" customHeight="1" thickBot="1" x14ac:dyDescent="0.35">
      <c r="A60" s="723" t="s">
        <v>387</v>
      </c>
      <c r="B60" s="701">
        <v>0</v>
      </c>
      <c r="C60" s="701">
        <v>6.8933999999999997</v>
      </c>
      <c r="D60" s="702">
        <v>6.8933999999999997</v>
      </c>
      <c r="E60" s="711" t="s">
        <v>330</v>
      </c>
      <c r="F60" s="701">
        <v>0</v>
      </c>
      <c r="G60" s="702">
        <v>0</v>
      </c>
      <c r="H60" s="704">
        <v>3.0491999999999999</v>
      </c>
      <c r="I60" s="701">
        <v>6.1620200000000001</v>
      </c>
      <c r="J60" s="702">
        <v>6.1620200000000001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7.7112747759419999</v>
      </c>
      <c r="C61" s="701">
        <v>21.45112</v>
      </c>
      <c r="D61" s="702">
        <v>13.739845224056999</v>
      </c>
      <c r="E61" s="703">
        <v>2.7817864909860002</v>
      </c>
      <c r="F61" s="701">
        <v>4.5880590100510004</v>
      </c>
      <c r="G61" s="702">
        <v>3.441044257538</v>
      </c>
      <c r="H61" s="704">
        <v>0.58118000000000003</v>
      </c>
      <c r="I61" s="701">
        <v>28.620729999999998</v>
      </c>
      <c r="J61" s="702">
        <v>25.179685742461</v>
      </c>
      <c r="K61" s="705">
        <v>6.2380910832429999</v>
      </c>
    </row>
    <row r="62" spans="1:11" ht="14.4" customHeight="1" thickBot="1" x14ac:dyDescent="0.35">
      <c r="A62" s="722" t="s">
        <v>389</v>
      </c>
      <c r="B62" s="706">
        <v>281.43006994765699</v>
      </c>
      <c r="C62" s="706">
        <v>313.81420000000003</v>
      </c>
      <c r="D62" s="707">
        <v>32.384130052342996</v>
      </c>
      <c r="E62" s="713">
        <v>1.115069900165</v>
      </c>
      <c r="F62" s="706">
        <v>358.60807425246099</v>
      </c>
      <c r="G62" s="707">
        <v>268.95605568934599</v>
      </c>
      <c r="H62" s="709">
        <v>20.160440000000001</v>
      </c>
      <c r="I62" s="706">
        <v>238.15191999999999</v>
      </c>
      <c r="J62" s="707">
        <v>-30.804135689344999</v>
      </c>
      <c r="K62" s="714">
        <v>0.66410083068100001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34</v>
      </c>
      <c r="G63" s="702">
        <v>25.5</v>
      </c>
      <c r="H63" s="704">
        <v>0</v>
      </c>
      <c r="I63" s="701">
        <v>21.61645</v>
      </c>
      <c r="J63" s="702">
        <v>-3.883549999999</v>
      </c>
      <c r="K63" s="705">
        <v>0.63577794117599995</v>
      </c>
    </row>
    <row r="64" spans="1:11" ht="14.4" customHeight="1" thickBot="1" x14ac:dyDescent="0.35">
      <c r="A64" s="723" t="s">
        <v>391</v>
      </c>
      <c r="B64" s="701">
        <v>0</v>
      </c>
      <c r="C64" s="701">
        <v>63.709850000000003</v>
      </c>
      <c r="D64" s="702">
        <v>63.709850000000003</v>
      </c>
      <c r="E64" s="711" t="s">
        <v>330</v>
      </c>
      <c r="F64" s="701">
        <v>70</v>
      </c>
      <c r="G64" s="702">
        <v>52.5</v>
      </c>
      <c r="H64" s="704">
        <v>1.66604</v>
      </c>
      <c r="I64" s="701">
        <v>38.222999999999999</v>
      </c>
      <c r="J64" s="702">
        <v>-14.276999999999999</v>
      </c>
      <c r="K64" s="705">
        <v>0.54604285714199996</v>
      </c>
    </row>
    <row r="65" spans="1:11" ht="14.4" customHeight="1" thickBot="1" x14ac:dyDescent="0.35">
      <c r="A65" s="723" t="s">
        <v>392</v>
      </c>
      <c r="B65" s="701">
        <v>3.175689577859</v>
      </c>
      <c r="C65" s="701">
        <v>4.3146699999999996</v>
      </c>
      <c r="D65" s="702">
        <v>1.1389804221399999</v>
      </c>
      <c r="E65" s="703">
        <v>1.3586560947520001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</v>
      </c>
      <c r="C66" s="701">
        <v>1.5819000000000001</v>
      </c>
      <c r="D66" s="702">
        <v>1.5819000000000001</v>
      </c>
      <c r="E66" s="711" t="s">
        <v>330</v>
      </c>
      <c r="F66" s="701">
        <v>0</v>
      </c>
      <c r="G66" s="702">
        <v>0</v>
      </c>
      <c r="H66" s="704">
        <v>0.64485999999999999</v>
      </c>
      <c r="I66" s="701">
        <v>1.04922</v>
      </c>
      <c r="J66" s="702">
        <v>1.04922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38.000003430619998</v>
      </c>
      <c r="C67" s="701">
        <v>32.058030000000002</v>
      </c>
      <c r="D67" s="702">
        <v>-5.9419734306200001</v>
      </c>
      <c r="E67" s="703">
        <v>0.84363229225799996</v>
      </c>
      <c r="F67" s="701">
        <v>35</v>
      </c>
      <c r="G67" s="702">
        <v>26.25</v>
      </c>
      <c r="H67" s="704">
        <v>2.5083500000000001</v>
      </c>
      <c r="I67" s="701">
        <v>19.917010000000001</v>
      </c>
      <c r="J67" s="702">
        <v>-6.3329899999989996</v>
      </c>
      <c r="K67" s="705">
        <v>0.56905742857099995</v>
      </c>
    </row>
    <row r="68" spans="1:11" ht="14.4" customHeight="1" thickBot="1" x14ac:dyDescent="0.35">
      <c r="A68" s="723" t="s">
        <v>395</v>
      </c>
      <c r="B68" s="701">
        <v>72.310176596602005</v>
      </c>
      <c r="C68" s="701">
        <v>54.938499999999998</v>
      </c>
      <c r="D68" s="702">
        <v>-17.371676596602001</v>
      </c>
      <c r="E68" s="703">
        <v>0.75976166268300005</v>
      </c>
      <c r="F68" s="701">
        <v>55</v>
      </c>
      <c r="G68" s="702">
        <v>41.25</v>
      </c>
      <c r="H68" s="704">
        <v>4.7896200000000002</v>
      </c>
      <c r="I68" s="701">
        <v>46.819200000000002</v>
      </c>
      <c r="J68" s="702">
        <v>5.5692000000000004</v>
      </c>
      <c r="K68" s="705">
        <v>0.85125818181799995</v>
      </c>
    </row>
    <row r="69" spans="1:11" ht="14.4" customHeight="1" thickBot="1" x14ac:dyDescent="0.35">
      <c r="A69" s="723" t="s">
        <v>396</v>
      </c>
      <c r="B69" s="701">
        <v>167.94420034257499</v>
      </c>
      <c r="C69" s="701">
        <v>157.21125000000001</v>
      </c>
      <c r="D69" s="702">
        <v>-10.732950342574</v>
      </c>
      <c r="E69" s="703">
        <v>0.93609216441700005</v>
      </c>
      <c r="F69" s="701">
        <v>164.60807425246099</v>
      </c>
      <c r="G69" s="702">
        <v>123.456055689346</v>
      </c>
      <c r="H69" s="704">
        <v>10.55157</v>
      </c>
      <c r="I69" s="701">
        <v>110.52704</v>
      </c>
      <c r="J69" s="702">
        <v>-12.929015689345</v>
      </c>
      <c r="K69" s="705">
        <v>0.67145576243399996</v>
      </c>
    </row>
    <row r="70" spans="1:11" ht="14.4" customHeight="1" thickBot="1" x14ac:dyDescent="0.35">
      <c r="A70" s="722" t="s">
        <v>397</v>
      </c>
      <c r="B70" s="706">
        <v>0</v>
      </c>
      <c r="C70" s="706">
        <v>0</v>
      </c>
      <c r="D70" s="707">
        <v>0</v>
      </c>
      <c r="E70" s="713">
        <v>1</v>
      </c>
      <c r="F70" s="706">
        <v>0</v>
      </c>
      <c r="G70" s="707">
        <v>0</v>
      </c>
      <c r="H70" s="709">
        <v>0</v>
      </c>
      <c r="I70" s="706">
        <v>0.66</v>
      </c>
      <c r="J70" s="707">
        <v>0.66</v>
      </c>
      <c r="K70" s="710" t="s">
        <v>342</v>
      </c>
    </row>
    <row r="71" spans="1:11" ht="14.4" customHeight="1" thickBot="1" x14ac:dyDescent="0.35">
      <c r="A71" s="723" t="s">
        <v>398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0.66</v>
      </c>
      <c r="J71" s="702">
        <v>0.66</v>
      </c>
      <c r="K71" s="712" t="s">
        <v>342</v>
      </c>
    </row>
    <row r="72" spans="1:11" ht="14.4" customHeight="1" thickBot="1" x14ac:dyDescent="0.35">
      <c r="A72" s="722" t="s">
        <v>399</v>
      </c>
      <c r="B72" s="706">
        <v>0</v>
      </c>
      <c r="C72" s="706">
        <v>10.951000000000001</v>
      </c>
      <c r="D72" s="707">
        <v>10.951000000000001</v>
      </c>
      <c r="E72" s="708" t="s">
        <v>330</v>
      </c>
      <c r="F72" s="706">
        <v>0</v>
      </c>
      <c r="G72" s="707">
        <v>0</v>
      </c>
      <c r="H72" s="709">
        <v>0</v>
      </c>
      <c r="I72" s="706">
        <v>0</v>
      </c>
      <c r="J72" s="707">
        <v>0</v>
      </c>
      <c r="K72" s="714">
        <v>0</v>
      </c>
    </row>
    <row r="73" spans="1:11" ht="14.4" customHeight="1" thickBot="1" x14ac:dyDescent="0.35">
      <c r="A73" s="723" t="s">
        <v>400</v>
      </c>
      <c r="B73" s="701">
        <v>0</v>
      </c>
      <c r="C73" s="701">
        <v>10.951000000000001</v>
      </c>
      <c r="D73" s="702">
        <v>10.951000000000001</v>
      </c>
      <c r="E73" s="711" t="s">
        <v>330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05">
        <v>0</v>
      </c>
    </row>
    <row r="74" spans="1:11" ht="14.4" customHeight="1" thickBot="1" x14ac:dyDescent="0.35">
      <c r="A74" s="721" t="s">
        <v>42</v>
      </c>
      <c r="B74" s="701">
        <v>1320.5530614946799</v>
      </c>
      <c r="C74" s="701">
        <v>1399.96</v>
      </c>
      <c r="D74" s="702">
        <v>79.406938505324007</v>
      </c>
      <c r="E74" s="703">
        <v>1.0601315773069999</v>
      </c>
      <c r="F74" s="701">
        <v>1316.9237444717101</v>
      </c>
      <c r="G74" s="702">
        <v>987.69280835378402</v>
      </c>
      <c r="H74" s="704">
        <v>79.828999999999994</v>
      </c>
      <c r="I74" s="701">
        <v>916.26</v>
      </c>
      <c r="J74" s="702">
        <v>-71.432808353783997</v>
      </c>
      <c r="K74" s="705">
        <v>0.69575782489000004</v>
      </c>
    </row>
    <row r="75" spans="1:11" ht="14.4" customHeight="1" thickBot="1" x14ac:dyDescent="0.35">
      <c r="A75" s="722" t="s">
        <v>401</v>
      </c>
      <c r="B75" s="706">
        <v>1320.5530614946799</v>
      </c>
      <c r="C75" s="706">
        <v>1399.96</v>
      </c>
      <c r="D75" s="707">
        <v>79.406938505324007</v>
      </c>
      <c r="E75" s="713">
        <v>1.0601315773069999</v>
      </c>
      <c r="F75" s="706">
        <v>1316.9237444717101</v>
      </c>
      <c r="G75" s="707">
        <v>987.69280835378402</v>
      </c>
      <c r="H75" s="709">
        <v>79.828999999999994</v>
      </c>
      <c r="I75" s="706">
        <v>916.26</v>
      </c>
      <c r="J75" s="707">
        <v>-71.432808353783997</v>
      </c>
      <c r="K75" s="714">
        <v>0.69575782489000004</v>
      </c>
    </row>
    <row r="76" spans="1:11" ht="14.4" customHeight="1" thickBot="1" x14ac:dyDescent="0.35">
      <c r="A76" s="723" t="s">
        <v>402</v>
      </c>
      <c r="B76" s="701">
        <v>400.98096935545499</v>
      </c>
      <c r="C76" s="701">
        <v>445</v>
      </c>
      <c r="D76" s="702">
        <v>44.019030644544998</v>
      </c>
      <c r="E76" s="703">
        <v>1.109778353609</v>
      </c>
      <c r="F76" s="701">
        <v>361.15099999999802</v>
      </c>
      <c r="G76" s="702">
        <v>270.86324999999903</v>
      </c>
      <c r="H76" s="704">
        <v>29.311</v>
      </c>
      <c r="I76" s="701">
        <v>274.30500000000001</v>
      </c>
      <c r="J76" s="702">
        <v>3.441750000001</v>
      </c>
      <c r="K76" s="705">
        <v>0.75952994730699996</v>
      </c>
    </row>
    <row r="77" spans="1:11" ht="14.4" customHeight="1" thickBot="1" x14ac:dyDescent="0.35">
      <c r="A77" s="723" t="s">
        <v>403</v>
      </c>
      <c r="B77" s="701">
        <v>120.723679189997</v>
      </c>
      <c r="C77" s="701">
        <v>125.71299999999999</v>
      </c>
      <c r="D77" s="702">
        <v>4.989320810003</v>
      </c>
      <c r="E77" s="703">
        <v>1.041328435676</v>
      </c>
      <c r="F77" s="701">
        <v>135.772744471718</v>
      </c>
      <c r="G77" s="702">
        <v>101.829558353788</v>
      </c>
      <c r="H77" s="704">
        <v>9.5549999999999997</v>
      </c>
      <c r="I77" s="701">
        <v>94.113</v>
      </c>
      <c r="J77" s="702">
        <v>-7.7165583537879998</v>
      </c>
      <c r="K77" s="705">
        <v>0.693165630305</v>
      </c>
    </row>
    <row r="78" spans="1:11" ht="14.4" customHeight="1" thickBot="1" x14ac:dyDescent="0.35">
      <c r="A78" s="723" t="s">
        <v>404</v>
      </c>
      <c r="B78" s="701">
        <v>798.84841294922501</v>
      </c>
      <c r="C78" s="701">
        <v>829.24700000000098</v>
      </c>
      <c r="D78" s="702">
        <v>30.398587050774999</v>
      </c>
      <c r="E78" s="703">
        <v>1.038053010506</v>
      </c>
      <c r="F78" s="701">
        <v>819.99999999999602</v>
      </c>
      <c r="G78" s="702">
        <v>614.99999999999704</v>
      </c>
      <c r="H78" s="704">
        <v>40.963000000000001</v>
      </c>
      <c r="I78" s="701">
        <v>547.84199999999998</v>
      </c>
      <c r="J78" s="702">
        <v>-67.157999999997003</v>
      </c>
      <c r="K78" s="705">
        <v>0.66810000000000003</v>
      </c>
    </row>
    <row r="79" spans="1:11" ht="14.4" customHeight="1" thickBot="1" x14ac:dyDescent="0.35">
      <c r="A79" s="724" t="s">
        <v>405</v>
      </c>
      <c r="B79" s="706">
        <v>4911.9992614544099</v>
      </c>
      <c r="C79" s="706">
        <v>5296.64426</v>
      </c>
      <c r="D79" s="707">
        <v>384.64499854559301</v>
      </c>
      <c r="E79" s="713">
        <v>1.078307218318</v>
      </c>
      <c r="F79" s="706">
        <v>5083.8339825070698</v>
      </c>
      <c r="G79" s="707">
        <v>3812.8754868803098</v>
      </c>
      <c r="H79" s="709">
        <v>606.45789000000002</v>
      </c>
      <c r="I79" s="706">
        <v>2918.5130899999999</v>
      </c>
      <c r="J79" s="707">
        <v>-894.362396880304</v>
      </c>
      <c r="K79" s="714">
        <v>0.57407718270100005</v>
      </c>
    </row>
    <row r="80" spans="1:11" ht="14.4" customHeight="1" thickBot="1" x14ac:dyDescent="0.35">
      <c r="A80" s="721" t="s">
        <v>45</v>
      </c>
      <c r="B80" s="701">
        <v>1311.6243995305299</v>
      </c>
      <c r="C80" s="701">
        <v>1284.3273899999999</v>
      </c>
      <c r="D80" s="702">
        <v>-27.297009530534002</v>
      </c>
      <c r="E80" s="703">
        <v>0.97918839452700002</v>
      </c>
      <c r="F80" s="701">
        <v>1253.4544711211499</v>
      </c>
      <c r="G80" s="702">
        <v>940.09085334086205</v>
      </c>
      <c r="H80" s="704">
        <v>108.12694</v>
      </c>
      <c r="I80" s="701">
        <v>819.32210999999995</v>
      </c>
      <c r="J80" s="702">
        <v>-120.768743340862</v>
      </c>
      <c r="K80" s="705">
        <v>0.65365127244400001</v>
      </c>
    </row>
    <row r="81" spans="1:11" ht="14.4" customHeight="1" thickBot="1" x14ac:dyDescent="0.35">
      <c r="A81" s="725" t="s">
        <v>406</v>
      </c>
      <c r="B81" s="701">
        <v>1311.6243995305299</v>
      </c>
      <c r="C81" s="701">
        <v>1284.3273899999999</v>
      </c>
      <c r="D81" s="702">
        <v>-27.297009530534002</v>
      </c>
      <c r="E81" s="703">
        <v>0.97918839452700002</v>
      </c>
      <c r="F81" s="701">
        <v>1253.4544711211499</v>
      </c>
      <c r="G81" s="702">
        <v>940.09085334086205</v>
      </c>
      <c r="H81" s="704">
        <v>108.12694</v>
      </c>
      <c r="I81" s="701">
        <v>819.32210999999995</v>
      </c>
      <c r="J81" s="702">
        <v>-120.768743340862</v>
      </c>
      <c r="K81" s="705">
        <v>0.65365127244400001</v>
      </c>
    </row>
    <row r="82" spans="1:11" ht="14.4" customHeight="1" thickBot="1" x14ac:dyDescent="0.35">
      <c r="A82" s="723" t="s">
        <v>407</v>
      </c>
      <c r="B82" s="701">
        <v>985.35474973993803</v>
      </c>
      <c r="C82" s="701">
        <v>1124.1923999999999</v>
      </c>
      <c r="D82" s="702">
        <v>138.83765026006199</v>
      </c>
      <c r="E82" s="703">
        <v>1.140901183352</v>
      </c>
      <c r="F82" s="701">
        <v>1116.12520273313</v>
      </c>
      <c r="G82" s="702">
        <v>837.093902049848</v>
      </c>
      <c r="H82" s="704">
        <v>91.058070000000001</v>
      </c>
      <c r="I82" s="701">
        <v>683.88836000000003</v>
      </c>
      <c r="J82" s="702">
        <v>-153.20554204984799</v>
      </c>
      <c r="K82" s="705">
        <v>0.61273444800300003</v>
      </c>
    </row>
    <row r="83" spans="1:11" ht="14.4" customHeight="1" thickBot="1" x14ac:dyDescent="0.35">
      <c r="A83" s="723" t="s">
        <v>408</v>
      </c>
      <c r="B83" s="701">
        <v>0</v>
      </c>
      <c r="C83" s="701">
        <v>4.3439999999990002</v>
      </c>
      <c r="D83" s="702">
        <v>4.3439999999990002</v>
      </c>
      <c r="E83" s="711" t="s">
        <v>342</v>
      </c>
      <c r="F83" s="701">
        <v>0</v>
      </c>
      <c r="G83" s="702">
        <v>0</v>
      </c>
      <c r="H83" s="704">
        <v>0</v>
      </c>
      <c r="I83" s="701">
        <v>0</v>
      </c>
      <c r="J83" s="702">
        <v>0</v>
      </c>
      <c r="K83" s="712" t="s">
        <v>330</v>
      </c>
    </row>
    <row r="84" spans="1:11" ht="14.4" customHeight="1" thickBot="1" x14ac:dyDescent="0.35">
      <c r="A84" s="723" t="s">
        <v>409</v>
      </c>
      <c r="B84" s="701">
        <v>0</v>
      </c>
      <c r="C84" s="701">
        <v>26.111190000000001</v>
      </c>
      <c r="D84" s="702">
        <v>26.111190000000001</v>
      </c>
      <c r="E84" s="711" t="s">
        <v>330</v>
      </c>
      <c r="F84" s="701">
        <v>23.932416962415999</v>
      </c>
      <c r="G84" s="702">
        <v>17.949312721811999</v>
      </c>
      <c r="H84" s="704">
        <v>0.86282999999999999</v>
      </c>
      <c r="I84" s="701">
        <v>52.114249999999998</v>
      </c>
      <c r="J84" s="702">
        <v>34.164937278186997</v>
      </c>
      <c r="K84" s="705">
        <v>2.1775590021609998</v>
      </c>
    </row>
    <row r="85" spans="1:11" ht="14.4" customHeight="1" thickBot="1" x14ac:dyDescent="0.35">
      <c r="A85" s="723" t="s">
        <v>410</v>
      </c>
      <c r="B85" s="701">
        <v>253.50247497365299</v>
      </c>
      <c r="C85" s="701">
        <v>80.950190000000006</v>
      </c>
      <c r="D85" s="702">
        <v>-172.552284973653</v>
      </c>
      <c r="E85" s="703">
        <v>0.31932702041</v>
      </c>
      <c r="F85" s="701">
        <v>68.396851425601</v>
      </c>
      <c r="G85" s="702">
        <v>51.297638569199997</v>
      </c>
      <c r="H85" s="704">
        <v>15.68886</v>
      </c>
      <c r="I85" s="701">
        <v>63.951160000000002</v>
      </c>
      <c r="J85" s="702">
        <v>12.653521430799</v>
      </c>
      <c r="K85" s="705">
        <v>0.93500151932499997</v>
      </c>
    </row>
    <row r="86" spans="1:11" ht="14.4" customHeight="1" thickBot="1" x14ac:dyDescent="0.35">
      <c r="A86" s="723" t="s">
        <v>411</v>
      </c>
      <c r="B86" s="701">
        <v>72.767174816942997</v>
      </c>
      <c r="C86" s="701">
        <v>48.729610000000001</v>
      </c>
      <c r="D86" s="702">
        <v>-24.037564816943</v>
      </c>
      <c r="E86" s="703">
        <v>0.66966472344899997</v>
      </c>
      <c r="F86" s="701">
        <v>44.999999999998998</v>
      </c>
      <c r="G86" s="702">
        <v>33.749999999998998</v>
      </c>
      <c r="H86" s="704">
        <v>0.51717999999999997</v>
      </c>
      <c r="I86" s="701">
        <v>19.36834</v>
      </c>
      <c r="J86" s="702">
        <v>-14.381659999999</v>
      </c>
      <c r="K86" s="705">
        <v>0.43040755555499999</v>
      </c>
    </row>
    <row r="87" spans="1:11" ht="14.4" customHeight="1" thickBot="1" x14ac:dyDescent="0.35">
      <c r="A87" s="726" t="s">
        <v>46</v>
      </c>
      <c r="B87" s="706">
        <v>0</v>
      </c>
      <c r="C87" s="706">
        <v>216.131</v>
      </c>
      <c r="D87" s="707">
        <v>216.131</v>
      </c>
      <c r="E87" s="708" t="s">
        <v>330</v>
      </c>
      <c r="F87" s="706">
        <v>0</v>
      </c>
      <c r="G87" s="707">
        <v>0</v>
      </c>
      <c r="H87" s="709">
        <v>20.373999999999999</v>
      </c>
      <c r="I87" s="706">
        <v>134.69999999999999</v>
      </c>
      <c r="J87" s="707">
        <v>134.69999999999999</v>
      </c>
      <c r="K87" s="710" t="s">
        <v>330</v>
      </c>
    </row>
    <row r="88" spans="1:11" ht="14.4" customHeight="1" thickBot="1" x14ac:dyDescent="0.35">
      <c r="A88" s="722" t="s">
        <v>412</v>
      </c>
      <c r="B88" s="706">
        <v>0</v>
      </c>
      <c r="C88" s="706">
        <v>107.95399999999999</v>
      </c>
      <c r="D88" s="707">
        <v>107.95399999999999</v>
      </c>
      <c r="E88" s="708" t="s">
        <v>330</v>
      </c>
      <c r="F88" s="706">
        <v>0</v>
      </c>
      <c r="G88" s="707">
        <v>0</v>
      </c>
      <c r="H88" s="709">
        <v>20.373999999999999</v>
      </c>
      <c r="I88" s="706">
        <v>114.02500000000001</v>
      </c>
      <c r="J88" s="707">
        <v>114.02500000000001</v>
      </c>
      <c r="K88" s="710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73.48</v>
      </c>
      <c r="D89" s="702">
        <v>73.48</v>
      </c>
      <c r="E89" s="711" t="s">
        <v>330</v>
      </c>
      <c r="F89" s="701">
        <v>0</v>
      </c>
      <c r="G89" s="702">
        <v>0</v>
      </c>
      <c r="H89" s="704">
        <v>12.273999999999999</v>
      </c>
      <c r="I89" s="701">
        <v>87.25</v>
      </c>
      <c r="J89" s="702">
        <v>87.25</v>
      </c>
      <c r="K89" s="712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34.473999999999997</v>
      </c>
      <c r="D90" s="702">
        <v>34.473999999999997</v>
      </c>
      <c r="E90" s="711" t="s">
        <v>330</v>
      </c>
      <c r="F90" s="701">
        <v>0</v>
      </c>
      <c r="G90" s="702">
        <v>0</v>
      </c>
      <c r="H90" s="704">
        <v>8.1</v>
      </c>
      <c r="I90" s="701">
        <v>26.774999999999999</v>
      </c>
      <c r="J90" s="702">
        <v>26.774999999999999</v>
      </c>
      <c r="K90" s="712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108.17700000000001</v>
      </c>
      <c r="D91" s="707">
        <v>108.17700000000001</v>
      </c>
      <c r="E91" s="708" t="s">
        <v>330</v>
      </c>
      <c r="F91" s="706">
        <v>0</v>
      </c>
      <c r="G91" s="707">
        <v>0</v>
      </c>
      <c r="H91" s="709">
        <v>0</v>
      </c>
      <c r="I91" s="706">
        <v>20.675000000000001</v>
      </c>
      <c r="J91" s="707">
        <v>20.675000000000001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50.408999999999999</v>
      </c>
      <c r="D92" s="702">
        <v>50.408999999999999</v>
      </c>
      <c r="E92" s="711" t="s">
        <v>330</v>
      </c>
      <c r="F92" s="701">
        <v>0</v>
      </c>
      <c r="G92" s="702">
        <v>0</v>
      </c>
      <c r="H92" s="704">
        <v>0</v>
      </c>
      <c r="I92" s="701">
        <v>20.675000000000001</v>
      </c>
      <c r="J92" s="702">
        <v>20.675000000000001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57.768000000000001</v>
      </c>
      <c r="D93" s="702">
        <v>57.768000000000001</v>
      </c>
      <c r="E93" s="711" t="s">
        <v>330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330</v>
      </c>
    </row>
    <row r="94" spans="1:11" ht="14.4" customHeight="1" thickBot="1" x14ac:dyDescent="0.35">
      <c r="A94" s="721" t="s">
        <v>47</v>
      </c>
      <c r="B94" s="701">
        <v>3600.37486192388</v>
      </c>
      <c r="C94" s="701">
        <v>3796.1858699999998</v>
      </c>
      <c r="D94" s="702">
        <v>195.811008076126</v>
      </c>
      <c r="E94" s="703">
        <v>1.054386283535</v>
      </c>
      <c r="F94" s="701">
        <v>3830.3795113859301</v>
      </c>
      <c r="G94" s="702">
        <v>2872.7846335394402</v>
      </c>
      <c r="H94" s="704">
        <v>477.95695000000001</v>
      </c>
      <c r="I94" s="701">
        <v>1964.49098</v>
      </c>
      <c r="J94" s="702">
        <v>-908.29365353944297</v>
      </c>
      <c r="K94" s="705">
        <v>0.51287110693799998</v>
      </c>
    </row>
    <row r="95" spans="1:11" ht="14.4" customHeight="1" thickBot="1" x14ac:dyDescent="0.35">
      <c r="A95" s="722" t="s">
        <v>418</v>
      </c>
      <c r="B95" s="706">
        <v>43.854983644656002</v>
      </c>
      <c r="C95" s="706">
        <v>19.384679999999999</v>
      </c>
      <c r="D95" s="707">
        <v>-24.470303644655999</v>
      </c>
      <c r="E95" s="713">
        <v>0.44201772270700002</v>
      </c>
      <c r="F95" s="706">
        <v>21.511337425813</v>
      </c>
      <c r="G95" s="707">
        <v>16.13350306936</v>
      </c>
      <c r="H95" s="709">
        <v>0</v>
      </c>
      <c r="I95" s="706">
        <v>0</v>
      </c>
      <c r="J95" s="707">
        <v>-16.13350306936</v>
      </c>
      <c r="K95" s="714">
        <v>0</v>
      </c>
    </row>
    <row r="96" spans="1:11" ht="14.4" customHeight="1" thickBot="1" x14ac:dyDescent="0.35">
      <c r="A96" s="723" t="s">
        <v>419</v>
      </c>
      <c r="B96" s="701">
        <v>43.854983644656002</v>
      </c>
      <c r="C96" s="701">
        <v>19.384679999999999</v>
      </c>
      <c r="D96" s="702">
        <v>-24.470303644655999</v>
      </c>
      <c r="E96" s="703">
        <v>0.44201772270700002</v>
      </c>
      <c r="F96" s="701">
        <v>21.511337425813</v>
      </c>
      <c r="G96" s="702">
        <v>16.13350306936</v>
      </c>
      <c r="H96" s="704">
        <v>0</v>
      </c>
      <c r="I96" s="701">
        <v>0</v>
      </c>
      <c r="J96" s="702">
        <v>-16.13350306936</v>
      </c>
      <c r="K96" s="705">
        <v>0</v>
      </c>
    </row>
    <row r="97" spans="1:11" ht="14.4" customHeight="1" thickBot="1" x14ac:dyDescent="0.35">
      <c r="A97" s="722" t="s">
        <v>420</v>
      </c>
      <c r="B97" s="706">
        <v>28.027168959924001</v>
      </c>
      <c r="C97" s="706">
        <v>19.815629999999999</v>
      </c>
      <c r="D97" s="707">
        <v>-8.2115389599240007</v>
      </c>
      <c r="E97" s="713">
        <v>0.70701504059599996</v>
      </c>
      <c r="F97" s="706">
        <v>20.744751834172</v>
      </c>
      <c r="G97" s="707">
        <v>15.558563875629</v>
      </c>
      <c r="H97" s="709">
        <v>1.66289</v>
      </c>
      <c r="I97" s="706">
        <v>14.55921</v>
      </c>
      <c r="J97" s="707">
        <v>-0.99935387562900002</v>
      </c>
      <c r="K97" s="714">
        <v>0.70182618314099998</v>
      </c>
    </row>
    <row r="98" spans="1:11" ht="14.4" customHeight="1" thickBot="1" x14ac:dyDescent="0.35">
      <c r="A98" s="723" t="s">
        <v>421</v>
      </c>
      <c r="B98" s="701">
        <v>4.532456295677</v>
      </c>
      <c r="C98" s="701">
        <v>6.4912000000000001</v>
      </c>
      <c r="D98" s="702">
        <v>1.958743704322</v>
      </c>
      <c r="E98" s="703">
        <v>1.432159424502</v>
      </c>
      <c r="F98" s="701">
        <v>5.5497083127179998</v>
      </c>
      <c r="G98" s="702">
        <v>4.1622812345379998</v>
      </c>
      <c r="H98" s="704">
        <v>0.57799999999999996</v>
      </c>
      <c r="I98" s="701">
        <v>4.7594000000000003</v>
      </c>
      <c r="J98" s="702">
        <v>0.59711876546099996</v>
      </c>
      <c r="K98" s="705">
        <v>0.85759462152099997</v>
      </c>
    </row>
    <row r="99" spans="1:11" ht="14.4" customHeight="1" thickBot="1" x14ac:dyDescent="0.35">
      <c r="A99" s="723" t="s">
        <v>422</v>
      </c>
      <c r="B99" s="701">
        <v>23.494712664245998</v>
      </c>
      <c r="C99" s="701">
        <v>13.32443</v>
      </c>
      <c r="D99" s="702">
        <v>-10.170282664246001</v>
      </c>
      <c r="E99" s="703">
        <v>0.56712462035199995</v>
      </c>
      <c r="F99" s="701">
        <v>15.195043521454</v>
      </c>
      <c r="G99" s="702">
        <v>11.396282641091</v>
      </c>
      <c r="H99" s="704">
        <v>1.0848899999999999</v>
      </c>
      <c r="I99" s="701">
        <v>9.7998100000000008</v>
      </c>
      <c r="J99" s="702">
        <v>-1.596472641091</v>
      </c>
      <c r="K99" s="705">
        <v>0.64493464504800002</v>
      </c>
    </row>
    <row r="100" spans="1:11" ht="14.4" customHeight="1" thickBot="1" x14ac:dyDescent="0.35">
      <c r="A100" s="722" t="s">
        <v>423</v>
      </c>
      <c r="B100" s="706">
        <v>182.72064421677999</v>
      </c>
      <c r="C100" s="706">
        <v>188.75990999999999</v>
      </c>
      <c r="D100" s="707">
        <v>6.0392657832190002</v>
      </c>
      <c r="E100" s="713">
        <v>1.033051907238</v>
      </c>
      <c r="F100" s="706">
        <v>262</v>
      </c>
      <c r="G100" s="707">
        <v>196.5</v>
      </c>
      <c r="H100" s="709">
        <v>0.70528000000000002</v>
      </c>
      <c r="I100" s="706">
        <v>156.53836000000001</v>
      </c>
      <c r="J100" s="707">
        <v>-39.961640000000003</v>
      </c>
      <c r="K100" s="714">
        <v>0.59747465648800002</v>
      </c>
    </row>
    <row r="101" spans="1:11" ht="14.4" customHeight="1" thickBot="1" x14ac:dyDescent="0.35">
      <c r="A101" s="723" t="s">
        <v>424</v>
      </c>
      <c r="B101" s="701">
        <v>7.9999872677150003</v>
      </c>
      <c r="C101" s="701">
        <v>8.64</v>
      </c>
      <c r="D101" s="702">
        <v>0.64001273228400002</v>
      </c>
      <c r="E101" s="703">
        <v>1.080001718861</v>
      </c>
      <c r="F101" s="701">
        <v>10</v>
      </c>
      <c r="G101" s="702">
        <v>7.5</v>
      </c>
      <c r="H101" s="704">
        <v>0</v>
      </c>
      <c r="I101" s="701">
        <v>7.29</v>
      </c>
      <c r="J101" s="702">
        <v>-0.21</v>
      </c>
      <c r="K101" s="705">
        <v>0.728999999999</v>
      </c>
    </row>
    <row r="102" spans="1:11" ht="14.4" customHeight="1" thickBot="1" x14ac:dyDescent="0.35">
      <c r="A102" s="723" t="s">
        <v>425</v>
      </c>
      <c r="B102" s="701">
        <v>174.72065694906499</v>
      </c>
      <c r="C102" s="701">
        <v>180.11991</v>
      </c>
      <c r="D102" s="702">
        <v>5.3992530509350001</v>
      </c>
      <c r="E102" s="703">
        <v>1.0309022020930001</v>
      </c>
      <c r="F102" s="701">
        <v>252</v>
      </c>
      <c r="G102" s="702">
        <v>189</v>
      </c>
      <c r="H102" s="704">
        <v>0.70528000000000002</v>
      </c>
      <c r="I102" s="701">
        <v>149.24835999999999</v>
      </c>
      <c r="J102" s="702">
        <v>-39.751640000000002</v>
      </c>
      <c r="K102" s="705">
        <v>0.59225539682499995</v>
      </c>
    </row>
    <row r="103" spans="1:11" ht="14.4" customHeight="1" thickBot="1" x14ac:dyDescent="0.35">
      <c r="A103" s="722" t="s">
        <v>426</v>
      </c>
      <c r="B103" s="706">
        <v>3.4353876702520001</v>
      </c>
      <c r="C103" s="706">
        <v>0</v>
      </c>
      <c r="D103" s="707">
        <v>-3.4353876702520001</v>
      </c>
      <c r="E103" s="713">
        <v>0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4">
        <v>0</v>
      </c>
    </row>
    <row r="104" spans="1:11" ht="14.4" customHeight="1" thickBot="1" x14ac:dyDescent="0.35">
      <c r="A104" s="723" t="s">
        <v>427</v>
      </c>
      <c r="B104" s="701">
        <v>3.4353876702520001</v>
      </c>
      <c r="C104" s="701">
        <v>0</v>
      </c>
      <c r="D104" s="702">
        <v>-3.4353876702520001</v>
      </c>
      <c r="E104" s="703">
        <v>0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05">
        <v>0</v>
      </c>
    </row>
    <row r="105" spans="1:11" ht="14.4" customHeight="1" thickBot="1" x14ac:dyDescent="0.35">
      <c r="A105" s="722" t="s">
        <v>428</v>
      </c>
      <c r="B105" s="706">
        <v>709.12652891924097</v>
      </c>
      <c r="C105" s="706">
        <v>713.78155000000004</v>
      </c>
      <c r="D105" s="707">
        <v>4.6550210807579999</v>
      </c>
      <c r="E105" s="713">
        <v>1.0065644435659999</v>
      </c>
      <c r="F105" s="706">
        <v>737.177280511959</v>
      </c>
      <c r="G105" s="707">
        <v>552.88296038396902</v>
      </c>
      <c r="H105" s="709">
        <v>64.239580000000004</v>
      </c>
      <c r="I105" s="706">
        <v>543.95185000000004</v>
      </c>
      <c r="J105" s="707">
        <v>-8.9311103839689991</v>
      </c>
      <c r="K105" s="714">
        <v>0.73788471834299996</v>
      </c>
    </row>
    <row r="106" spans="1:11" ht="14.4" customHeight="1" thickBot="1" x14ac:dyDescent="0.35">
      <c r="A106" s="723" t="s">
        <v>429</v>
      </c>
      <c r="B106" s="701">
        <v>702.00197052213196</v>
      </c>
      <c r="C106" s="701">
        <v>697.30835999999999</v>
      </c>
      <c r="D106" s="702">
        <v>-4.6936105221310003</v>
      </c>
      <c r="E106" s="703">
        <v>0.993313963892</v>
      </c>
      <c r="F106" s="701">
        <v>722</v>
      </c>
      <c r="G106" s="702">
        <v>541.5</v>
      </c>
      <c r="H106" s="704">
        <v>53.974919999999997</v>
      </c>
      <c r="I106" s="701">
        <v>521.50698</v>
      </c>
      <c r="J106" s="702">
        <v>-19.993020000000001</v>
      </c>
      <c r="K106" s="705">
        <v>0.722308836565</v>
      </c>
    </row>
    <row r="107" spans="1:11" ht="14.4" customHeight="1" thickBot="1" x14ac:dyDescent="0.35">
      <c r="A107" s="723" t="s">
        <v>430</v>
      </c>
      <c r="B107" s="701">
        <v>0</v>
      </c>
      <c r="C107" s="701">
        <v>3.8235999999999999</v>
      </c>
      <c r="D107" s="702">
        <v>3.8235999999999999</v>
      </c>
      <c r="E107" s="711" t="s">
        <v>342</v>
      </c>
      <c r="F107" s="701">
        <v>0</v>
      </c>
      <c r="G107" s="702">
        <v>0</v>
      </c>
      <c r="H107" s="704">
        <v>9.6013999999999999</v>
      </c>
      <c r="I107" s="701">
        <v>16.812999999999999</v>
      </c>
      <c r="J107" s="702">
        <v>16.812999999999999</v>
      </c>
      <c r="K107" s="712" t="s">
        <v>330</v>
      </c>
    </row>
    <row r="108" spans="1:11" ht="14.4" customHeight="1" thickBot="1" x14ac:dyDescent="0.35">
      <c r="A108" s="723" t="s">
        <v>431</v>
      </c>
      <c r="B108" s="701">
        <v>0</v>
      </c>
      <c r="C108" s="701">
        <v>4.7430000000000003</v>
      </c>
      <c r="D108" s="702">
        <v>4.7430000000000003</v>
      </c>
      <c r="E108" s="711" t="s">
        <v>342</v>
      </c>
      <c r="F108" s="701">
        <v>5.3260231886060003</v>
      </c>
      <c r="G108" s="702">
        <v>3.9945173914550001</v>
      </c>
      <c r="H108" s="704">
        <v>0</v>
      </c>
      <c r="I108" s="701">
        <v>0</v>
      </c>
      <c r="J108" s="702">
        <v>-3.9945173914550001</v>
      </c>
      <c r="K108" s="705">
        <v>0</v>
      </c>
    </row>
    <row r="109" spans="1:11" ht="14.4" customHeight="1" thickBot="1" x14ac:dyDescent="0.35">
      <c r="A109" s="723" t="s">
        <v>432</v>
      </c>
      <c r="B109" s="701">
        <v>7.1245583971090003</v>
      </c>
      <c r="C109" s="701">
        <v>7.9065899999999996</v>
      </c>
      <c r="D109" s="702">
        <v>0.78203160288999995</v>
      </c>
      <c r="E109" s="703">
        <v>1.1097656246600001</v>
      </c>
      <c r="F109" s="701">
        <v>9.8512573233509997</v>
      </c>
      <c r="G109" s="702">
        <v>7.3884429925130002</v>
      </c>
      <c r="H109" s="704">
        <v>0.66325999999999996</v>
      </c>
      <c r="I109" s="701">
        <v>5.6318700000000002</v>
      </c>
      <c r="J109" s="702">
        <v>-1.756572992513</v>
      </c>
      <c r="K109" s="705">
        <v>0.57169047717800003</v>
      </c>
    </row>
    <row r="110" spans="1:11" ht="14.4" customHeight="1" thickBot="1" x14ac:dyDescent="0.35">
      <c r="A110" s="722" t="s">
        <v>433</v>
      </c>
      <c r="B110" s="706">
        <v>2633.2101485130202</v>
      </c>
      <c r="C110" s="706">
        <v>2837.2116599999999</v>
      </c>
      <c r="D110" s="707">
        <v>204.001511486981</v>
      </c>
      <c r="E110" s="713">
        <v>1.0774725525040001</v>
      </c>
      <c r="F110" s="706">
        <v>2788.9461416139802</v>
      </c>
      <c r="G110" s="707">
        <v>2091.7096062104802</v>
      </c>
      <c r="H110" s="709">
        <v>411.3492</v>
      </c>
      <c r="I110" s="706">
        <v>1249.44156</v>
      </c>
      <c r="J110" s="707">
        <v>-842.26804621048404</v>
      </c>
      <c r="K110" s="714">
        <v>0.44799773697900003</v>
      </c>
    </row>
    <row r="111" spans="1:11" ht="14.4" customHeight="1" thickBot="1" x14ac:dyDescent="0.35">
      <c r="A111" s="723" t="s">
        <v>434</v>
      </c>
      <c r="B111" s="701">
        <v>0.99999840846400001</v>
      </c>
      <c r="C111" s="701">
        <v>0.90500000000000003</v>
      </c>
      <c r="D111" s="702">
        <v>-9.4998408463999998E-2</v>
      </c>
      <c r="E111" s="703">
        <v>0.90500144034100005</v>
      </c>
      <c r="F111" s="701">
        <v>20.999999999999002</v>
      </c>
      <c r="G111" s="702">
        <v>15.749999999999</v>
      </c>
      <c r="H111" s="704">
        <v>0</v>
      </c>
      <c r="I111" s="701">
        <v>20.245719999999999</v>
      </c>
      <c r="J111" s="702">
        <v>4.4957200000000004</v>
      </c>
      <c r="K111" s="705">
        <v>0.96408190476099997</v>
      </c>
    </row>
    <row r="112" spans="1:11" ht="14.4" customHeight="1" thickBot="1" x14ac:dyDescent="0.35">
      <c r="A112" s="723" t="s">
        <v>435</v>
      </c>
      <c r="B112" s="701">
        <v>1471.7316107050799</v>
      </c>
      <c r="C112" s="701">
        <v>1929.5096599999999</v>
      </c>
      <c r="D112" s="702">
        <v>457.77804929491998</v>
      </c>
      <c r="E112" s="703">
        <v>1.3110472357630001</v>
      </c>
      <c r="F112" s="701">
        <v>1376.0403566569901</v>
      </c>
      <c r="G112" s="702">
        <v>1032.03026749274</v>
      </c>
      <c r="H112" s="704">
        <v>334.98521</v>
      </c>
      <c r="I112" s="701">
        <v>610.54280000000006</v>
      </c>
      <c r="J112" s="702">
        <v>-421.48746749274102</v>
      </c>
      <c r="K112" s="705">
        <v>0.44369541710400001</v>
      </c>
    </row>
    <row r="113" spans="1:11" ht="14.4" customHeight="1" thickBot="1" x14ac:dyDescent="0.35">
      <c r="A113" s="723" t="s">
        <v>436</v>
      </c>
      <c r="B113" s="701">
        <v>7.9999872677150003</v>
      </c>
      <c r="C113" s="701">
        <v>0</v>
      </c>
      <c r="D113" s="702">
        <v>-7.9999872677150003</v>
      </c>
      <c r="E113" s="703">
        <v>0</v>
      </c>
      <c r="F113" s="701">
        <v>8</v>
      </c>
      <c r="G113" s="702">
        <v>6</v>
      </c>
      <c r="H113" s="704">
        <v>0</v>
      </c>
      <c r="I113" s="701">
        <v>0</v>
      </c>
      <c r="J113" s="702">
        <v>-6</v>
      </c>
      <c r="K113" s="705">
        <v>0</v>
      </c>
    </row>
    <row r="114" spans="1:11" ht="14.4" customHeight="1" thickBot="1" x14ac:dyDescent="0.35">
      <c r="A114" s="723" t="s">
        <v>437</v>
      </c>
      <c r="B114" s="701">
        <v>2.909038859077</v>
      </c>
      <c r="C114" s="701">
        <v>0.58079999999900001</v>
      </c>
      <c r="D114" s="702">
        <v>-2.328238859077</v>
      </c>
      <c r="E114" s="703">
        <v>0.19965357223999999</v>
      </c>
      <c r="F114" s="701">
        <v>1.3958282360259999</v>
      </c>
      <c r="G114" s="702">
        <v>1.0468711770200001</v>
      </c>
      <c r="H114" s="704">
        <v>0</v>
      </c>
      <c r="I114" s="701">
        <v>1.5262800000000001</v>
      </c>
      <c r="J114" s="702">
        <v>0.479408822979</v>
      </c>
      <c r="K114" s="705">
        <v>1.0934583214510001</v>
      </c>
    </row>
    <row r="115" spans="1:11" ht="14.4" customHeight="1" thickBot="1" x14ac:dyDescent="0.35">
      <c r="A115" s="723" t="s">
        <v>438</v>
      </c>
      <c r="B115" s="701">
        <v>1149.5695132726801</v>
      </c>
      <c r="C115" s="701">
        <v>906.21620000000098</v>
      </c>
      <c r="D115" s="702">
        <v>-243.35331327268099</v>
      </c>
      <c r="E115" s="703">
        <v>0.78830917968500003</v>
      </c>
      <c r="F115" s="701">
        <v>1382.50995672096</v>
      </c>
      <c r="G115" s="702">
        <v>1036.88246754072</v>
      </c>
      <c r="H115" s="704">
        <v>76.363990000000001</v>
      </c>
      <c r="I115" s="701">
        <v>615.58400000000097</v>
      </c>
      <c r="J115" s="702">
        <v>-421.29846754072298</v>
      </c>
      <c r="K115" s="705">
        <v>0.44526550930600001</v>
      </c>
    </row>
    <row r="116" spans="1:11" ht="14.4" customHeight="1" thickBot="1" x14ac:dyDescent="0.35">
      <c r="A116" s="723" t="s">
        <v>439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0</v>
      </c>
      <c r="I116" s="701">
        <v>1.5427599999999999</v>
      </c>
      <c r="J116" s="702">
        <v>1.5427599999999999</v>
      </c>
      <c r="K116" s="712" t="s">
        <v>342</v>
      </c>
    </row>
    <row r="117" spans="1:11" ht="14.4" customHeight="1" thickBot="1" x14ac:dyDescent="0.35">
      <c r="A117" s="722" t="s">
        <v>440</v>
      </c>
      <c r="B117" s="706">
        <v>0</v>
      </c>
      <c r="C117" s="706">
        <v>17.23244</v>
      </c>
      <c r="D117" s="707">
        <v>17.23244</v>
      </c>
      <c r="E117" s="708" t="s">
        <v>330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8.5934399999999993</v>
      </c>
      <c r="D118" s="702">
        <v>8.5934399999999993</v>
      </c>
      <c r="E118" s="711" t="s">
        <v>342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330</v>
      </c>
    </row>
    <row r="119" spans="1:11" ht="14.4" customHeight="1" thickBot="1" x14ac:dyDescent="0.35">
      <c r="A119" s="723" t="s">
        <v>442</v>
      </c>
      <c r="B119" s="701">
        <v>0</v>
      </c>
      <c r="C119" s="701">
        <v>8.6389999999999993</v>
      </c>
      <c r="D119" s="702">
        <v>8.6389999999999993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0</v>
      </c>
    </row>
    <row r="120" spans="1:11" ht="14.4" customHeight="1" thickBot="1" x14ac:dyDescent="0.35">
      <c r="A120" s="720" t="s">
        <v>48</v>
      </c>
      <c r="B120" s="701">
        <v>117313.010590958</v>
      </c>
      <c r="C120" s="701">
        <v>127194.84318</v>
      </c>
      <c r="D120" s="702">
        <v>9881.8325890417891</v>
      </c>
      <c r="E120" s="703">
        <v>1.0842347540070001</v>
      </c>
      <c r="F120" s="701">
        <v>130921</v>
      </c>
      <c r="G120" s="702">
        <v>98190.75</v>
      </c>
      <c r="H120" s="704">
        <v>11502.32034</v>
      </c>
      <c r="I120" s="701">
        <v>100828.93743999999</v>
      </c>
      <c r="J120" s="702">
        <v>2638.1874400000202</v>
      </c>
      <c r="K120" s="705">
        <v>0.77015098754199995</v>
      </c>
    </row>
    <row r="121" spans="1:11" ht="14.4" customHeight="1" thickBot="1" x14ac:dyDescent="0.35">
      <c r="A121" s="726" t="s">
        <v>443</v>
      </c>
      <c r="B121" s="706">
        <v>86747.007831475203</v>
      </c>
      <c r="C121" s="706">
        <v>94372.577999999994</v>
      </c>
      <c r="D121" s="707">
        <v>7625.5701685247896</v>
      </c>
      <c r="E121" s="713">
        <v>1.0879058581859999</v>
      </c>
      <c r="F121" s="706">
        <v>96473.000000000102</v>
      </c>
      <c r="G121" s="707">
        <v>72354.75</v>
      </c>
      <c r="H121" s="709">
        <v>8463.2360000000008</v>
      </c>
      <c r="I121" s="706">
        <v>74185.710000000006</v>
      </c>
      <c r="J121" s="707">
        <v>1830.95999999999</v>
      </c>
      <c r="K121" s="714">
        <v>0.76897898893899996</v>
      </c>
    </row>
    <row r="122" spans="1:11" ht="14.4" customHeight="1" thickBot="1" x14ac:dyDescent="0.35">
      <c r="A122" s="722" t="s">
        <v>444</v>
      </c>
      <c r="B122" s="706">
        <v>86100.007773064397</v>
      </c>
      <c r="C122" s="706">
        <v>93679.623999999996</v>
      </c>
      <c r="D122" s="707">
        <v>7579.61622693564</v>
      </c>
      <c r="E122" s="713">
        <v>1.088032700843</v>
      </c>
      <c r="F122" s="706">
        <v>95687.000000000102</v>
      </c>
      <c r="G122" s="707">
        <v>71765.25</v>
      </c>
      <c r="H122" s="709">
        <v>8342.8649999999998</v>
      </c>
      <c r="I122" s="706">
        <v>73663.464000000007</v>
      </c>
      <c r="J122" s="707">
        <v>1898.2139999999899</v>
      </c>
      <c r="K122" s="714">
        <v>0.769837741804</v>
      </c>
    </row>
    <row r="123" spans="1:11" ht="14.4" customHeight="1" thickBot="1" x14ac:dyDescent="0.35">
      <c r="A123" s="723" t="s">
        <v>445</v>
      </c>
      <c r="B123" s="701">
        <v>86100.007773064397</v>
      </c>
      <c r="C123" s="701">
        <v>93679.623999999996</v>
      </c>
      <c r="D123" s="702">
        <v>7579.61622693564</v>
      </c>
      <c r="E123" s="703">
        <v>1.088032700843</v>
      </c>
      <c r="F123" s="701">
        <v>95687.000000000102</v>
      </c>
      <c r="G123" s="702">
        <v>71765.25</v>
      </c>
      <c r="H123" s="704">
        <v>8342.8649999999998</v>
      </c>
      <c r="I123" s="701">
        <v>73663.464000000007</v>
      </c>
      <c r="J123" s="702">
        <v>1898.2139999999899</v>
      </c>
      <c r="K123" s="705">
        <v>0.769837741804</v>
      </c>
    </row>
    <row r="124" spans="1:11" ht="14.4" customHeight="1" thickBot="1" x14ac:dyDescent="0.35">
      <c r="A124" s="722" t="s">
        <v>446</v>
      </c>
      <c r="B124" s="706">
        <v>400.00003611179699</v>
      </c>
      <c r="C124" s="706">
        <v>527.95000000000005</v>
      </c>
      <c r="D124" s="707">
        <v>127.949963888203</v>
      </c>
      <c r="E124" s="713">
        <v>1.319874880842</v>
      </c>
      <c r="F124" s="706">
        <v>520</v>
      </c>
      <c r="G124" s="707">
        <v>390</v>
      </c>
      <c r="H124" s="709">
        <v>66.400000000000006</v>
      </c>
      <c r="I124" s="706">
        <v>286.67500000000001</v>
      </c>
      <c r="J124" s="707">
        <v>-103.325</v>
      </c>
      <c r="K124" s="714">
        <v>0.55129807692300004</v>
      </c>
    </row>
    <row r="125" spans="1:11" ht="14.4" customHeight="1" thickBot="1" x14ac:dyDescent="0.35">
      <c r="A125" s="723" t="s">
        <v>447</v>
      </c>
      <c r="B125" s="701">
        <v>400.00003611179699</v>
      </c>
      <c r="C125" s="701">
        <v>527.95000000000005</v>
      </c>
      <c r="D125" s="702">
        <v>127.949963888203</v>
      </c>
      <c r="E125" s="703">
        <v>1.319874880842</v>
      </c>
      <c r="F125" s="701">
        <v>520</v>
      </c>
      <c r="G125" s="702">
        <v>390</v>
      </c>
      <c r="H125" s="704">
        <v>66.400000000000006</v>
      </c>
      <c r="I125" s="701">
        <v>286.67500000000001</v>
      </c>
      <c r="J125" s="702">
        <v>-103.325</v>
      </c>
      <c r="K125" s="705">
        <v>0.55129807692300004</v>
      </c>
    </row>
    <row r="126" spans="1:11" ht="14.4" customHeight="1" thickBot="1" x14ac:dyDescent="0.35">
      <c r="A126" s="722" t="s">
        <v>448</v>
      </c>
      <c r="B126" s="706">
        <v>247.00002229903501</v>
      </c>
      <c r="C126" s="706">
        <v>165.00399999999999</v>
      </c>
      <c r="D126" s="707">
        <v>-81.996022299035005</v>
      </c>
      <c r="E126" s="713">
        <v>0.66803232835399995</v>
      </c>
      <c r="F126" s="706">
        <v>266</v>
      </c>
      <c r="G126" s="707">
        <v>199.5</v>
      </c>
      <c r="H126" s="709">
        <v>16.471</v>
      </c>
      <c r="I126" s="706">
        <v>147.321</v>
      </c>
      <c r="J126" s="707">
        <v>-52.179000000000002</v>
      </c>
      <c r="K126" s="714">
        <v>0.55383834586400005</v>
      </c>
    </row>
    <row r="127" spans="1:11" ht="14.4" customHeight="1" thickBot="1" x14ac:dyDescent="0.35">
      <c r="A127" s="723" t="s">
        <v>449</v>
      </c>
      <c r="B127" s="701">
        <v>247.00002229903501</v>
      </c>
      <c r="C127" s="701">
        <v>165.00399999999999</v>
      </c>
      <c r="D127" s="702">
        <v>-81.996022299035005</v>
      </c>
      <c r="E127" s="703">
        <v>0.66803232835399995</v>
      </c>
      <c r="F127" s="701">
        <v>266</v>
      </c>
      <c r="G127" s="702">
        <v>199.5</v>
      </c>
      <c r="H127" s="704">
        <v>16.471</v>
      </c>
      <c r="I127" s="701">
        <v>147.321</v>
      </c>
      <c r="J127" s="702">
        <v>-52.179000000000002</v>
      </c>
      <c r="K127" s="705">
        <v>0.55383834586400005</v>
      </c>
    </row>
    <row r="128" spans="1:11" ht="14.4" customHeight="1" thickBot="1" x14ac:dyDescent="0.35">
      <c r="A128" s="725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37.5</v>
      </c>
      <c r="I128" s="701">
        <v>88.25</v>
      </c>
      <c r="J128" s="702">
        <v>88.25</v>
      </c>
      <c r="K128" s="712" t="s">
        <v>342</v>
      </c>
    </row>
    <row r="129" spans="1:11" ht="14.4" customHeight="1" thickBot="1" x14ac:dyDescent="0.35">
      <c r="A129" s="723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37.5</v>
      </c>
      <c r="I129" s="701">
        <v>88.25</v>
      </c>
      <c r="J129" s="702">
        <v>88.25</v>
      </c>
      <c r="K129" s="712" t="s">
        <v>342</v>
      </c>
    </row>
    <row r="130" spans="1:11" ht="14.4" customHeight="1" thickBot="1" x14ac:dyDescent="0.35">
      <c r="A130" s="721" t="s">
        <v>452</v>
      </c>
      <c r="B130" s="701">
        <v>29274.002642841901</v>
      </c>
      <c r="C130" s="701">
        <v>31414.596850000002</v>
      </c>
      <c r="D130" s="702">
        <v>2140.5942071581198</v>
      </c>
      <c r="E130" s="703">
        <v>1.0731227032140001</v>
      </c>
      <c r="F130" s="701">
        <v>32535</v>
      </c>
      <c r="G130" s="702">
        <v>24401.25</v>
      </c>
      <c r="H130" s="704">
        <v>2871.8989499999998</v>
      </c>
      <c r="I130" s="701">
        <v>25167.016230000001</v>
      </c>
      <c r="J130" s="702">
        <v>765.76623000003701</v>
      </c>
      <c r="K130" s="705">
        <v>0.77353669063999997</v>
      </c>
    </row>
    <row r="131" spans="1:11" ht="14.4" customHeight="1" thickBot="1" x14ac:dyDescent="0.35">
      <c r="A131" s="722" t="s">
        <v>453</v>
      </c>
      <c r="B131" s="706">
        <v>7749.0006995758004</v>
      </c>
      <c r="C131" s="706">
        <v>8478.6665300000004</v>
      </c>
      <c r="D131" s="707">
        <v>729.66583042420598</v>
      </c>
      <c r="E131" s="713">
        <v>1.0941625712409999</v>
      </c>
      <c r="F131" s="706">
        <v>8612.9999999999709</v>
      </c>
      <c r="G131" s="707">
        <v>6459.74999999998</v>
      </c>
      <c r="H131" s="709">
        <v>760.20770000000005</v>
      </c>
      <c r="I131" s="706">
        <v>6661.8484900000003</v>
      </c>
      <c r="J131" s="707">
        <v>202.09849000002799</v>
      </c>
      <c r="K131" s="714">
        <v>0.77346435504400002</v>
      </c>
    </row>
    <row r="132" spans="1:11" ht="14.4" customHeight="1" thickBot="1" x14ac:dyDescent="0.35">
      <c r="A132" s="723" t="s">
        <v>454</v>
      </c>
      <c r="B132" s="701">
        <v>7749.0006995758004</v>
      </c>
      <c r="C132" s="701">
        <v>8478.6665300000004</v>
      </c>
      <c r="D132" s="702">
        <v>729.66583042420598</v>
      </c>
      <c r="E132" s="703">
        <v>1.0941625712409999</v>
      </c>
      <c r="F132" s="701">
        <v>8612.9999999999709</v>
      </c>
      <c r="G132" s="702">
        <v>6459.74999999998</v>
      </c>
      <c r="H132" s="704">
        <v>760.20770000000005</v>
      </c>
      <c r="I132" s="701">
        <v>6661.8484900000003</v>
      </c>
      <c r="J132" s="702">
        <v>202.09849000002799</v>
      </c>
      <c r="K132" s="705">
        <v>0.77346435504400002</v>
      </c>
    </row>
    <row r="133" spans="1:11" ht="14.4" customHeight="1" thickBot="1" x14ac:dyDescent="0.35">
      <c r="A133" s="722" t="s">
        <v>455</v>
      </c>
      <c r="B133" s="706">
        <v>21525.001943266099</v>
      </c>
      <c r="C133" s="706">
        <v>22935.930319999999</v>
      </c>
      <c r="D133" s="707">
        <v>1410.92837673391</v>
      </c>
      <c r="E133" s="713">
        <v>1.0655483507250001</v>
      </c>
      <c r="F133" s="706">
        <v>23922</v>
      </c>
      <c r="G133" s="707">
        <v>17941.5</v>
      </c>
      <c r="H133" s="709">
        <v>2111.6912499999999</v>
      </c>
      <c r="I133" s="706">
        <v>18505.167740000001</v>
      </c>
      <c r="J133" s="707">
        <v>563.66774000001499</v>
      </c>
      <c r="K133" s="714">
        <v>0.77356273472100001</v>
      </c>
    </row>
    <row r="134" spans="1:11" ht="14.4" customHeight="1" thickBot="1" x14ac:dyDescent="0.35">
      <c r="A134" s="723" t="s">
        <v>456</v>
      </c>
      <c r="B134" s="701">
        <v>21525.001943266099</v>
      </c>
      <c r="C134" s="701">
        <v>22935.930319999999</v>
      </c>
      <c r="D134" s="702">
        <v>1410.92837673391</v>
      </c>
      <c r="E134" s="703">
        <v>1.0655483507250001</v>
      </c>
      <c r="F134" s="701">
        <v>23922</v>
      </c>
      <c r="G134" s="702">
        <v>17941.5</v>
      </c>
      <c r="H134" s="704">
        <v>2111.6912499999999</v>
      </c>
      <c r="I134" s="701">
        <v>18505.167740000001</v>
      </c>
      <c r="J134" s="702">
        <v>563.66774000001499</v>
      </c>
      <c r="K134" s="705">
        <v>0.77356273472100001</v>
      </c>
    </row>
    <row r="135" spans="1:11" ht="14.4" customHeight="1" thickBot="1" x14ac:dyDescent="0.35">
      <c r="A135" s="721" t="s">
        <v>457</v>
      </c>
      <c r="B135" s="701">
        <v>1292.00011664111</v>
      </c>
      <c r="C135" s="701">
        <v>1407.66833</v>
      </c>
      <c r="D135" s="702">
        <v>115.668213358895</v>
      </c>
      <c r="E135" s="703">
        <v>1.089526472845</v>
      </c>
      <c r="F135" s="701">
        <v>1913</v>
      </c>
      <c r="G135" s="702">
        <v>1434.75</v>
      </c>
      <c r="H135" s="704">
        <v>167.18539000000001</v>
      </c>
      <c r="I135" s="701">
        <v>1476.2112099999999</v>
      </c>
      <c r="J135" s="702">
        <v>41.461209999998999</v>
      </c>
      <c r="K135" s="705">
        <v>0.77167339780400002</v>
      </c>
    </row>
    <row r="136" spans="1:11" ht="14.4" customHeight="1" thickBot="1" x14ac:dyDescent="0.35">
      <c r="A136" s="722" t="s">
        <v>458</v>
      </c>
      <c r="B136" s="706">
        <v>1292.00011664111</v>
      </c>
      <c r="C136" s="706">
        <v>1407.66833</v>
      </c>
      <c r="D136" s="707">
        <v>115.668213358895</v>
      </c>
      <c r="E136" s="713">
        <v>1.089526472845</v>
      </c>
      <c r="F136" s="706">
        <v>1913</v>
      </c>
      <c r="G136" s="707">
        <v>1434.75</v>
      </c>
      <c r="H136" s="709">
        <v>167.18539000000001</v>
      </c>
      <c r="I136" s="706">
        <v>1476.2112099999999</v>
      </c>
      <c r="J136" s="707">
        <v>41.461209999998999</v>
      </c>
      <c r="K136" s="714">
        <v>0.77167339780400002</v>
      </c>
    </row>
    <row r="137" spans="1:11" ht="14.4" customHeight="1" thickBot="1" x14ac:dyDescent="0.35">
      <c r="A137" s="723" t="s">
        <v>459</v>
      </c>
      <c r="B137" s="701">
        <v>1292.00011664111</v>
      </c>
      <c r="C137" s="701">
        <v>1407.66833</v>
      </c>
      <c r="D137" s="702">
        <v>115.668213358895</v>
      </c>
      <c r="E137" s="703">
        <v>1.089526472845</v>
      </c>
      <c r="F137" s="701">
        <v>1913</v>
      </c>
      <c r="G137" s="702">
        <v>1434.75</v>
      </c>
      <c r="H137" s="704">
        <v>167.18539000000001</v>
      </c>
      <c r="I137" s="701">
        <v>1476.2112099999999</v>
      </c>
      <c r="J137" s="702">
        <v>41.461209999998999</v>
      </c>
      <c r="K137" s="705">
        <v>0.77167339780400002</v>
      </c>
    </row>
    <row r="138" spans="1:11" ht="14.4" customHeight="1" thickBot="1" x14ac:dyDescent="0.35">
      <c r="A138" s="720" t="s">
        <v>460</v>
      </c>
      <c r="B138" s="701">
        <v>0</v>
      </c>
      <c r="C138" s="701">
        <v>261.62720000000002</v>
      </c>
      <c r="D138" s="702">
        <v>261.62720000000002</v>
      </c>
      <c r="E138" s="711" t="s">
        <v>330</v>
      </c>
      <c r="F138" s="701">
        <v>0</v>
      </c>
      <c r="G138" s="702">
        <v>0</v>
      </c>
      <c r="H138" s="704">
        <v>35.295000000000002</v>
      </c>
      <c r="I138" s="701">
        <v>214.64428000000001</v>
      </c>
      <c r="J138" s="702">
        <v>214.64428000000001</v>
      </c>
      <c r="K138" s="712" t="s">
        <v>330</v>
      </c>
    </row>
    <row r="139" spans="1:11" ht="14.4" customHeight="1" thickBot="1" x14ac:dyDescent="0.35">
      <c r="A139" s="721" t="s">
        <v>461</v>
      </c>
      <c r="B139" s="701">
        <v>0</v>
      </c>
      <c r="C139" s="701">
        <v>261.62720000000002</v>
      </c>
      <c r="D139" s="702">
        <v>261.62720000000002</v>
      </c>
      <c r="E139" s="711" t="s">
        <v>330</v>
      </c>
      <c r="F139" s="701">
        <v>0</v>
      </c>
      <c r="G139" s="702">
        <v>0</v>
      </c>
      <c r="H139" s="704">
        <v>35.295000000000002</v>
      </c>
      <c r="I139" s="701">
        <v>214.64428000000001</v>
      </c>
      <c r="J139" s="702">
        <v>214.64428000000001</v>
      </c>
      <c r="K139" s="712" t="s">
        <v>330</v>
      </c>
    </row>
    <row r="140" spans="1:11" ht="14.4" customHeight="1" thickBot="1" x14ac:dyDescent="0.35">
      <c r="A140" s="722" t="s">
        <v>462</v>
      </c>
      <c r="B140" s="706">
        <v>0</v>
      </c>
      <c r="C140" s="706">
        <v>107.2522</v>
      </c>
      <c r="D140" s="707">
        <v>107.2522</v>
      </c>
      <c r="E140" s="708" t="s">
        <v>330</v>
      </c>
      <c r="F140" s="706">
        <v>0</v>
      </c>
      <c r="G140" s="707">
        <v>0</v>
      </c>
      <c r="H140" s="709">
        <v>21.645</v>
      </c>
      <c r="I140" s="706">
        <v>107.54528000000001</v>
      </c>
      <c r="J140" s="707">
        <v>107.54528000000001</v>
      </c>
      <c r="K140" s="710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6.6731999999999996</v>
      </c>
      <c r="D141" s="702">
        <v>6.6731999999999996</v>
      </c>
      <c r="E141" s="711" t="s">
        <v>330</v>
      </c>
      <c r="F141" s="701">
        <v>0</v>
      </c>
      <c r="G141" s="702">
        <v>0</v>
      </c>
      <c r="H141" s="704">
        <v>0.153</v>
      </c>
      <c r="I141" s="701">
        <v>1.4652799999999999</v>
      </c>
      <c r="J141" s="702">
        <v>1.4652799999999999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0</v>
      </c>
      <c r="D142" s="702">
        <v>0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8.5399999999999991</v>
      </c>
      <c r="J142" s="702">
        <v>8.5399999999999991</v>
      </c>
      <c r="K142" s="712" t="s">
        <v>342</v>
      </c>
    </row>
    <row r="143" spans="1:11" ht="14.4" customHeight="1" thickBot="1" x14ac:dyDescent="0.35">
      <c r="A143" s="723" t="s">
        <v>465</v>
      </c>
      <c r="B143" s="701">
        <v>0</v>
      </c>
      <c r="C143" s="701">
        <v>100.35899999999999</v>
      </c>
      <c r="D143" s="702">
        <v>100.35899999999999</v>
      </c>
      <c r="E143" s="711" t="s">
        <v>330</v>
      </c>
      <c r="F143" s="701">
        <v>0</v>
      </c>
      <c r="G143" s="702">
        <v>0</v>
      </c>
      <c r="H143" s="704">
        <v>21.492000000000001</v>
      </c>
      <c r="I143" s="701">
        <v>75.915999999999997</v>
      </c>
      <c r="J143" s="702">
        <v>75.915999999999997</v>
      </c>
      <c r="K143" s="712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0.22</v>
      </c>
      <c r="D144" s="702">
        <v>0.22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330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21.623999999999999</v>
      </c>
      <c r="J145" s="702">
        <v>21.623999999999999</v>
      </c>
      <c r="K145" s="712" t="s">
        <v>342</v>
      </c>
    </row>
    <row r="146" spans="1:11" ht="14.4" customHeight="1" thickBot="1" x14ac:dyDescent="0.35">
      <c r="A146" s="725" t="s">
        <v>468</v>
      </c>
      <c r="B146" s="701">
        <v>0</v>
      </c>
      <c r="C146" s="701">
        <v>59.996000000000002</v>
      </c>
      <c r="D146" s="702">
        <v>59.996000000000002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31.85</v>
      </c>
      <c r="J146" s="702">
        <v>31.85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59.996000000000002</v>
      </c>
      <c r="D147" s="702">
        <v>59.996000000000002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31.85</v>
      </c>
      <c r="J147" s="702">
        <v>31.85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83.887</v>
      </c>
      <c r="D148" s="702">
        <v>83.887</v>
      </c>
      <c r="E148" s="711" t="s">
        <v>330</v>
      </c>
      <c r="F148" s="701">
        <v>0</v>
      </c>
      <c r="G148" s="702">
        <v>0</v>
      </c>
      <c r="H148" s="704">
        <v>10.25</v>
      </c>
      <c r="I148" s="701">
        <v>62.499000000000002</v>
      </c>
      <c r="J148" s="702">
        <v>62.499000000000002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83.887</v>
      </c>
      <c r="D149" s="702">
        <v>83.887</v>
      </c>
      <c r="E149" s="711" t="s">
        <v>330</v>
      </c>
      <c r="F149" s="701">
        <v>0</v>
      </c>
      <c r="G149" s="702">
        <v>0</v>
      </c>
      <c r="H149" s="704">
        <v>10.25</v>
      </c>
      <c r="I149" s="701">
        <v>62.499000000000002</v>
      </c>
      <c r="J149" s="702">
        <v>62.499000000000002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6.7</v>
      </c>
      <c r="D150" s="702">
        <v>6.7</v>
      </c>
      <c r="E150" s="711" t="s">
        <v>330</v>
      </c>
      <c r="F150" s="701">
        <v>0</v>
      </c>
      <c r="G150" s="702">
        <v>0</v>
      </c>
      <c r="H150" s="704">
        <v>3.4</v>
      </c>
      <c r="I150" s="701">
        <v>4.9000000000000004</v>
      </c>
      <c r="J150" s="702">
        <v>4.9000000000000004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6.7</v>
      </c>
      <c r="D151" s="702">
        <v>6.7</v>
      </c>
      <c r="E151" s="711" t="s">
        <v>330</v>
      </c>
      <c r="F151" s="701">
        <v>0</v>
      </c>
      <c r="G151" s="702">
        <v>0</v>
      </c>
      <c r="H151" s="704">
        <v>3.4</v>
      </c>
      <c r="I151" s="701">
        <v>4.9000000000000004</v>
      </c>
      <c r="J151" s="702">
        <v>4.9000000000000004</v>
      </c>
      <c r="K151" s="712" t="s">
        <v>330</v>
      </c>
    </row>
    <row r="152" spans="1:11" ht="14.4" customHeight="1" thickBot="1" x14ac:dyDescent="0.35">
      <c r="A152" s="725" t="s">
        <v>474</v>
      </c>
      <c r="B152" s="701">
        <v>0</v>
      </c>
      <c r="C152" s="701">
        <v>3.7919999999999998</v>
      </c>
      <c r="D152" s="702">
        <v>3.7919999999999998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7.85</v>
      </c>
      <c r="J152" s="702">
        <v>7.85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3.7919999999999998</v>
      </c>
      <c r="D153" s="702">
        <v>3.7919999999999998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7.85</v>
      </c>
      <c r="J153" s="702">
        <v>7.85</v>
      </c>
      <c r="K153" s="712" t="s">
        <v>330</v>
      </c>
    </row>
    <row r="154" spans="1:11" ht="14.4" customHeight="1" thickBot="1" x14ac:dyDescent="0.35">
      <c r="A154" s="720" t="s">
        <v>476</v>
      </c>
      <c r="B154" s="701">
        <v>6247.7261824497</v>
      </c>
      <c r="C154" s="701">
        <v>6576.5392499999998</v>
      </c>
      <c r="D154" s="702">
        <v>328.81306755030698</v>
      </c>
      <c r="E154" s="703">
        <v>1.052629237893</v>
      </c>
      <c r="F154" s="701">
        <v>5544.00000000001</v>
      </c>
      <c r="G154" s="702">
        <v>4158.00000000001</v>
      </c>
      <c r="H154" s="704">
        <v>464.5188</v>
      </c>
      <c r="I154" s="701">
        <v>4091.5419400000001</v>
      </c>
      <c r="J154" s="702">
        <v>-66.458060000003002</v>
      </c>
      <c r="K154" s="705">
        <v>0.73801261543999996</v>
      </c>
    </row>
    <row r="155" spans="1:11" ht="14.4" customHeight="1" thickBot="1" x14ac:dyDescent="0.35">
      <c r="A155" s="721" t="s">
        <v>477</v>
      </c>
      <c r="B155" s="701">
        <v>6018.0138971245997</v>
      </c>
      <c r="C155" s="701">
        <v>6037.0469999999996</v>
      </c>
      <c r="D155" s="702">
        <v>19.033102875404001</v>
      </c>
      <c r="E155" s="703">
        <v>1.0031626884210001</v>
      </c>
      <c r="F155" s="701">
        <v>5514.00000000001</v>
      </c>
      <c r="G155" s="702">
        <v>4135.50000000001</v>
      </c>
      <c r="H155" s="704">
        <v>433.68799999999999</v>
      </c>
      <c r="I155" s="701">
        <v>3923.2939999999999</v>
      </c>
      <c r="J155" s="702">
        <v>-212.206000000004</v>
      </c>
      <c r="K155" s="705">
        <v>0.71151505259299996</v>
      </c>
    </row>
    <row r="156" spans="1:11" ht="14.4" customHeight="1" thickBot="1" x14ac:dyDescent="0.35">
      <c r="A156" s="722" t="s">
        <v>478</v>
      </c>
      <c r="B156" s="706">
        <v>6018.0138971245997</v>
      </c>
      <c r="C156" s="706">
        <v>5965.0659999999998</v>
      </c>
      <c r="D156" s="707">
        <v>-52.947897124595002</v>
      </c>
      <c r="E156" s="713">
        <v>0.99120176555999995</v>
      </c>
      <c r="F156" s="706">
        <v>5514.00000000001</v>
      </c>
      <c r="G156" s="707">
        <v>4135.50000000001</v>
      </c>
      <c r="H156" s="709">
        <v>429.41800000000001</v>
      </c>
      <c r="I156" s="706">
        <v>3918.3760000000002</v>
      </c>
      <c r="J156" s="707">
        <v>-217.12400000000301</v>
      </c>
      <c r="K156" s="714">
        <v>0.71062314109500002</v>
      </c>
    </row>
    <row r="157" spans="1:11" ht="14.4" customHeight="1" thickBot="1" x14ac:dyDescent="0.35">
      <c r="A157" s="723" t="s">
        <v>479</v>
      </c>
      <c r="B157" s="701">
        <v>272.00062811862603</v>
      </c>
      <c r="C157" s="701">
        <v>273.26799999999997</v>
      </c>
      <c r="D157" s="702">
        <v>1.267371881374</v>
      </c>
      <c r="E157" s="703">
        <v>1.004659444686</v>
      </c>
      <c r="F157" s="701">
        <v>279</v>
      </c>
      <c r="G157" s="702">
        <v>209.25</v>
      </c>
      <c r="H157" s="704">
        <v>23.683</v>
      </c>
      <c r="I157" s="701">
        <v>210.16</v>
      </c>
      <c r="J157" s="702">
        <v>0.90999999999900005</v>
      </c>
      <c r="K157" s="705">
        <v>0.75326164874500001</v>
      </c>
    </row>
    <row r="158" spans="1:11" ht="14.4" customHeight="1" thickBot="1" x14ac:dyDescent="0.35">
      <c r="A158" s="723" t="s">
        <v>480</v>
      </c>
      <c r="B158" s="701">
        <v>1704.0039349784499</v>
      </c>
      <c r="C158" s="701">
        <v>1701.64</v>
      </c>
      <c r="D158" s="702">
        <v>-2.363934978449</v>
      </c>
      <c r="E158" s="703">
        <v>0.99861271741799995</v>
      </c>
      <c r="F158" s="701">
        <v>2054</v>
      </c>
      <c r="G158" s="702">
        <v>1540.5</v>
      </c>
      <c r="H158" s="704">
        <v>147.809</v>
      </c>
      <c r="I158" s="701">
        <v>1300.0129999999999</v>
      </c>
      <c r="J158" s="702">
        <v>-240.48700000000201</v>
      </c>
      <c r="K158" s="705">
        <v>0.63291772151799996</v>
      </c>
    </row>
    <row r="159" spans="1:11" ht="14.4" customHeight="1" thickBot="1" x14ac:dyDescent="0.35">
      <c r="A159" s="723" t="s">
        <v>481</v>
      </c>
      <c r="B159" s="701">
        <v>24.000055422231</v>
      </c>
      <c r="C159" s="701">
        <v>24.228000000000002</v>
      </c>
      <c r="D159" s="702">
        <v>0.22794457776800001</v>
      </c>
      <c r="E159" s="703">
        <v>1.0094976688070001</v>
      </c>
      <c r="F159" s="701">
        <v>24</v>
      </c>
      <c r="G159" s="702">
        <v>18</v>
      </c>
      <c r="H159" s="704">
        <v>2.0190000000000001</v>
      </c>
      <c r="I159" s="701">
        <v>18.170999999999999</v>
      </c>
      <c r="J159" s="702">
        <v>0.17099999999900001</v>
      </c>
      <c r="K159" s="705">
        <v>0.75712499999899996</v>
      </c>
    </row>
    <row r="160" spans="1:11" ht="14.4" customHeight="1" thickBot="1" x14ac:dyDescent="0.35">
      <c r="A160" s="723" t="s">
        <v>482</v>
      </c>
      <c r="B160" s="701">
        <v>796.00183817068398</v>
      </c>
      <c r="C160" s="701">
        <v>795.20399999999995</v>
      </c>
      <c r="D160" s="702">
        <v>-0.79783817068399998</v>
      </c>
      <c r="E160" s="703">
        <v>0.99899769305399999</v>
      </c>
      <c r="F160" s="701">
        <v>796.00000000000102</v>
      </c>
      <c r="G160" s="702">
        <v>597.00000000000102</v>
      </c>
      <c r="H160" s="704">
        <v>66.409000000000006</v>
      </c>
      <c r="I160" s="701">
        <v>597.09</v>
      </c>
      <c r="J160" s="702">
        <v>8.9999999999000005E-2</v>
      </c>
      <c r="K160" s="705">
        <v>0.75011306532599997</v>
      </c>
    </row>
    <row r="161" spans="1:11" ht="14.4" customHeight="1" thickBot="1" x14ac:dyDescent="0.35">
      <c r="A161" s="723" t="s">
        <v>483</v>
      </c>
      <c r="B161" s="701">
        <v>3222.0074404346101</v>
      </c>
      <c r="C161" s="701">
        <v>3170.7260000000001</v>
      </c>
      <c r="D161" s="702">
        <v>-51.281440434602999</v>
      </c>
      <c r="E161" s="703">
        <v>0.98408400930700002</v>
      </c>
      <c r="F161" s="701">
        <v>2361</v>
      </c>
      <c r="G161" s="702">
        <v>1770.75</v>
      </c>
      <c r="H161" s="704">
        <v>189.49799999999999</v>
      </c>
      <c r="I161" s="701">
        <v>1792.942</v>
      </c>
      <c r="J161" s="702">
        <v>22.191999999998</v>
      </c>
      <c r="K161" s="705">
        <v>0.75939940702999997</v>
      </c>
    </row>
    <row r="162" spans="1:11" ht="14.4" customHeight="1" thickBot="1" x14ac:dyDescent="0.35">
      <c r="A162" s="722" t="s">
        <v>484</v>
      </c>
      <c r="B162" s="706">
        <v>0</v>
      </c>
      <c r="C162" s="706">
        <v>71.980999999999995</v>
      </c>
      <c r="D162" s="707">
        <v>71.980999999999995</v>
      </c>
      <c r="E162" s="708" t="s">
        <v>330</v>
      </c>
      <c r="F162" s="706">
        <v>0</v>
      </c>
      <c r="G162" s="707">
        <v>0</v>
      </c>
      <c r="H162" s="709">
        <v>4.2699999999999996</v>
      </c>
      <c r="I162" s="706">
        <v>4.9180000000000001</v>
      </c>
      <c r="J162" s="707">
        <v>4.9180000000000001</v>
      </c>
      <c r="K162" s="710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34.857999999999997</v>
      </c>
      <c r="D163" s="702">
        <v>34.857999999999997</v>
      </c>
      <c r="E163" s="711" t="s">
        <v>330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37.122999999999998</v>
      </c>
      <c r="D164" s="702">
        <v>37.122999999999998</v>
      </c>
      <c r="E164" s="711" t="s">
        <v>330</v>
      </c>
      <c r="F164" s="701">
        <v>0</v>
      </c>
      <c r="G164" s="702">
        <v>0</v>
      </c>
      <c r="H164" s="704">
        <v>4.2699999999999996</v>
      </c>
      <c r="I164" s="701">
        <v>4.9180000000000001</v>
      </c>
      <c r="J164" s="702">
        <v>4.9180000000000001</v>
      </c>
      <c r="K164" s="712" t="s">
        <v>330</v>
      </c>
    </row>
    <row r="165" spans="1:11" ht="14.4" customHeight="1" thickBot="1" x14ac:dyDescent="0.35">
      <c r="A165" s="721" t="s">
        <v>487</v>
      </c>
      <c r="B165" s="701">
        <v>229.71228532509801</v>
      </c>
      <c r="C165" s="701">
        <v>539.49225000000104</v>
      </c>
      <c r="D165" s="702">
        <v>309.779964674903</v>
      </c>
      <c r="E165" s="703">
        <v>2.3485563657880002</v>
      </c>
      <c r="F165" s="701">
        <v>30</v>
      </c>
      <c r="G165" s="702">
        <v>22.5</v>
      </c>
      <c r="H165" s="704">
        <v>30.8308</v>
      </c>
      <c r="I165" s="701">
        <v>168.24794</v>
      </c>
      <c r="J165" s="702">
        <v>145.74794</v>
      </c>
      <c r="K165" s="705">
        <v>5.6082646666659999</v>
      </c>
    </row>
    <row r="166" spans="1:11" ht="14.4" customHeight="1" thickBot="1" x14ac:dyDescent="0.35">
      <c r="A166" s="722" t="s">
        <v>488</v>
      </c>
      <c r="B166" s="706">
        <v>33.999993697211004</v>
      </c>
      <c r="C166" s="706">
        <v>304.07725000000102</v>
      </c>
      <c r="D166" s="707">
        <v>270.07725630278901</v>
      </c>
      <c r="E166" s="713">
        <v>8.9434501873139993</v>
      </c>
      <c r="F166" s="706">
        <v>30</v>
      </c>
      <c r="G166" s="707">
        <v>22.5</v>
      </c>
      <c r="H166" s="709">
        <v>0</v>
      </c>
      <c r="I166" s="706">
        <v>46.045200000000001</v>
      </c>
      <c r="J166" s="707">
        <v>23.545200000000001</v>
      </c>
      <c r="K166" s="714">
        <v>1.53484</v>
      </c>
    </row>
    <row r="167" spans="1:11" ht="14.4" customHeight="1" thickBot="1" x14ac:dyDescent="0.35">
      <c r="A167" s="723" t="s">
        <v>489</v>
      </c>
      <c r="B167" s="701">
        <v>33.999993697211004</v>
      </c>
      <c r="C167" s="701">
        <v>234.35214000000099</v>
      </c>
      <c r="D167" s="702">
        <v>200.35214630278901</v>
      </c>
      <c r="E167" s="703">
        <v>6.8927112777439996</v>
      </c>
      <c r="F167" s="701">
        <v>30</v>
      </c>
      <c r="G167" s="702">
        <v>22.5</v>
      </c>
      <c r="H167" s="704">
        <v>0</v>
      </c>
      <c r="I167" s="701">
        <v>46.045200000000001</v>
      </c>
      <c r="J167" s="702">
        <v>23.545200000000001</v>
      </c>
      <c r="K167" s="705">
        <v>1.53484</v>
      </c>
    </row>
    <row r="168" spans="1:11" ht="14.4" customHeight="1" thickBot="1" x14ac:dyDescent="0.35">
      <c r="A168" s="723" t="s">
        <v>490</v>
      </c>
      <c r="B168" s="701">
        <v>0</v>
      </c>
      <c r="C168" s="701">
        <v>52.852400000000003</v>
      </c>
      <c r="D168" s="702">
        <v>52.852400000000003</v>
      </c>
      <c r="E168" s="711" t="s">
        <v>342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16.872710000000001</v>
      </c>
      <c r="D169" s="702">
        <v>16.872710000000001</v>
      </c>
      <c r="E169" s="711" t="s">
        <v>342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330</v>
      </c>
    </row>
    <row r="170" spans="1:11" ht="14.4" customHeight="1" thickBot="1" x14ac:dyDescent="0.35">
      <c r="A170" s="722" t="s">
        <v>492</v>
      </c>
      <c r="B170" s="706">
        <v>0</v>
      </c>
      <c r="C170" s="706">
        <v>26.9924</v>
      </c>
      <c r="D170" s="707">
        <v>26.9924</v>
      </c>
      <c r="E170" s="708" t="s">
        <v>330</v>
      </c>
      <c r="F170" s="706">
        <v>0</v>
      </c>
      <c r="G170" s="707">
        <v>0</v>
      </c>
      <c r="H170" s="709">
        <v>0</v>
      </c>
      <c r="I170" s="706">
        <v>50.54654</v>
      </c>
      <c r="J170" s="707">
        <v>50.54654</v>
      </c>
      <c r="K170" s="710" t="s">
        <v>330</v>
      </c>
    </row>
    <row r="171" spans="1:11" ht="14.4" customHeight="1" thickBot="1" x14ac:dyDescent="0.35">
      <c r="A171" s="723" t="s">
        <v>493</v>
      </c>
      <c r="B171" s="701">
        <v>0</v>
      </c>
      <c r="C171" s="701">
        <v>15.57</v>
      </c>
      <c r="D171" s="702">
        <v>15.57</v>
      </c>
      <c r="E171" s="711" t="s">
        <v>330</v>
      </c>
      <c r="F171" s="701">
        <v>0</v>
      </c>
      <c r="G171" s="702">
        <v>0</v>
      </c>
      <c r="H171" s="704">
        <v>0</v>
      </c>
      <c r="I171" s="701">
        <v>7.1390000000000002</v>
      </c>
      <c r="J171" s="702">
        <v>7.1390000000000002</v>
      </c>
      <c r="K171" s="712" t="s">
        <v>330</v>
      </c>
    </row>
    <row r="172" spans="1:11" ht="14.4" customHeight="1" thickBot="1" x14ac:dyDescent="0.35">
      <c r="A172" s="723" t="s">
        <v>494</v>
      </c>
      <c r="B172" s="701">
        <v>0</v>
      </c>
      <c r="C172" s="701">
        <v>6.8970000000000002</v>
      </c>
      <c r="D172" s="702">
        <v>6.8970000000000002</v>
      </c>
      <c r="E172" s="711" t="s">
        <v>330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3" t="s">
        <v>495</v>
      </c>
      <c r="B173" s="701">
        <v>0</v>
      </c>
      <c r="C173" s="701">
        <v>3.0129000000000001</v>
      </c>
      <c r="D173" s="702">
        <v>3.0129000000000001</v>
      </c>
      <c r="E173" s="711" t="s">
        <v>342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43.407539999999997</v>
      </c>
      <c r="J174" s="702">
        <v>43.407539999999997</v>
      </c>
      <c r="K174" s="712" t="s">
        <v>342</v>
      </c>
    </row>
    <row r="175" spans="1:11" ht="14.4" customHeight="1" thickBot="1" x14ac:dyDescent="0.35">
      <c r="A175" s="723" t="s">
        <v>497</v>
      </c>
      <c r="B175" s="701">
        <v>0</v>
      </c>
      <c r="C175" s="701">
        <v>1.5125</v>
      </c>
      <c r="D175" s="702">
        <v>1.5125</v>
      </c>
      <c r="E175" s="711" t="s">
        <v>342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05">
        <v>0</v>
      </c>
    </row>
    <row r="176" spans="1:11" ht="14.4" customHeight="1" thickBot="1" x14ac:dyDescent="0.35">
      <c r="A176" s="722" t="s">
        <v>498</v>
      </c>
      <c r="B176" s="706">
        <v>195.712291627887</v>
      </c>
      <c r="C176" s="706">
        <v>73.822100000000006</v>
      </c>
      <c r="D176" s="707">
        <v>-121.89019162788701</v>
      </c>
      <c r="E176" s="713">
        <v>0.37719705484999999</v>
      </c>
      <c r="F176" s="706">
        <v>0</v>
      </c>
      <c r="G176" s="707">
        <v>0</v>
      </c>
      <c r="H176" s="709">
        <v>30.8308</v>
      </c>
      <c r="I176" s="706">
        <v>63.077300000000001</v>
      </c>
      <c r="J176" s="707">
        <v>63.077300000000001</v>
      </c>
      <c r="K176" s="710" t="s">
        <v>330</v>
      </c>
    </row>
    <row r="177" spans="1:11" ht="14.4" customHeight="1" thickBot="1" x14ac:dyDescent="0.35">
      <c r="A177" s="723" t="s">
        <v>499</v>
      </c>
      <c r="B177" s="701">
        <v>195.712291627887</v>
      </c>
      <c r="C177" s="701">
        <v>73.822100000000006</v>
      </c>
      <c r="D177" s="702">
        <v>-121.89019162788701</v>
      </c>
      <c r="E177" s="703">
        <v>0.37719705484999999</v>
      </c>
      <c r="F177" s="701">
        <v>0</v>
      </c>
      <c r="G177" s="702">
        <v>0</v>
      </c>
      <c r="H177" s="704">
        <v>30.8308</v>
      </c>
      <c r="I177" s="701">
        <v>63.077300000000001</v>
      </c>
      <c r="J177" s="702">
        <v>63.077300000000001</v>
      </c>
      <c r="K177" s="712" t="s">
        <v>330</v>
      </c>
    </row>
    <row r="178" spans="1:11" ht="14.4" customHeight="1" thickBot="1" x14ac:dyDescent="0.35">
      <c r="A178" s="722" t="s">
        <v>500</v>
      </c>
      <c r="B178" s="706">
        <v>0</v>
      </c>
      <c r="C178" s="706">
        <v>131.3015</v>
      </c>
      <c r="D178" s="707">
        <v>131.3015</v>
      </c>
      <c r="E178" s="708" t="s">
        <v>330</v>
      </c>
      <c r="F178" s="706">
        <v>0</v>
      </c>
      <c r="G178" s="707">
        <v>0</v>
      </c>
      <c r="H178" s="709">
        <v>0</v>
      </c>
      <c r="I178" s="706">
        <v>8.5789000000000009</v>
      </c>
      <c r="J178" s="707">
        <v>8.5789000000000009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131.3015</v>
      </c>
      <c r="D179" s="702">
        <v>131.3015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8.5789000000000009</v>
      </c>
      <c r="J179" s="702">
        <v>8.5789000000000009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3.2989999999999999</v>
      </c>
      <c r="D180" s="707">
        <v>3.2989999999999999</v>
      </c>
      <c r="E180" s="708" t="s">
        <v>342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4">
        <v>0</v>
      </c>
    </row>
    <row r="181" spans="1:11" ht="14.4" customHeight="1" thickBot="1" x14ac:dyDescent="0.35">
      <c r="A181" s="723" t="s">
        <v>503</v>
      </c>
      <c r="B181" s="701">
        <v>0</v>
      </c>
      <c r="C181" s="701">
        <v>3.2989999999999999</v>
      </c>
      <c r="D181" s="702">
        <v>3.2989999999999999</v>
      </c>
      <c r="E181" s="711" t="s">
        <v>342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0</v>
      </c>
    </row>
    <row r="182" spans="1:11" ht="14.4" customHeight="1" thickBot="1" x14ac:dyDescent="0.35">
      <c r="A182" s="720" t="s">
        <v>504</v>
      </c>
      <c r="B182" s="701">
        <v>0</v>
      </c>
      <c r="C182" s="701">
        <v>0.55679999999899998</v>
      </c>
      <c r="D182" s="702">
        <v>0.55679999999899998</v>
      </c>
      <c r="E182" s="711" t="s">
        <v>342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330</v>
      </c>
    </row>
    <row r="183" spans="1:11" ht="14.4" customHeight="1" thickBot="1" x14ac:dyDescent="0.35">
      <c r="A183" s="721" t="s">
        <v>505</v>
      </c>
      <c r="B183" s="701">
        <v>0</v>
      </c>
      <c r="C183" s="701">
        <v>0.55679999999899998</v>
      </c>
      <c r="D183" s="702">
        <v>0.55679999999899998</v>
      </c>
      <c r="E183" s="711" t="s">
        <v>342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0</v>
      </c>
      <c r="C184" s="706">
        <v>0.55679999999899998</v>
      </c>
      <c r="D184" s="707">
        <v>0.55679999999899998</v>
      </c>
      <c r="E184" s="708" t="s">
        <v>342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0.55679999999899998</v>
      </c>
      <c r="D185" s="702">
        <v>0.55679999999899998</v>
      </c>
      <c r="E185" s="711" t="s">
        <v>342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19" t="s">
        <v>508</v>
      </c>
      <c r="B186" s="701">
        <v>206284.88302728301</v>
      </c>
      <c r="C186" s="701">
        <v>186173.34388</v>
      </c>
      <c r="D186" s="702">
        <v>-20111.539147283202</v>
      </c>
      <c r="E186" s="703">
        <v>0.90250599630799999</v>
      </c>
      <c r="F186" s="701">
        <v>219810.501040984</v>
      </c>
      <c r="G186" s="702">
        <v>164857.87578073799</v>
      </c>
      <c r="H186" s="704">
        <v>14514.7731</v>
      </c>
      <c r="I186" s="701">
        <v>153700.55770999999</v>
      </c>
      <c r="J186" s="702">
        <v>-11157.318070738</v>
      </c>
      <c r="K186" s="705">
        <v>0.69924119631199999</v>
      </c>
    </row>
    <row r="187" spans="1:11" ht="14.4" customHeight="1" thickBot="1" x14ac:dyDescent="0.35">
      <c r="A187" s="720" t="s">
        <v>509</v>
      </c>
      <c r="B187" s="701">
        <v>205961.28255744101</v>
      </c>
      <c r="C187" s="701">
        <v>185684.85738999999</v>
      </c>
      <c r="D187" s="702">
        <v>-20276.4251674406</v>
      </c>
      <c r="E187" s="703">
        <v>0.901552248482</v>
      </c>
      <c r="F187" s="701">
        <v>219548.59829846301</v>
      </c>
      <c r="G187" s="702">
        <v>164661.44872384699</v>
      </c>
      <c r="H187" s="704">
        <v>14457.539790000001</v>
      </c>
      <c r="I187" s="701">
        <v>153333.74883</v>
      </c>
      <c r="J187" s="702">
        <v>-11327.699893846901</v>
      </c>
      <c r="K187" s="705">
        <v>0.69840459022900003</v>
      </c>
    </row>
    <row r="188" spans="1:11" ht="14.4" customHeight="1" thickBot="1" x14ac:dyDescent="0.35">
      <c r="A188" s="721" t="s">
        <v>510</v>
      </c>
      <c r="B188" s="701">
        <v>205961.28255744101</v>
      </c>
      <c r="C188" s="701">
        <v>185684.85738999999</v>
      </c>
      <c r="D188" s="702">
        <v>-20276.4251674406</v>
      </c>
      <c r="E188" s="703">
        <v>0.901552248482</v>
      </c>
      <c r="F188" s="701">
        <v>219548.59829846301</v>
      </c>
      <c r="G188" s="702">
        <v>164661.44872384699</v>
      </c>
      <c r="H188" s="704">
        <v>14457.539790000001</v>
      </c>
      <c r="I188" s="701">
        <v>153333.74883</v>
      </c>
      <c r="J188" s="702">
        <v>-11327.699893846901</v>
      </c>
      <c r="K188" s="705">
        <v>0.69840459022900003</v>
      </c>
    </row>
    <row r="189" spans="1:11" ht="14.4" customHeight="1" thickBot="1" x14ac:dyDescent="0.35">
      <c r="A189" s="722" t="s">
        <v>511</v>
      </c>
      <c r="B189" s="706">
        <v>360.91608232534799</v>
      </c>
      <c r="C189" s="706">
        <v>409.57211999999998</v>
      </c>
      <c r="D189" s="707">
        <v>48.656037674651003</v>
      </c>
      <c r="E189" s="713">
        <v>1.134812606191</v>
      </c>
      <c r="F189" s="706">
        <v>402.135781670607</v>
      </c>
      <c r="G189" s="707">
        <v>301.60183625295502</v>
      </c>
      <c r="H189" s="709">
        <v>32.827399999999997</v>
      </c>
      <c r="I189" s="706">
        <v>303.59066999999999</v>
      </c>
      <c r="J189" s="707">
        <v>1.9888337470440001</v>
      </c>
      <c r="K189" s="714">
        <v>0.75494567715100003</v>
      </c>
    </row>
    <row r="190" spans="1:11" ht="14.4" customHeight="1" thickBot="1" x14ac:dyDescent="0.35">
      <c r="A190" s="723" t="s">
        <v>512</v>
      </c>
      <c r="B190" s="701">
        <v>0.32755165913899997</v>
      </c>
      <c r="C190" s="701">
        <v>0.85121999999999998</v>
      </c>
      <c r="D190" s="702">
        <v>0.52366834086000003</v>
      </c>
      <c r="E190" s="703">
        <v>2.5987351193300001</v>
      </c>
      <c r="F190" s="701">
        <v>1</v>
      </c>
      <c r="G190" s="702">
        <v>0.75</v>
      </c>
      <c r="H190" s="704">
        <v>0</v>
      </c>
      <c r="I190" s="701">
        <v>0.22314999999999999</v>
      </c>
      <c r="J190" s="702">
        <v>-0.52685000000000004</v>
      </c>
      <c r="K190" s="705">
        <v>0.22314999999999999</v>
      </c>
    </row>
    <row r="191" spans="1:11" ht="14.4" customHeight="1" thickBot="1" x14ac:dyDescent="0.35">
      <c r="A191" s="723" t="s">
        <v>513</v>
      </c>
      <c r="B191" s="701">
        <v>0</v>
      </c>
      <c r="C191" s="701">
        <v>0.24460999999999999</v>
      </c>
      <c r="D191" s="702">
        <v>0.24460999999999999</v>
      </c>
      <c r="E191" s="711" t="s">
        <v>342</v>
      </c>
      <c r="F191" s="701">
        <v>0.20091973624699999</v>
      </c>
      <c r="G191" s="702">
        <v>0.150689802185</v>
      </c>
      <c r="H191" s="704">
        <v>0</v>
      </c>
      <c r="I191" s="701">
        <v>0.254</v>
      </c>
      <c r="J191" s="702">
        <v>0.103310197814</v>
      </c>
      <c r="K191" s="705">
        <v>1.2641864096740001</v>
      </c>
    </row>
    <row r="192" spans="1:11" ht="14.4" customHeight="1" thickBot="1" x14ac:dyDescent="0.35">
      <c r="A192" s="723" t="s">
        <v>514</v>
      </c>
      <c r="B192" s="701">
        <v>178.15434580618401</v>
      </c>
      <c r="C192" s="701">
        <v>175.97094999999999</v>
      </c>
      <c r="D192" s="702">
        <v>-2.183395806184</v>
      </c>
      <c r="E192" s="703">
        <v>0.98774435842999997</v>
      </c>
      <c r="F192" s="701">
        <v>176</v>
      </c>
      <c r="G192" s="702">
        <v>132</v>
      </c>
      <c r="H192" s="704">
        <v>25.231400000000001</v>
      </c>
      <c r="I192" s="701">
        <v>150.27467999999999</v>
      </c>
      <c r="J192" s="702">
        <v>18.27468</v>
      </c>
      <c r="K192" s="705">
        <v>0.85383340909000005</v>
      </c>
    </row>
    <row r="193" spans="1:11" ht="14.4" customHeight="1" thickBot="1" x14ac:dyDescent="0.35">
      <c r="A193" s="723" t="s">
        <v>515</v>
      </c>
      <c r="B193" s="701">
        <v>182.434184860025</v>
      </c>
      <c r="C193" s="701">
        <v>232.50533999999999</v>
      </c>
      <c r="D193" s="702">
        <v>50.071155139974998</v>
      </c>
      <c r="E193" s="703">
        <v>1.274461473206</v>
      </c>
      <c r="F193" s="701">
        <v>224.93486193435899</v>
      </c>
      <c r="G193" s="702">
        <v>168.70114645076899</v>
      </c>
      <c r="H193" s="704">
        <v>7.5960000000000001</v>
      </c>
      <c r="I193" s="701">
        <v>152.83884</v>
      </c>
      <c r="J193" s="702">
        <v>-15.862306450768999</v>
      </c>
      <c r="K193" s="705">
        <v>0.67948044463000001</v>
      </c>
    </row>
    <row r="194" spans="1:11" ht="14.4" customHeight="1" thickBot="1" x14ac:dyDescent="0.35">
      <c r="A194" s="722" t="s">
        <v>516</v>
      </c>
      <c r="B194" s="706">
        <v>567.23285039793802</v>
      </c>
      <c r="C194" s="706">
        <v>1059.43156</v>
      </c>
      <c r="D194" s="707">
        <v>492.19870960206202</v>
      </c>
      <c r="E194" s="713">
        <v>1.867718978646</v>
      </c>
      <c r="F194" s="706">
        <v>869.26925594321801</v>
      </c>
      <c r="G194" s="707">
        <v>651.95194195741396</v>
      </c>
      <c r="H194" s="709">
        <v>36.958320000000001</v>
      </c>
      <c r="I194" s="706">
        <v>641.20817</v>
      </c>
      <c r="J194" s="707">
        <v>-10.743771957412999</v>
      </c>
      <c r="K194" s="714">
        <v>0.73764045560799996</v>
      </c>
    </row>
    <row r="195" spans="1:11" ht="14.4" customHeight="1" thickBot="1" x14ac:dyDescent="0.35">
      <c r="A195" s="723" t="s">
        <v>517</v>
      </c>
      <c r="B195" s="701">
        <v>472.000047326806</v>
      </c>
      <c r="C195" s="701">
        <v>1045.5979600000001</v>
      </c>
      <c r="D195" s="702">
        <v>573.59791267319395</v>
      </c>
      <c r="E195" s="703">
        <v>2.215249693134</v>
      </c>
      <c r="F195" s="701">
        <v>811.26513369637496</v>
      </c>
      <c r="G195" s="702">
        <v>608.44885027228099</v>
      </c>
      <c r="H195" s="704">
        <v>37.23442</v>
      </c>
      <c r="I195" s="701">
        <v>638.20407</v>
      </c>
      <c r="J195" s="702">
        <v>29.755219727718</v>
      </c>
      <c r="K195" s="705">
        <v>0.78667755273999995</v>
      </c>
    </row>
    <row r="196" spans="1:11" ht="14.4" customHeight="1" thickBot="1" x14ac:dyDescent="0.35">
      <c r="A196" s="723" t="s">
        <v>518</v>
      </c>
      <c r="B196" s="701">
        <v>95.232803071131002</v>
      </c>
      <c r="C196" s="701">
        <v>13.833600000000001</v>
      </c>
      <c r="D196" s="702">
        <v>-81.399203071130998</v>
      </c>
      <c r="E196" s="703">
        <v>0.14526087182</v>
      </c>
      <c r="F196" s="701">
        <v>58.004122246842996</v>
      </c>
      <c r="G196" s="702">
        <v>43.503091685131999</v>
      </c>
      <c r="H196" s="704">
        <v>-0.27610000000000001</v>
      </c>
      <c r="I196" s="701">
        <v>3.0041000000000002</v>
      </c>
      <c r="J196" s="702">
        <v>-40.498991685131998</v>
      </c>
      <c r="K196" s="705">
        <v>5.1791146622000003E-2</v>
      </c>
    </row>
    <row r="197" spans="1:11" ht="14.4" customHeight="1" thickBot="1" x14ac:dyDescent="0.35">
      <c r="A197" s="722" t="s">
        <v>519</v>
      </c>
      <c r="B197" s="706">
        <v>106.11307696217099</v>
      </c>
      <c r="C197" s="706">
        <v>131.76268999999999</v>
      </c>
      <c r="D197" s="707">
        <v>25.649613037828999</v>
      </c>
      <c r="E197" s="713">
        <v>1.241719623746</v>
      </c>
      <c r="F197" s="706">
        <v>154</v>
      </c>
      <c r="G197" s="707">
        <v>115.5</v>
      </c>
      <c r="H197" s="709">
        <v>403.62016999999997</v>
      </c>
      <c r="I197" s="706">
        <v>490.90374000000003</v>
      </c>
      <c r="J197" s="707">
        <v>375.40374000000003</v>
      </c>
      <c r="K197" s="714">
        <v>3.187686623376</v>
      </c>
    </row>
    <row r="198" spans="1:11" ht="14.4" customHeight="1" thickBot="1" x14ac:dyDescent="0.35">
      <c r="A198" s="723" t="s">
        <v>520</v>
      </c>
      <c r="B198" s="701">
        <v>27.113069040946002</v>
      </c>
      <c r="C198" s="701">
        <v>13.21593</v>
      </c>
      <c r="D198" s="702">
        <v>-13.897139040946</v>
      </c>
      <c r="E198" s="703">
        <v>0.48743762574499999</v>
      </c>
      <c r="F198" s="701">
        <v>39</v>
      </c>
      <c r="G198" s="702">
        <v>29.25</v>
      </c>
      <c r="H198" s="704">
        <v>-10.74141</v>
      </c>
      <c r="I198" s="701">
        <v>-6.1527599999999998</v>
      </c>
      <c r="J198" s="702">
        <v>-35.402760000000001</v>
      </c>
      <c r="K198" s="705">
        <v>-0.15776307692300001</v>
      </c>
    </row>
    <row r="199" spans="1:11" ht="14.4" customHeight="1" thickBot="1" x14ac:dyDescent="0.35">
      <c r="A199" s="723" t="s">
        <v>521</v>
      </c>
      <c r="B199" s="701">
        <v>79.000007921223002</v>
      </c>
      <c r="C199" s="701">
        <v>118.54676000000001</v>
      </c>
      <c r="D199" s="702">
        <v>39.546752078776002</v>
      </c>
      <c r="E199" s="703">
        <v>1.5005917482710001</v>
      </c>
      <c r="F199" s="701">
        <v>115</v>
      </c>
      <c r="G199" s="702">
        <v>86.25</v>
      </c>
      <c r="H199" s="704">
        <v>414.36158</v>
      </c>
      <c r="I199" s="701">
        <v>497.05650000000003</v>
      </c>
      <c r="J199" s="702">
        <v>410.80650000000003</v>
      </c>
      <c r="K199" s="705">
        <v>4.322230434782</v>
      </c>
    </row>
    <row r="200" spans="1:11" ht="14.4" customHeight="1" thickBot="1" x14ac:dyDescent="0.35">
      <c r="A200" s="722" t="s">
        <v>522</v>
      </c>
      <c r="B200" s="706">
        <v>0</v>
      </c>
      <c r="C200" s="706">
        <v>0</v>
      </c>
      <c r="D200" s="707">
        <v>0</v>
      </c>
      <c r="E200" s="713">
        <v>1</v>
      </c>
      <c r="F200" s="706">
        <v>0</v>
      </c>
      <c r="G200" s="707">
        <v>0</v>
      </c>
      <c r="H200" s="709">
        <v>0</v>
      </c>
      <c r="I200" s="706">
        <v>-24.131019999999999</v>
      </c>
      <c r="J200" s="707">
        <v>-24.131019999999999</v>
      </c>
      <c r="K200" s="710" t="s">
        <v>342</v>
      </c>
    </row>
    <row r="201" spans="1:11" ht="14.4" customHeight="1" thickBot="1" x14ac:dyDescent="0.35">
      <c r="A201" s="723" t="s">
        <v>523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-24.131019999999999</v>
      </c>
      <c r="J201" s="702">
        <v>-24.131019999999999</v>
      </c>
      <c r="K201" s="712" t="s">
        <v>342</v>
      </c>
    </row>
    <row r="202" spans="1:11" ht="14.4" customHeight="1" thickBot="1" x14ac:dyDescent="0.35">
      <c r="A202" s="722" t="s">
        <v>524</v>
      </c>
      <c r="B202" s="706">
        <v>0</v>
      </c>
      <c r="C202" s="706">
        <v>0.20069999999999999</v>
      </c>
      <c r="D202" s="707">
        <v>0.20069999999999999</v>
      </c>
      <c r="E202" s="708" t="s">
        <v>342</v>
      </c>
      <c r="F202" s="706">
        <v>0.19326084879899999</v>
      </c>
      <c r="G202" s="707">
        <v>0.14494563659900001</v>
      </c>
      <c r="H202" s="709">
        <v>0</v>
      </c>
      <c r="I202" s="706">
        <v>0</v>
      </c>
      <c r="J202" s="707">
        <v>-0.14494563659900001</v>
      </c>
      <c r="K202" s="714">
        <v>0</v>
      </c>
    </row>
    <row r="203" spans="1:11" ht="14.4" customHeight="1" thickBot="1" x14ac:dyDescent="0.35">
      <c r="A203" s="723" t="s">
        <v>525</v>
      </c>
      <c r="B203" s="701">
        <v>0</v>
      </c>
      <c r="C203" s="701">
        <v>0.20069999999999999</v>
      </c>
      <c r="D203" s="702">
        <v>0.20069999999999999</v>
      </c>
      <c r="E203" s="711" t="s">
        <v>342</v>
      </c>
      <c r="F203" s="701">
        <v>0.19326084879899999</v>
      </c>
      <c r="G203" s="702">
        <v>0.14494563659900001</v>
      </c>
      <c r="H203" s="704">
        <v>0</v>
      </c>
      <c r="I203" s="701">
        <v>0</v>
      </c>
      <c r="J203" s="702">
        <v>-0.14494563659900001</v>
      </c>
      <c r="K203" s="705">
        <v>0</v>
      </c>
    </row>
    <row r="204" spans="1:11" ht="14.4" customHeight="1" thickBot="1" x14ac:dyDescent="0.35">
      <c r="A204" s="722" t="s">
        <v>526</v>
      </c>
      <c r="B204" s="706">
        <v>204927.020547755</v>
      </c>
      <c r="C204" s="706">
        <v>173866.54465</v>
      </c>
      <c r="D204" s="707">
        <v>-31060.475897755099</v>
      </c>
      <c r="E204" s="713">
        <v>0.84843152545300005</v>
      </c>
      <c r="F204" s="706">
        <v>218123</v>
      </c>
      <c r="G204" s="707">
        <v>163592.25</v>
      </c>
      <c r="H204" s="709">
        <v>14457.30754</v>
      </c>
      <c r="I204" s="706">
        <v>147894.07146000001</v>
      </c>
      <c r="J204" s="707">
        <v>-15698.178540000001</v>
      </c>
      <c r="K204" s="714">
        <v>0.67803061327699998</v>
      </c>
    </row>
    <row r="205" spans="1:11" ht="14.4" customHeight="1" thickBot="1" x14ac:dyDescent="0.35">
      <c r="A205" s="723" t="s">
        <v>527</v>
      </c>
      <c r="B205" s="701">
        <v>104617.01048980599</v>
      </c>
      <c r="C205" s="701">
        <v>76229.387400000007</v>
      </c>
      <c r="D205" s="702">
        <v>-28387.6230898061</v>
      </c>
      <c r="E205" s="703">
        <v>0.728651937606</v>
      </c>
      <c r="F205" s="701">
        <v>109618</v>
      </c>
      <c r="G205" s="702">
        <v>82213.5</v>
      </c>
      <c r="H205" s="704">
        <v>6453.1634199999999</v>
      </c>
      <c r="I205" s="701">
        <v>57481.234900000003</v>
      </c>
      <c r="J205" s="702">
        <v>-24732.265100000001</v>
      </c>
      <c r="K205" s="705">
        <v>0.52437770165399999</v>
      </c>
    </row>
    <row r="206" spans="1:11" ht="14.4" customHeight="1" thickBot="1" x14ac:dyDescent="0.35">
      <c r="A206" s="723" t="s">
        <v>528</v>
      </c>
      <c r="B206" s="701">
        <v>100310.010057949</v>
      </c>
      <c r="C206" s="701">
        <v>97637.157250000004</v>
      </c>
      <c r="D206" s="702">
        <v>-2672.8528079489902</v>
      </c>
      <c r="E206" s="703">
        <v>0.97335407696099996</v>
      </c>
      <c r="F206" s="701">
        <v>108505</v>
      </c>
      <c r="G206" s="702">
        <v>81378.75</v>
      </c>
      <c r="H206" s="704">
        <v>8004.1441199999999</v>
      </c>
      <c r="I206" s="701">
        <v>90412.836559999996</v>
      </c>
      <c r="J206" s="702">
        <v>9034.0865599999997</v>
      </c>
      <c r="K206" s="705">
        <v>0.83325963374900003</v>
      </c>
    </row>
    <row r="207" spans="1:11" ht="14.4" customHeight="1" thickBot="1" x14ac:dyDescent="0.35">
      <c r="A207" s="722" t="s">
        <v>529</v>
      </c>
      <c r="B207" s="706">
        <v>0</v>
      </c>
      <c r="C207" s="706">
        <v>10217.345670000001</v>
      </c>
      <c r="D207" s="707">
        <v>10217.345670000001</v>
      </c>
      <c r="E207" s="708" t="s">
        <v>330</v>
      </c>
      <c r="F207" s="706">
        <v>0</v>
      </c>
      <c r="G207" s="707">
        <v>0</v>
      </c>
      <c r="H207" s="709">
        <v>-473.17363999999998</v>
      </c>
      <c r="I207" s="706">
        <v>4028.10581</v>
      </c>
      <c r="J207" s="707">
        <v>4028.10581</v>
      </c>
      <c r="K207" s="710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1414.84265</v>
      </c>
      <c r="D208" s="702">
        <v>1414.84265</v>
      </c>
      <c r="E208" s="711" t="s">
        <v>330</v>
      </c>
      <c r="F208" s="701">
        <v>0</v>
      </c>
      <c r="G208" s="702">
        <v>0</v>
      </c>
      <c r="H208" s="704">
        <v>0</v>
      </c>
      <c r="I208" s="701">
        <v>4048.33358</v>
      </c>
      <c r="J208" s="702">
        <v>4048.33358</v>
      </c>
      <c r="K208" s="712" t="s">
        <v>330</v>
      </c>
    </row>
    <row r="209" spans="1:11" ht="14.4" customHeight="1" thickBot="1" x14ac:dyDescent="0.35">
      <c r="A209" s="723" t="s">
        <v>531</v>
      </c>
      <c r="B209" s="701">
        <v>0</v>
      </c>
      <c r="C209" s="701">
        <v>8802.5030200000001</v>
      </c>
      <c r="D209" s="702">
        <v>8802.5030200000001</v>
      </c>
      <c r="E209" s="711" t="s">
        <v>330</v>
      </c>
      <c r="F209" s="701">
        <v>0</v>
      </c>
      <c r="G209" s="702">
        <v>0</v>
      </c>
      <c r="H209" s="704">
        <v>-473.17363999999998</v>
      </c>
      <c r="I209" s="701">
        <v>-20.22777</v>
      </c>
      <c r="J209" s="702">
        <v>-20.22777</v>
      </c>
      <c r="K209" s="712" t="s">
        <v>330</v>
      </c>
    </row>
    <row r="210" spans="1:11" ht="14.4" customHeight="1" thickBot="1" x14ac:dyDescent="0.35">
      <c r="A210" s="720" t="s">
        <v>532</v>
      </c>
      <c r="B210" s="701">
        <v>271.23987823501102</v>
      </c>
      <c r="C210" s="701">
        <v>342.68049000000002</v>
      </c>
      <c r="D210" s="702">
        <v>71.440611764988006</v>
      </c>
      <c r="E210" s="703">
        <v>1.263385355537</v>
      </c>
      <c r="F210" s="701">
        <v>242.49023294391301</v>
      </c>
      <c r="G210" s="702">
        <v>181.86767470793501</v>
      </c>
      <c r="H210" s="704">
        <v>55.78931</v>
      </c>
      <c r="I210" s="701">
        <v>263.56338</v>
      </c>
      <c r="J210" s="702">
        <v>81.695705292065</v>
      </c>
      <c r="K210" s="705">
        <v>1.0869030756419999</v>
      </c>
    </row>
    <row r="211" spans="1:11" ht="14.4" customHeight="1" thickBot="1" x14ac:dyDescent="0.35">
      <c r="A211" s="721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37.5</v>
      </c>
      <c r="I211" s="701">
        <v>88.25</v>
      </c>
      <c r="J211" s="702">
        <v>88.25</v>
      </c>
      <c r="K211" s="712" t="s">
        <v>342</v>
      </c>
    </row>
    <row r="212" spans="1:11" ht="14.4" customHeight="1" thickBot="1" x14ac:dyDescent="0.35">
      <c r="A212" s="722" t="s">
        <v>534</v>
      </c>
      <c r="B212" s="706">
        <v>0</v>
      </c>
      <c r="C212" s="706">
        <v>0</v>
      </c>
      <c r="D212" s="707">
        <v>0</v>
      </c>
      <c r="E212" s="713">
        <v>1</v>
      </c>
      <c r="F212" s="706">
        <v>0</v>
      </c>
      <c r="G212" s="707">
        <v>0</v>
      </c>
      <c r="H212" s="709">
        <v>37.5</v>
      </c>
      <c r="I212" s="706">
        <v>88.25</v>
      </c>
      <c r="J212" s="707">
        <v>88.25</v>
      </c>
      <c r="K212" s="710" t="s">
        <v>342</v>
      </c>
    </row>
    <row r="213" spans="1:11" ht="14.4" customHeight="1" thickBot="1" x14ac:dyDescent="0.35">
      <c r="A213" s="723" t="s">
        <v>535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37.5</v>
      </c>
      <c r="I213" s="701">
        <v>88.25</v>
      </c>
      <c r="J213" s="702">
        <v>88.25</v>
      </c>
      <c r="K213" s="712" t="s">
        <v>342</v>
      </c>
    </row>
    <row r="214" spans="1:11" ht="14.4" customHeight="1" thickBot="1" x14ac:dyDescent="0.35">
      <c r="A214" s="726" t="s">
        <v>536</v>
      </c>
      <c r="B214" s="706">
        <v>271.23987823501102</v>
      </c>
      <c r="C214" s="706">
        <v>342.68049000000002</v>
      </c>
      <c r="D214" s="707">
        <v>71.440611764988006</v>
      </c>
      <c r="E214" s="713">
        <v>1.263385355537</v>
      </c>
      <c r="F214" s="706">
        <v>242.49023294391301</v>
      </c>
      <c r="G214" s="707">
        <v>181.86767470793501</v>
      </c>
      <c r="H214" s="709">
        <v>18.28931</v>
      </c>
      <c r="I214" s="706">
        <v>175.31338</v>
      </c>
      <c r="J214" s="707">
        <v>-6.5542947079339999</v>
      </c>
      <c r="K214" s="714">
        <v>0.72297089194700004</v>
      </c>
    </row>
    <row r="215" spans="1:11" ht="14.4" customHeight="1" thickBot="1" x14ac:dyDescent="0.35">
      <c r="A215" s="722" t="s">
        <v>537</v>
      </c>
      <c r="B215" s="706">
        <v>0</v>
      </c>
      <c r="C215" s="706">
        <v>50.223869999999998</v>
      </c>
      <c r="D215" s="707">
        <v>50.223869999999998</v>
      </c>
      <c r="E215" s="708" t="s">
        <v>330</v>
      </c>
      <c r="F215" s="706">
        <v>0</v>
      </c>
      <c r="G215" s="707">
        <v>0</v>
      </c>
      <c r="H215" s="709">
        <v>2.0000000000000002E-5</v>
      </c>
      <c r="I215" s="706">
        <v>19.781079999999999</v>
      </c>
      <c r="J215" s="707">
        <v>19.781079999999999</v>
      </c>
      <c r="K215" s="710" t="s">
        <v>330</v>
      </c>
    </row>
    <row r="216" spans="1:11" ht="14.4" customHeight="1" thickBot="1" x14ac:dyDescent="0.35">
      <c r="A216" s="723" t="s">
        <v>538</v>
      </c>
      <c r="B216" s="701">
        <v>0</v>
      </c>
      <c r="C216" s="701">
        <v>4.8700000000000002E-3</v>
      </c>
      <c r="D216" s="702">
        <v>4.8700000000000002E-3</v>
      </c>
      <c r="E216" s="711" t="s">
        <v>330</v>
      </c>
      <c r="F216" s="701">
        <v>0</v>
      </c>
      <c r="G216" s="702">
        <v>0</v>
      </c>
      <c r="H216" s="704">
        <v>2.0000000000000002E-5</v>
      </c>
      <c r="I216" s="701">
        <v>4.0800000000000003E-3</v>
      </c>
      <c r="J216" s="702">
        <v>4.0800000000000003E-3</v>
      </c>
      <c r="K216" s="712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10</v>
      </c>
      <c r="D217" s="702">
        <v>10</v>
      </c>
      <c r="E217" s="711" t="s">
        <v>330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330</v>
      </c>
    </row>
    <row r="218" spans="1:11" ht="14.4" customHeight="1" thickBot="1" x14ac:dyDescent="0.35">
      <c r="A218" s="723" t="s">
        <v>540</v>
      </c>
      <c r="B218" s="701">
        <v>0</v>
      </c>
      <c r="C218" s="701">
        <v>40.219000000000001</v>
      </c>
      <c r="D218" s="702">
        <v>40.219000000000001</v>
      </c>
      <c r="E218" s="711" t="s">
        <v>330</v>
      </c>
      <c r="F218" s="701">
        <v>0</v>
      </c>
      <c r="G218" s="702">
        <v>0</v>
      </c>
      <c r="H218" s="704">
        <v>0</v>
      </c>
      <c r="I218" s="701">
        <v>19.777000000000001</v>
      </c>
      <c r="J218" s="702">
        <v>19.777000000000001</v>
      </c>
      <c r="K218" s="712" t="s">
        <v>330</v>
      </c>
    </row>
    <row r="219" spans="1:11" ht="14.4" customHeight="1" thickBot="1" x14ac:dyDescent="0.35">
      <c r="A219" s="722" t="s">
        <v>541</v>
      </c>
      <c r="B219" s="706">
        <v>271.23987823501102</v>
      </c>
      <c r="C219" s="706">
        <v>261.33391</v>
      </c>
      <c r="D219" s="707">
        <v>-9.9059682350110005</v>
      </c>
      <c r="E219" s="713">
        <v>0.96347893864400003</v>
      </c>
      <c r="F219" s="706">
        <v>242.49023294391301</v>
      </c>
      <c r="G219" s="707">
        <v>181.86767470793501</v>
      </c>
      <c r="H219" s="709">
        <v>18.289290000000001</v>
      </c>
      <c r="I219" s="706">
        <v>155.53229999999999</v>
      </c>
      <c r="J219" s="707">
        <v>-26.335374707934001</v>
      </c>
      <c r="K219" s="714">
        <v>0.64139614248200005</v>
      </c>
    </row>
    <row r="220" spans="1:11" ht="14.4" customHeight="1" thickBot="1" x14ac:dyDescent="0.35">
      <c r="A220" s="723" t="s">
        <v>542</v>
      </c>
      <c r="B220" s="701">
        <v>56.541230447189001</v>
      </c>
      <c r="C220" s="701">
        <v>22.4</v>
      </c>
      <c r="D220" s="702">
        <v>-34.141230447189002</v>
      </c>
      <c r="E220" s="703">
        <v>0.39617107414899999</v>
      </c>
      <c r="F220" s="701">
        <v>22.176187383239</v>
      </c>
      <c r="G220" s="702">
        <v>16.632140537428999</v>
      </c>
      <c r="H220" s="704">
        <v>0</v>
      </c>
      <c r="I220" s="701">
        <v>5</v>
      </c>
      <c r="J220" s="702">
        <v>-11.632140537429001</v>
      </c>
      <c r="K220" s="705">
        <v>0.225467070312</v>
      </c>
    </row>
    <row r="221" spans="1:11" ht="14.4" customHeight="1" thickBot="1" x14ac:dyDescent="0.35">
      <c r="A221" s="723" t="s">
        <v>543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0</v>
      </c>
      <c r="I221" s="701">
        <v>0.13561000000000001</v>
      </c>
      <c r="J221" s="702">
        <v>0.13561000000000001</v>
      </c>
      <c r="K221" s="712" t="s">
        <v>342</v>
      </c>
    </row>
    <row r="222" spans="1:11" ht="14.4" customHeight="1" thickBot="1" x14ac:dyDescent="0.35">
      <c r="A222" s="723" t="s">
        <v>544</v>
      </c>
      <c r="B222" s="701">
        <v>214.69864778782201</v>
      </c>
      <c r="C222" s="701">
        <v>238.93391</v>
      </c>
      <c r="D222" s="702">
        <v>24.235262212178</v>
      </c>
      <c r="E222" s="703">
        <v>1.1128803672580001</v>
      </c>
      <c r="F222" s="701">
        <v>220.31404556067301</v>
      </c>
      <c r="G222" s="702">
        <v>165.23553417050499</v>
      </c>
      <c r="H222" s="704">
        <v>18.289290000000001</v>
      </c>
      <c r="I222" s="701">
        <v>150.39669000000001</v>
      </c>
      <c r="J222" s="702">
        <v>-14.838844170505</v>
      </c>
      <c r="K222" s="705">
        <v>0.68264685357300003</v>
      </c>
    </row>
    <row r="223" spans="1:11" ht="14.4" customHeight="1" thickBot="1" x14ac:dyDescent="0.35">
      <c r="A223" s="722" t="s">
        <v>545</v>
      </c>
      <c r="B223" s="706">
        <v>0</v>
      </c>
      <c r="C223" s="706">
        <v>31.122710000000001</v>
      </c>
      <c r="D223" s="707">
        <v>31.122710000000001</v>
      </c>
      <c r="E223" s="708" t="s">
        <v>330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31.122710000000001</v>
      </c>
      <c r="D224" s="702">
        <v>31.122710000000001</v>
      </c>
      <c r="E224" s="711" t="s">
        <v>330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330</v>
      </c>
    </row>
    <row r="225" spans="1:11" ht="14.4" customHeight="1" thickBot="1" x14ac:dyDescent="0.35">
      <c r="A225" s="720" t="s">
        <v>547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</v>
      </c>
      <c r="I225" s="701">
        <v>8.0000000000000002E-3</v>
      </c>
      <c r="J225" s="702">
        <v>8.0000000000000002E-3</v>
      </c>
      <c r="K225" s="712" t="s">
        <v>342</v>
      </c>
    </row>
    <row r="226" spans="1:11" ht="14.4" customHeight="1" thickBot="1" x14ac:dyDescent="0.35">
      <c r="A226" s="726" t="s">
        <v>548</v>
      </c>
      <c r="B226" s="706">
        <v>0</v>
      </c>
      <c r="C226" s="706">
        <v>0</v>
      </c>
      <c r="D226" s="707">
        <v>0</v>
      </c>
      <c r="E226" s="713">
        <v>1</v>
      </c>
      <c r="F226" s="706">
        <v>0</v>
      </c>
      <c r="G226" s="707">
        <v>0</v>
      </c>
      <c r="H226" s="709">
        <v>0</v>
      </c>
      <c r="I226" s="706">
        <v>8.0000000000000002E-3</v>
      </c>
      <c r="J226" s="707">
        <v>8.0000000000000002E-3</v>
      </c>
      <c r="K226" s="710" t="s">
        <v>342</v>
      </c>
    </row>
    <row r="227" spans="1:11" ht="14.4" customHeight="1" thickBot="1" x14ac:dyDescent="0.35">
      <c r="A227" s="722" t="s">
        <v>549</v>
      </c>
      <c r="B227" s="706">
        <v>0</v>
      </c>
      <c r="C227" s="706">
        <v>0</v>
      </c>
      <c r="D227" s="707">
        <v>0</v>
      </c>
      <c r="E227" s="713">
        <v>1</v>
      </c>
      <c r="F227" s="706">
        <v>0</v>
      </c>
      <c r="G227" s="707">
        <v>0</v>
      </c>
      <c r="H227" s="709">
        <v>0</v>
      </c>
      <c r="I227" s="706">
        <v>8.0000000000000002E-3</v>
      </c>
      <c r="J227" s="707">
        <v>8.0000000000000002E-3</v>
      </c>
      <c r="K227" s="710" t="s">
        <v>342</v>
      </c>
    </row>
    <row r="228" spans="1:11" ht="14.4" customHeight="1" thickBot="1" x14ac:dyDescent="0.35">
      <c r="A228" s="723" t="s">
        <v>550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</v>
      </c>
      <c r="I228" s="701">
        <v>8.0000000000000002E-3</v>
      </c>
      <c r="J228" s="702">
        <v>8.0000000000000002E-3</v>
      </c>
      <c r="K228" s="712" t="s">
        <v>342</v>
      </c>
    </row>
    <row r="229" spans="1:11" ht="14.4" customHeight="1" thickBot="1" x14ac:dyDescent="0.35">
      <c r="A229" s="720" t="s">
        <v>551</v>
      </c>
      <c r="B229" s="701">
        <v>52.360591607628997</v>
      </c>
      <c r="C229" s="701">
        <v>145.80600000000001</v>
      </c>
      <c r="D229" s="702">
        <v>93.445408392369998</v>
      </c>
      <c r="E229" s="703">
        <v>2.7846515007430002</v>
      </c>
      <c r="F229" s="701">
        <v>19.412509577535001</v>
      </c>
      <c r="G229" s="702">
        <v>14.559382183151</v>
      </c>
      <c r="H229" s="704">
        <v>1.444</v>
      </c>
      <c r="I229" s="701">
        <v>103.2375</v>
      </c>
      <c r="J229" s="702">
        <v>88.678117816848001</v>
      </c>
      <c r="K229" s="705">
        <v>5.3180913878059997</v>
      </c>
    </row>
    <row r="230" spans="1:11" ht="14.4" customHeight="1" thickBot="1" x14ac:dyDescent="0.35">
      <c r="A230" s="726" t="s">
        <v>552</v>
      </c>
      <c r="B230" s="706">
        <v>52.360591607628997</v>
      </c>
      <c r="C230" s="706">
        <v>145.80600000000001</v>
      </c>
      <c r="D230" s="707">
        <v>93.445408392369998</v>
      </c>
      <c r="E230" s="713">
        <v>2.7846515007430002</v>
      </c>
      <c r="F230" s="706">
        <v>19.412509577535001</v>
      </c>
      <c r="G230" s="707">
        <v>14.559382183151</v>
      </c>
      <c r="H230" s="709">
        <v>1.444</v>
      </c>
      <c r="I230" s="706">
        <v>103.2375</v>
      </c>
      <c r="J230" s="707">
        <v>88.678117816848001</v>
      </c>
      <c r="K230" s="714">
        <v>5.3180913878059997</v>
      </c>
    </row>
    <row r="231" spans="1:11" ht="14.4" customHeight="1" thickBot="1" x14ac:dyDescent="0.35">
      <c r="A231" s="722" t="s">
        <v>553</v>
      </c>
      <c r="B231" s="706">
        <v>36.157035636772001</v>
      </c>
      <c r="C231" s="706">
        <v>128.47800000000001</v>
      </c>
      <c r="D231" s="707">
        <v>92.320964363227006</v>
      </c>
      <c r="E231" s="713">
        <v>3.553333334365</v>
      </c>
      <c r="F231" s="706">
        <v>19.412509577535001</v>
      </c>
      <c r="G231" s="707">
        <v>14.559382183151</v>
      </c>
      <c r="H231" s="709">
        <v>0</v>
      </c>
      <c r="I231" s="706">
        <v>90.242500000000007</v>
      </c>
      <c r="J231" s="707">
        <v>75.683117816847997</v>
      </c>
      <c r="K231" s="714">
        <v>4.6486776807270003</v>
      </c>
    </row>
    <row r="232" spans="1:11" ht="14.4" customHeight="1" thickBot="1" x14ac:dyDescent="0.35">
      <c r="A232" s="723" t="s">
        <v>554</v>
      </c>
      <c r="B232" s="701">
        <v>36.157035636772001</v>
      </c>
      <c r="C232" s="701">
        <v>128.47800000000001</v>
      </c>
      <c r="D232" s="702">
        <v>92.320964363227006</v>
      </c>
      <c r="E232" s="703">
        <v>3.553333334365</v>
      </c>
      <c r="F232" s="701">
        <v>19.412509577535001</v>
      </c>
      <c r="G232" s="702">
        <v>14.559382183151</v>
      </c>
      <c r="H232" s="704">
        <v>0</v>
      </c>
      <c r="I232" s="701">
        <v>90.242500000000007</v>
      </c>
      <c r="J232" s="702">
        <v>75.683117816847997</v>
      </c>
      <c r="K232" s="705">
        <v>4.6486776807270003</v>
      </c>
    </row>
    <row r="233" spans="1:11" ht="14.4" customHeight="1" thickBot="1" x14ac:dyDescent="0.35">
      <c r="A233" s="725" t="s">
        <v>555</v>
      </c>
      <c r="B233" s="701">
        <v>16.203555970857</v>
      </c>
      <c r="C233" s="701">
        <v>17.327999999999999</v>
      </c>
      <c r="D233" s="702">
        <v>1.1244440291419999</v>
      </c>
      <c r="E233" s="703">
        <v>1.0693948927729999</v>
      </c>
      <c r="F233" s="701">
        <v>0</v>
      </c>
      <c r="G233" s="702">
        <v>0</v>
      </c>
      <c r="H233" s="704">
        <v>1.444</v>
      </c>
      <c r="I233" s="701">
        <v>12.994999999999999</v>
      </c>
      <c r="J233" s="702">
        <v>12.994999999999999</v>
      </c>
      <c r="K233" s="712" t="s">
        <v>330</v>
      </c>
    </row>
    <row r="234" spans="1:11" ht="14.4" customHeight="1" thickBot="1" x14ac:dyDescent="0.35">
      <c r="A234" s="723" t="s">
        <v>556</v>
      </c>
      <c r="B234" s="701">
        <v>16.203555970857</v>
      </c>
      <c r="C234" s="701">
        <v>17.327999999999999</v>
      </c>
      <c r="D234" s="702">
        <v>1.1244440291419999</v>
      </c>
      <c r="E234" s="703">
        <v>1.0693948927729999</v>
      </c>
      <c r="F234" s="701">
        <v>0</v>
      </c>
      <c r="G234" s="702">
        <v>0</v>
      </c>
      <c r="H234" s="704">
        <v>1.444</v>
      </c>
      <c r="I234" s="701">
        <v>12.994999999999999</v>
      </c>
      <c r="J234" s="702">
        <v>12.994999999999999</v>
      </c>
      <c r="K234" s="712" t="s">
        <v>330</v>
      </c>
    </row>
    <row r="235" spans="1:11" ht="14.4" customHeight="1" thickBot="1" x14ac:dyDescent="0.35">
      <c r="A235" s="719" t="s">
        <v>557</v>
      </c>
      <c r="B235" s="701">
        <v>15752.755262520501</v>
      </c>
      <c r="C235" s="701">
        <v>17223.740760000001</v>
      </c>
      <c r="D235" s="702">
        <v>1470.9854974795401</v>
      </c>
      <c r="E235" s="703">
        <v>1.093379569031</v>
      </c>
      <c r="F235" s="701">
        <v>15203.532010965801</v>
      </c>
      <c r="G235" s="702">
        <v>11402.6490082244</v>
      </c>
      <c r="H235" s="704">
        <v>1318.2702200000001</v>
      </c>
      <c r="I235" s="701">
        <v>13699.937330000001</v>
      </c>
      <c r="J235" s="702">
        <v>2297.2883217756298</v>
      </c>
      <c r="K235" s="705">
        <v>0.90110227808300003</v>
      </c>
    </row>
    <row r="236" spans="1:11" ht="14.4" customHeight="1" thickBot="1" x14ac:dyDescent="0.35">
      <c r="A236" s="724" t="s">
        <v>558</v>
      </c>
      <c r="B236" s="706">
        <v>15752.755262520501</v>
      </c>
      <c r="C236" s="706">
        <v>17223.740760000001</v>
      </c>
      <c r="D236" s="707">
        <v>1470.9854974795401</v>
      </c>
      <c r="E236" s="713">
        <v>1.093379569031</v>
      </c>
      <c r="F236" s="706">
        <v>15203.532010965801</v>
      </c>
      <c r="G236" s="707">
        <v>11402.6490082244</v>
      </c>
      <c r="H236" s="709">
        <v>1318.2702200000001</v>
      </c>
      <c r="I236" s="706">
        <v>13699.937330000001</v>
      </c>
      <c r="J236" s="707">
        <v>2297.2883217756298</v>
      </c>
      <c r="K236" s="714">
        <v>0.90110227808300003</v>
      </c>
    </row>
    <row r="237" spans="1:11" ht="14.4" customHeight="1" thickBot="1" x14ac:dyDescent="0.35">
      <c r="A237" s="726" t="s">
        <v>54</v>
      </c>
      <c r="B237" s="706">
        <v>15752.755262520501</v>
      </c>
      <c r="C237" s="706">
        <v>17223.740760000001</v>
      </c>
      <c r="D237" s="707">
        <v>1470.9854974795401</v>
      </c>
      <c r="E237" s="713">
        <v>1.093379569031</v>
      </c>
      <c r="F237" s="706">
        <v>15203.532010965801</v>
      </c>
      <c r="G237" s="707">
        <v>11402.6490082244</v>
      </c>
      <c r="H237" s="709">
        <v>1318.2702200000001</v>
      </c>
      <c r="I237" s="706">
        <v>13699.937330000001</v>
      </c>
      <c r="J237" s="707">
        <v>2297.2883217756298</v>
      </c>
      <c r="K237" s="714">
        <v>0.90110227808300003</v>
      </c>
    </row>
    <row r="238" spans="1:11" ht="14.4" customHeight="1" thickBot="1" x14ac:dyDescent="0.35">
      <c r="A238" s="725" t="s">
        <v>559</v>
      </c>
      <c r="B238" s="701">
        <v>0</v>
      </c>
      <c r="C238" s="701">
        <v>0</v>
      </c>
      <c r="D238" s="702">
        <v>0</v>
      </c>
      <c r="E238" s="703">
        <v>1</v>
      </c>
      <c r="F238" s="701">
        <v>805.06638533630496</v>
      </c>
      <c r="G238" s="702">
        <v>603.79978900222898</v>
      </c>
      <c r="H238" s="704">
        <v>30.048400000000001</v>
      </c>
      <c r="I238" s="701">
        <v>476.10028</v>
      </c>
      <c r="J238" s="702">
        <v>-127.69950900222899</v>
      </c>
      <c r="K238" s="705">
        <v>0.59138015034699998</v>
      </c>
    </row>
    <row r="239" spans="1:11" ht="14.4" customHeight="1" thickBot="1" x14ac:dyDescent="0.35">
      <c r="A239" s="723" t="s">
        <v>560</v>
      </c>
      <c r="B239" s="701">
        <v>0</v>
      </c>
      <c r="C239" s="701">
        <v>0</v>
      </c>
      <c r="D239" s="702">
        <v>0</v>
      </c>
      <c r="E239" s="703">
        <v>1</v>
      </c>
      <c r="F239" s="701">
        <v>805.06638533630496</v>
      </c>
      <c r="G239" s="702">
        <v>603.79978900222898</v>
      </c>
      <c r="H239" s="704">
        <v>30.048400000000001</v>
      </c>
      <c r="I239" s="701">
        <v>476.10028</v>
      </c>
      <c r="J239" s="702">
        <v>-127.69950900222899</v>
      </c>
      <c r="K239" s="705">
        <v>0.59138015034699998</v>
      </c>
    </row>
    <row r="240" spans="1:11" ht="14.4" customHeight="1" thickBot="1" x14ac:dyDescent="0.35">
      <c r="A240" s="722" t="s">
        <v>561</v>
      </c>
      <c r="B240" s="706">
        <v>112.38646824924599</v>
      </c>
      <c r="C240" s="706">
        <v>105.771</v>
      </c>
      <c r="D240" s="707">
        <v>-6.6154682492449997</v>
      </c>
      <c r="E240" s="713">
        <v>0.94113643437399996</v>
      </c>
      <c r="F240" s="706">
        <v>114.25799971623201</v>
      </c>
      <c r="G240" s="707">
        <v>85.693499787174005</v>
      </c>
      <c r="H240" s="709">
        <v>10.287000000000001</v>
      </c>
      <c r="I240" s="706">
        <v>89.100999999999999</v>
      </c>
      <c r="J240" s="707">
        <v>3.407500212825</v>
      </c>
      <c r="K240" s="714">
        <v>0.77982285897900006</v>
      </c>
    </row>
    <row r="241" spans="1:11" ht="14.4" customHeight="1" thickBot="1" x14ac:dyDescent="0.35">
      <c r="A241" s="723" t="s">
        <v>562</v>
      </c>
      <c r="B241" s="701">
        <v>112.38646824924599</v>
      </c>
      <c r="C241" s="701">
        <v>105.771</v>
      </c>
      <c r="D241" s="702">
        <v>-6.6154682492449997</v>
      </c>
      <c r="E241" s="703">
        <v>0.94113643437399996</v>
      </c>
      <c r="F241" s="701">
        <v>114.25799971623201</v>
      </c>
      <c r="G241" s="702">
        <v>85.693499787174005</v>
      </c>
      <c r="H241" s="704">
        <v>10.287000000000001</v>
      </c>
      <c r="I241" s="701">
        <v>89.100999999999999</v>
      </c>
      <c r="J241" s="702">
        <v>3.407500212825</v>
      </c>
      <c r="K241" s="705">
        <v>0.77982285897900006</v>
      </c>
    </row>
    <row r="242" spans="1:11" ht="14.4" customHeight="1" thickBot="1" x14ac:dyDescent="0.35">
      <c r="A242" s="722" t="s">
        <v>563</v>
      </c>
      <c r="B242" s="706">
        <v>136.15528608195899</v>
      </c>
      <c r="C242" s="706">
        <v>115.32782</v>
      </c>
      <c r="D242" s="707">
        <v>-20.827466081958999</v>
      </c>
      <c r="E242" s="713">
        <v>0.84703152788699998</v>
      </c>
      <c r="F242" s="706">
        <v>131.05715347203099</v>
      </c>
      <c r="G242" s="707">
        <v>98.292865104022994</v>
      </c>
      <c r="H242" s="709">
        <v>9.7449399999999997</v>
      </c>
      <c r="I242" s="706">
        <v>92.697040000000001</v>
      </c>
      <c r="J242" s="707">
        <v>-5.5958251040229996</v>
      </c>
      <c r="K242" s="714">
        <v>0.70730240619600004</v>
      </c>
    </row>
    <row r="243" spans="1:11" ht="14.4" customHeight="1" thickBot="1" x14ac:dyDescent="0.35">
      <c r="A243" s="723" t="s">
        <v>564</v>
      </c>
      <c r="B243" s="701">
        <v>81.849307431786997</v>
      </c>
      <c r="C243" s="701">
        <v>71.41</v>
      </c>
      <c r="D243" s="702">
        <v>-10.439307431787</v>
      </c>
      <c r="E243" s="703">
        <v>0.87245698516699999</v>
      </c>
      <c r="F243" s="701">
        <v>83.402480755111</v>
      </c>
      <c r="G243" s="702">
        <v>62.551860566332998</v>
      </c>
      <c r="H243" s="704">
        <v>5.92</v>
      </c>
      <c r="I243" s="701">
        <v>60.31</v>
      </c>
      <c r="J243" s="702">
        <v>-2.241860566333</v>
      </c>
      <c r="K243" s="705">
        <v>0.723119977415</v>
      </c>
    </row>
    <row r="244" spans="1:11" ht="14.4" customHeight="1" thickBot="1" x14ac:dyDescent="0.35">
      <c r="A244" s="723" t="s">
        <v>565</v>
      </c>
      <c r="B244" s="701">
        <v>3.2478634813479998</v>
      </c>
      <c r="C244" s="701">
        <v>0.81889999999999996</v>
      </c>
      <c r="D244" s="702">
        <v>-2.4289634813480001</v>
      </c>
      <c r="E244" s="703">
        <v>0.25213498187400002</v>
      </c>
      <c r="F244" s="701">
        <v>1.5117755986949999</v>
      </c>
      <c r="G244" s="702">
        <v>1.133831699021</v>
      </c>
      <c r="H244" s="704">
        <v>0</v>
      </c>
      <c r="I244" s="701">
        <v>0</v>
      </c>
      <c r="J244" s="702">
        <v>-1.133831699021</v>
      </c>
      <c r="K244" s="705">
        <v>0</v>
      </c>
    </row>
    <row r="245" spans="1:11" ht="14.4" customHeight="1" thickBot="1" x14ac:dyDescent="0.35">
      <c r="A245" s="723" t="s">
        <v>566</v>
      </c>
      <c r="B245" s="701">
        <v>51.058115168823001</v>
      </c>
      <c r="C245" s="701">
        <v>43.09892</v>
      </c>
      <c r="D245" s="702">
        <v>-7.9591951688230003</v>
      </c>
      <c r="E245" s="703">
        <v>0.84411498265200002</v>
      </c>
      <c r="F245" s="701">
        <v>46.142897118222997</v>
      </c>
      <c r="G245" s="702">
        <v>34.607172838666997</v>
      </c>
      <c r="H245" s="704">
        <v>3.8249399999999998</v>
      </c>
      <c r="I245" s="701">
        <v>32.387039999999999</v>
      </c>
      <c r="J245" s="702">
        <v>-2.2201328386669998</v>
      </c>
      <c r="K245" s="705">
        <v>0.70188570771799996</v>
      </c>
    </row>
    <row r="246" spans="1:11" ht="14.4" customHeight="1" thickBot="1" x14ac:dyDescent="0.35">
      <c r="A246" s="722" t="s">
        <v>567</v>
      </c>
      <c r="B246" s="706">
        <v>998.67489605446599</v>
      </c>
      <c r="C246" s="706">
        <v>1008.46446</v>
      </c>
      <c r="D246" s="707">
        <v>9.7895639455340007</v>
      </c>
      <c r="E246" s="713">
        <v>1.0098025533470001</v>
      </c>
      <c r="F246" s="706">
        <v>986.80583140206397</v>
      </c>
      <c r="G246" s="707">
        <v>740.10437355154795</v>
      </c>
      <c r="H246" s="709">
        <v>72.787970000000001</v>
      </c>
      <c r="I246" s="706">
        <v>711.49433999999997</v>
      </c>
      <c r="J246" s="707">
        <v>-28.610033551548</v>
      </c>
      <c r="K246" s="714">
        <v>0.72100743363899999</v>
      </c>
    </row>
    <row r="247" spans="1:11" ht="14.4" customHeight="1" thickBot="1" x14ac:dyDescent="0.35">
      <c r="A247" s="723" t="s">
        <v>568</v>
      </c>
      <c r="B247" s="701">
        <v>998.67489605446599</v>
      </c>
      <c r="C247" s="701">
        <v>1008.46446</v>
      </c>
      <c r="D247" s="702">
        <v>9.7895639455340007</v>
      </c>
      <c r="E247" s="703">
        <v>1.0098025533470001</v>
      </c>
      <c r="F247" s="701">
        <v>986.80583140206397</v>
      </c>
      <c r="G247" s="702">
        <v>740.10437355154795</v>
      </c>
      <c r="H247" s="704">
        <v>72.787970000000001</v>
      </c>
      <c r="I247" s="701">
        <v>711.49433999999997</v>
      </c>
      <c r="J247" s="702">
        <v>-28.610033551548</v>
      </c>
      <c r="K247" s="705">
        <v>0.72100743363899999</v>
      </c>
    </row>
    <row r="248" spans="1:11" ht="14.4" customHeight="1" thickBot="1" x14ac:dyDescent="0.35">
      <c r="A248" s="722" t="s">
        <v>569</v>
      </c>
      <c r="B248" s="706">
        <v>0</v>
      </c>
      <c r="C248" s="706">
        <v>5.1239999999999997</v>
      </c>
      <c r="D248" s="707">
        <v>5.1239999999999997</v>
      </c>
      <c r="E248" s="708" t="s">
        <v>342</v>
      </c>
      <c r="F248" s="706">
        <v>0</v>
      </c>
      <c r="G248" s="707">
        <v>0</v>
      </c>
      <c r="H248" s="709">
        <v>0.308</v>
      </c>
      <c r="I248" s="706">
        <v>3.7040000000000002</v>
      </c>
      <c r="J248" s="707">
        <v>3.7040000000000002</v>
      </c>
      <c r="K248" s="710" t="s">
        <v>342</v>
      </c>
    </row>
    <row r="249" spans="1:11" ht="14.4" customHeight="1" thickBot="1" x14ac:dyDescent="0.35">
      <c r="A249" s="723" t="s">
        <v>570</v>
      </c>
      <c r="B249" s="701">
        <v>0</v>
      </c>
      <c r="C249" s="701">
        <v>5.1239999999999997</v>
      </c>
      <c r="D249" s="702">
        <v>5.1239999999999997</v>
      </c>
      <c r="E249" s="711" t="s">
        <v>342</v>
      </c>
      <c r="F249" s="701">
        <v>0</v>
      </c>
      <c r="G249" s="702">
        <v>0</v>
      </c>
      <c r="H249" s="704">
        <v>0.308</v>
      </c>
      <c r="I249" s="701">
        <v>3.7040000000000002</v>
      </c>
      <c r="J249" s="702">
        <v>3.7040000000000002</v>
      </c>
      <c r="K249" s="712" t="s">
        <v>342</v>
      </c>
    </row>
    <row r="250" spans="1:11" ht="14.4" customHeight="1" thickBot="1" x14ac:dyDescent="0.35">
      <c r="A250" s="722" t="s">
        <v>571</v>
      </c>
      <c r="B250" s="706">
        <v>1121.4935871923601</v>
      </c>
      <c r="C250" s="706">
        <v>1073.0314599999999</v>
      </c>
      <c r="D250" s="707">
        <v>-48.462127192357002</v>
      </c>
      <c r="E250" s="713">
        <v>0.95678786954600004</v>
      </c>
      <c r="F250" s="706">
        <v>1082.06555226464</v>
      </c>
      <c r="G250" s="707">
        <v>811.549164198477</v>
      </c>
      <c r="H250" s="709">
        <v>87.976730000000003</v>
      </c>
      <c r="I250" s="706">
        <v>843.85938999999996</v>
      </c>
      <c r="J250" s="707">
        <v>32.310225801522002</v>
      </c>
      <c r="K250" s="714">
        <v>0.77985976749100006</v>
      </c>
    </row>
    <row r="251" spans="1:11" ht="14.4" customHeight="1" thickBot="1" x14ac:dyDescent="0.35">
      <c r="A251" s="723" t="s">
        <v>572</v>
      </c>
      <c r="B251" s="701">
        <v>1121.4935871923601</v>
      </c>
      <c r="C251" s="701">
        <v>1073.0314599999999</v>
      </c>
      <c r="D251" s="702">
        <v>-48.462127192357002</v>
      </c>
      <c r="E251" s="703">
        <v>0.95678786954600004</v>
      </c>
      <c r="F251" s="701">
        <v>1082.06555226464</v>
      </c>
      <c r="G251" s="702">
        <v>811.549164198477</v>
      </c>
      <c r="H251" s="704">
        <v>87.976730000000003</v>
      </c>
      <c r="I251" s="701">
        <v>843.85938999999996</v>
      </c>
      <c r="J251" s="702">
        <v>32.310225801522002</v>
      </c>
      <c r="K251" s="705">
        <v>0.77985976749100006</v>
      </c>
    </row>
    <row r="252" spans="1:11" ht="14.4" customHeight="1" thickBot="1" x14ac:dyDescent="0.35">
      <c r="A252" s="722" t="s">
        <v>573</v>
      </c>
      <c r="B252" s="706">
        <v>0</v>
      </c>
      <c r="C252" s="706">
        <v>1953.8577</v>
      </c>
      <c r="D252" s="707">
        <v>1953.8577</v>
      </c>
      <c r="E252" s="708" t="s">
        <v>342</v>
      </c>
      <c r="F252" s="706">
        <v>0</v>
      </c>
      <c r="G252" s="707">
        <v>0</v>
      </c>
      <c r="H252" s="709">
        <v>107.31376</v>
      </c>
      <c r="I252" s="706">
        <v>1632.6209799999999</v>
      </c>
      <c r="J252" s="707">
        <v>1632.6209799999999</v>
      </c>
      <c r="K252" s="710" t="s">
        <v>342</v>
      </c>
    </row>
    <row r="253" spans="1:11" ht="14.4" customHeight="1" thickBot="1" x14ac:dyDescent="0.35">
      <c r="A253" s="723" t="s">
        <v>574</v>
      </c>
      <c r="B253" s="701">
        <v>0</v>
      </c>
      <c r="C253" s="701">
        <v>1953.8577</v>
      </c>
      <c r="D253" s="702">
        <v>1953.8577</v>
      </c>
      <c r="E253" s="711" t="s">
        <v>342</v>
      </c>
      <c r="F253" s="701">
        <v>0</v>
      </c>
      <c r="G253" s="702">
        <v>0</v>
      </c>
      <c r="H253" s="704">
        <v>107.31376</v>
      </c>
      <c r="I253" s="701">
        <v>1632.6209799999999</v>
      </c>
      <c r="J253" s="702">
        <v>1632.6209799999999</v>
      </c>
      <c r="K253" s="712" t="s">
        <v>342</v>
      </c>
    </row>
    <row r="254" spans="1:11" ht="14.4" customHeight="1" thickBot="1" x14ac:dyDescent="0.35">
      <c r="A254" s="722" t="s">
        <v>575</v>
      </c>
      <c r="B254" s="706">
        <v>13384.045024942399</v>
      </c>
      <c r="C254" s="706">
        <v>12962.16432</v>
      </c>
      <c r="D254" s="707">
        <v>-421.88070494242498</v>
      </c>
      <c r="E254" s="713">
        <v>0.96847883400300006</v>
      </c>
      <c r="F254" s="706">
        <v>12084.2790887746</v>
      </c>
      <c r="G254" s="707">
        <v>9063.2093165809201</v>
      </c>
      <c r="H254" s="709">
        <v>999.80341999999996</v>
      </c>
      <c r="I254" s="706">
        <v>9850.3603000000003</v>
      </c>
      <c r="J254" s="707">
        <v>787.15098341908197</v>
      </c>
      <c r="K254" s="714">
        <v>0.81513843131499997</v>
      </c>
    </row>
    <row r="255" spans="1:11" ht="14.4" customHeight="1" thickBot="1" x14ac:dyDescent="0.35">
      <c r="A255" s="723" t="s">
        <v>576</v>
      </c>
      <c r="B255" s="701">
        <v>13384.045024942399</v>
      </c>
      <c r="C255" s="701">
        <v>12962.16432</v>
      </c>
      <c r="D255" s="702">
        <v>-421.88070494242498</v>
      </c>
      <c r="E255" s="703">
        <v>0.96847883400300006</v>
      </c>
      <c r="F255" s="701">
        <v>12084.2790887746</v>
      </c>
      <c r="G255" s="702">
        <v>9063.2093165809201</v>
      </c>
      <c r="H255" s="704">
        <v>999.80341999999996</v>
      </c>
      <c r="I255" s="701">
        <v>9850.3603000000003</v>
      </c>
      <c r="J255" s="702">
        <v>787.15098341908197</v>
      </c>
      <c r="K255" s="705">
        <v>0.81513843131499997</v>
      </c>
    </row>
    <row r="256" spans="1:11" ht="14.4" customHeight="1" thickBot="1" x14ac:dyDescent="0.35">
      <c r="A256" s="719" t="s">
        <v>577</v>
      </c>
      <c r="B256" s="701">
        <v>0</v>
      </c>
      <c r="C256" s="701">
        <v>0.20583000000000001</v>
      </c>
      <c r="D256" s="702">
        <v>0.20583000000000001</v>
      </c>
      <c r="E256" s="711" t="s">
        <v>342</v>
      </c>
      <c r="F256" s="701">
        <v>0</v>
      </c>
      <c r="G256" s="702">
        <v>0</v>
      </c>
      <c r="H256" s="704">
        <v>0</v>
      </c>
      <c r="I256" s="701">
        <v>1.0758799999999999</v>
      </c>
      <c r="J256" s="702">
        <v>1.0758799999999999</v>
      </c>
      <c r="K256" s="712" t="s">
        <v>342</v>
      </c>
    </row>
    <row r="257" spans="1:11" ht="14.4" customHeight="1" thickBot="1" x14ac:dyDescent="0.35">
      <c r="A257" s="724" t="s">
        <v>578</v>
      </c>
      <c r="B257" s="706">
        <v>0</v>
      </c>
      <c r="C257" s="706">
        <v>0.20583000000000001</v>
      </c>
      <c r="D257" s="707">
        <v>0.20583000000000001</v>
      </c>
      <c r="E257" s="708" t="s">
        <v>342</v>
      </c>
      <c r="F257" s="706">
        <v>0</v>
      </c>
      <c r="G257" s="707">
        <v>0</v>
      </c>
      <c r="H257" s="709">
        <v>0</v>
      </c>
      <c r="I257" s="706">
        <v>1.0758799999999999</v>
      </c>
      <c r="J257" s="707">
        <v>1.0758799999999999</v>
      </c>
      <c r="K257" s="710" t="s">
        <v>342</v>
      </c>
    </row>
    <row r="258" spans="1:11" ht="14.4" customHeight="1" thickBot="1" x14ac:dyDescent="0.35">
      <c r="A258" s="726" t="s">
        <v>579</v>
      </c>
      <c r="B258" s="706">
        <v>0</v>
      </c>
      <c r="C258" s="706">
        <v>0.20583000000000001</v>
      </c>
      <c r="D258" s="707">
        <v>0.20583000000000001</v>
      </c>
      <c r="E258" s="708" t="s">
        <v>342</v>
      </c>
      <c r="F258" s="706">
        <v>0</v>
      </c>
      <c r="G258" s="707">
        <v>0</v>
      </c>
      <c r="H258" s="709">
        <v>0</v>
      </c>
      <c r="I258" s="706">
        <v>1.0758799999999999</v>
      </c>
      <c r="J258" s="707">
        <v>1.0758799999999999</v>
      </c>
      <c r="K258" s="710" t="s">
        <v>342</v>
      </c>
    </row>
    <row r="259" spans="1:11" ht="14.4" customHeight="1" thickBot="1" x14ac:dyDescent="0.35">
      <c r="A259" s="722" t="s">
        <v>580</v>
      </c>
      <c r="B259" s="706">
        <v>0</v>
      </c>
      <c r="C259" s="706">
        <v>0.20583000000000001</v>
      </c>
      <c r="D259" s="707">
        <v>0.20583000000000001</v>
      </c>
      <c r="E259" s="708" t="s">
        <v>342</v>
      </c>
      <c r="F259" s="706">
        <v>0</v>
      </c>
      <c r="G259" s="707">
        <v>0</v>
      </c>
      <c r="H259" s="709">
        <v>0</v>
      </c>
      <c r="I259" s="706">
        <v>1.0758799999999999</v>
      </c>
      <c r="J259" s="707">
        <v>1.0758799999999999</v>
      </c>
      <c r="K259" s="710" t="s">
        <v>342</v>
      </c>
    </row>
    <row r="260" spans="1:11" ht="14.4" customHeight="1" thickBot="1" x14ac:dyDescent="0.35">
      <c r="A260" s="723" t="s">
        <v>581</v>
      </c>
      <c r="B260" s="701">
        <v>0</v>
      </c>
      <c r="C260" s="701">
        <v>0.20583000000000001</v>
      </c>
      <c r="D260" s="702">
        <v>0.20583000000000001</v>
      </c>
      <c r="E260" s="711" t="s">
        <v>342</v>
      </c>
      <c r="F260" s="701">
        <v>0</v>
      </c>
      <c r="G260" s="702">
        <v>0</v>
      </c>
      <c r="H260" s="704">
        <v>0</v>
      </c>
      <c r="I260" s="701">
        <v>0.21787999999999999</v>
      </c>
      <c r="J260" s="702">
        <v>0.21787999999999999</v>
      </c>
      <c r="K260" s="712" t="s">
        <v>342</v>
      </c>
    </row>
    <row r="261" spans="1:11" ht="14.4" customHeight="1" thickBot="1" x14ac:dyDescent="0.35">
      <c r="A261" s="723" t="s">
        <v>582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0</v>
      </c>
      <c r="I261" s="701">
        <v>0.85799999999999998</v>
      </c>
      <c r="J261" s="702">
        <v>0.85799999999999998</v>
      </c>
      <c r="K261" s="712" t="s">
        <v>342</v>
      </c>
    </row>
    <row r="262" spans="1:11" ht="14.4" customHeight="1" thickBot="1" x14ac:dyDescent="0.35">
      <c r="A262" s="727"/>
      <c r="B262" s="701">
        <v>19149.419758686501</v>
      </c>
      <c r="C262" s="701">
        <v>-13537.156070000001</v>
      </c>
      <c r="D262" s="702">
        <v>-32686.575828686498</v>
      </c>
      <c r="E262" s="703">
        <v>-0.70692251987700006</v>
      </c>
      <c r="F262" s="701">
        <v>16237.1626441852</v>
      </c>
      <c r="G262" s="702">
        <v>12177.871983138901</v>
      </c>
      <c r="H262" s="704">
        <v>-1923.1442500000001</v>
      </c>
      <c r="I262" s="701">
        <v>1272.8045999999799</v>
      </c>
      <c r="J262" s="702">
        <v>-10905.067383139</v>
      </c>
      <c r="K262" s="705">
        <v>7.8388363034E-2</v>
      </c>
    </row>
    <row r="263" spans="1:11" ht="14.4" customHeight="1" thickBot="1" x14ac:dyDescent="0.35">
      <c r="A263" s="728" t="s">
        <v>66</v>
      </c>
      <c r="B263" s="715">
        <v>19149.419758686501</v>
      </c>
      <c r="C263" s="715">
        <v>-13537.156070000001</v>
      </c>
      <c r="D263" s="716">
        <v>-32686.575828686498</v>
      </c>
      <c r="E263" s="717" t="s">
        <v>342</v>
      </c>
      <c r="F263" s="715">
        <v>16237.1626441852</v>
      </c>
      <c r="G263" s="716">
        <v>12177.871983138901</v>
      </c>
      <c r="H263" s="715">
        <v>-1923.1442500000001</v>
      </c>
      <c r="I263" s="715">
        <v>1272.8045999999999</v>
      </c>
      <c r="J263" s="716">
        <v>-10905.067383138899</v>
      </c>
      <c r="K263" s="718">
        <v>7.8388363034E-2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586</v>
      </c>
      <c r="C6" s="731">
        <v>10724.626490000002</v>
      </c>
      <c r="D6" s="731">
        <v>11389.019969999999</v>
      </c>
      <c r="E6" s="731"/>
      <c r="F6" s="731">
        <v>10258.000979999995</v>
      </c>
      <c r="G6" s="731">
        <v>11389.500277343748</v>
      </c>
      <c r="H6" s="731">
        <v>-1131.4992973437529</v>
      </c>
      <c r="I6" s="732">
        <v>0.90065417535530012</v>
      </c>
      <c r="J6" s="733" t="s">
        <v>1</v>
      </c>
    </row>
    <row r="7" spans="1:10" ht="14.4" customHeight="1" x14ac:dyDescent="0.3">
      <c r="A7" s="729" t="s">
        <v>583</v>
      </c>
      <c r="B7" s="730" t="s">
        <v>587</v>
      </c>
      <c r="C7" s="731">
        <v>821.95669999999996</v>
      </c>
      <c r="D7" s="731">
        <v>734.02328999999975</v>
      </c>
      <c r="E7" s="731"/>
      <c r="F7" s="731">
        <v>671.45464000000027</v>
      </c>
      <c r="G7" s="731">
        <v>900.32461767578127</v>
      </c>
      <c r="H7" s="731">
        <v>-228.869977675781</v>
      </c>
      <c r="I7" s="732">
        <v>0.74579171425233637</v>
      </c>
      <c r="J7" s="733" t="s">
        <v>1</v>
      </c>
    </row>
    <row r="8" spans="1:10" ht="14.4" customHeight="1" x14ac:dyDescent="0.3">
      <c r="A8" s="729" t="s">
        <v>583</v>
      </c>
      <c r="B8" s="730" t="s">
        <v>588</v>
      </c>
      <c r="C8" s="731">
        <v>353.89191000000017</v>
      </c>
      <c r="D8" s="731">
        <v>318.03066999999999</v>
      </c>
      <c r="E8" s="731"/>
      <c r="F8" s="731">
        <v>269.46413000000007</v>
      </c>
      <c r="G8" s="731">
        <v>405.07340625000001</v>
      </c>
      <c r="H8" s="731">
        <v>-135.60927624999994</v>
      </c>
      <c r="I8" s="732">
        <v>0.66522295920284213</v>
      </c>
      <c r="J8" s="733" t="s">
        <v>1</v>
      </c>
    </row>
    <row r="9" spans="1:10" ht="14.4" customHeight="1" x14ac:dyDescent="0.3">
      <c r="A9" s="729" t="s">
        <v>583</v>
      </c>
      <c r="B9" s="730" t="s">
        <v>589</v>
      </c>
      <c r="C9" s="731">
        <v>0</v>
      </c>
      <c r="D9" s="731">
        <v>0</v>
      </c>
      <c r="E9" s="731"/>
      <c r="F9" s="731">
        <v>4.2261999999999995</v>
      </c>
      <c r="G9" s="731">
        <v>0</v>
      </c>
      <c r="H9" s="731">
        <v>4.2261999999999995</v>
      </c>
      <c r="I9" s="732" t="s">
        <v>585</v>
      </c>
      <c r="J9" s="733" t="s">
        <v>1</v>
      </c>
    </row>
    <row r="10" spans="1:10" ht="14.4" customHeight="1" x14ac:dyDescent="0.3">
      <c r="A10" s="729" t="s">
        <v>583</v>
      </c>
      <c r="B10" s="730" t="s">
        <v>590</v>
      </c>
      <c r="C10" s="731">
        <v>999.69923999999969</v>
      </c>
      <c r="D10" s="731">
        <v>1701.5921099999998</v>
      </c>
      <c r="E10" s="731"/>
      <c r="F10" s="731">
        <v>1845.1009300000003</v>
      </c>
      <c r="G10" s="731">
        <v>1695</v>
      </c>
      <c r="H10" s="731">
        <v>150.10093000000029</v>
      </c>
      <c r="I10" s="732">
        <v>1.088555120943953</v>
      </c>
      <c r="J10" s="733" t="s">
        <v>1</v>
      </c>
    </row>
    <row r="11" spans="1:10" ht="14.4" customHeight="1" x14ac:dyDescent="0.3">
      <c r="A11" s="729" t="s">
        <v>583</v>
      </c>
      <c r="B11" s="730" t="s">
        <v>591</v>
      </c>
      <c r="C11" s="731">
        <v>32.468809999999998</v>
      </c>
      <c r="D11" s="731">
        <v>122.24854999999999</v>
      </c>
      <c r="E11" s="731"/>
      <c r="F11" s="731">
        <v>63.991020000000006</v>
      </c>
      <c r="G11" s="731">
        <v>120</v>
      </c>
      <c r="H11" s="731">
        <v>-56.008979999999994</v>
      </c>
      <c r="I11" s="732">
        <v>0.53325850000000008</v>
      </c>
      <c r="J11" s="733" t="s">
        <v>1</v>
      </c>
    </row>
    <row r="12" spans="1:10" ht="14.4" customHeight="1" x14ac:dyDescent="0.3">
      <c r="A12" s="729" t="s">
        <v>583</v>
      </c>
      <c r="B12" s="730" t="s">
        <v>592</v>
      </c>
      <c r="C12" s="731">
        <v>1096.2636000000007</v>
      </c>
      <c r="D12" s="731">
        <v>1170.19687</v>
      </c>
      <c r="E12" s="731"/>
      <c r="F12" s="731">
        <v>1307.6039299999991</v>
      </c>
      <c r="G12" s="731">
        <v>1170</v>
      </c>
      <c r="H12" s="731">
        <v>137.60392999999908</v>
      </c>
      <c r="I12" s="732">
        <v>1.1176101965811958</v>
      </c>
      <c r="J12" s="733" t="s">
        <v>1</v>
      </c>
    </row>
    <row r="13" spans="1:10" ht="14.4" customHeight="1" x14ac:dyDescent="0.3">
      <c r="A13" s="729" t="s">
        <v>583</v>
      </c>
      <c r="B13" s="730" t="s">
        <v>593</v>
      </c>
      <c r="C13" s="731">
        <v>1588.4257399999995</v>
      </c>
      <c r="D13" s="731">
        <v>2018.2851300000007</v>
      </c>
      <c r="E13" s="731"/>
      <c r="F13" s="731">
        <v>1188.5314800000001</v>
      </c>
      <c r="G13" s="731">
        <v>2017.5</v>
      </c>
      <c r="H13" s="731">
        <v>-828.9685199999999</v>
      </c>
      <c r="I13" s="732">
        <v>0.58911101858736059</v>
      </c>
      <c r="J13" s="733" t="s">
        <v>1</v>
      </c>
    </row>
    <row r="14" spans="1:10" ht="14.4" customHeight="1" x14ac:dyDescent="0.3">
      <c r="A14" s="729" t="s">
        <v>583</v>
      </c>
      <c r="B14" s="730" t="s">
        <v>594</v>
      </c>
      <c r="C14" s="731">
        <v>553.65379999999971</v>
      </c>
      <c r="D14" s="731">
        <v>455.99688999999984</v>
      </c>
      <c r="E14" s="731"/>
      <c r="F14" s="731">
        <v>413.47271999999975</v>
      </c>
      <c r="G14" s="731">
        <v>457.5000180664062</v>
      </c>
      <c r="H14" s="731">
        <v>-44.027298066406445</v>
      </c>
      <c r="I14" s="732">
        <v>0.90376547250755324</v>
      </c>
      <c r="J14" s="733" t="s">
        <v>1</v>
      </c>
    </row>
    <row r="15" spans="1:10" ht="14.4" customHeight="1" x14ac:dyDescent="0.3">
      <c r="A15" s="729" t="s">
        <v>583</v>
      </c>
      <c r="B15" s="730" t="s">
        <v>595</v>
      </c>
      <c r="C15" s="731">
        <v>16170.986290000003</v>
      </c>
      <c r="D15" s="731">
        <v>17909.393479999999</v>
      </c>
      <c r="E15" s="731"/>
      <c r="F15" s="731">
        <v>16021.846029999993</v>
      </c>
      <c r="G15" s="731">
        <v>18154.898319335938</v>
      </c>
      <c r="H15" s="731">
        <v>-2133.0522893359448</v>
      </c>
      <c r="I15" s="732">
        <v>0.88250816656658826</v>
      </c>
      <c r="J15" s="733" t="s">
        <v>596</v>
      </c>
    </row>
    <row r="17" spans="1:10" ht="14.4" customHeight="1" x14ac:dyDescent="0.3">
      <c r="A17" s="729" t="s">
        <v>583</v>
      </c>
      <c r="B17" s="730" t="s">
        <v>584</v>
      </c>
      <c r="C17" s="731" t="s">
        <v>585</v>
      </c>
      <c r="D17" s="731" t="s">
        <v>585</v>
      </c>
      <c r="E17" s="731"/>
      <c r="F17" s="731" t="s">
        <v>585</v>
      </c>
      <c r="G17" s="731" t="s">
        <v>585</v>
      </c>
      <c r="H17" s="731" t="s">
        <v>585</v>
      </c>
      <c r="I17" s="732" t="s">
        <v>585</v>
      </c>
      <c r="J17" s="733" t="s">
        <v>73</v>
      </c>
    </row>
    <row r="18" spans="1:10" ht="14.4" customHeight="1" x14ac:dyDescent="0.3">
      <c r="A18" s="729" t="s">
        <v>597</v>
      </c>
      <c r="B18" s="730" t="s">
        <v>598</v>
      </c>
      <c r="C18" s="731" t="s">
        <v>585</v>
      </c>
      <c r="D18" s="731" t="s">
        <v>585</v>
      </c>
      <c r="E18" s="731"/>
      <c r="F18" s="731" t="s">
        <v>585</v>
      </c>
      <c r="G18" s="731" t="s">
        <v>585</v>
      </c>
      <c r="H18" s="731" t="s">
        <v>585</v>
      </c>
      <c r="I18" s="732" t="s">
        <v>585</v>
      </c>
      <c r="J18" s="733" t="s">
        <v>0</v>
      </c>
    </row>
    <row r="19" spans="1:10" ht="14.4" customHeight="1" x14ac:dyDescent="0.3">
      <c r="A19" s="729" t="s">
        <v>597</v>
      </c>
      <c r="B19" s="730" t="s">
        <v>586</v>
      </c>
      <c r="C19" s="731">
        <v>14.958359999999999</v>
      </c>
      <c r="D19" s="731">
        <v>19.129860000000001</v>
      </c>
      <c r="E19" s="731"/>
      <c r="F19" s="731">
        <v>23.300700000000003</v>
      </c>
      <c r="G19" s="731">
        <v>18</v>
      </c>
      <c r="H19" s="731">
        <v>5.3007000000000026</v>
      </c>
      <c r="I19" s="732">
        <v>1.2944833333333334</v>
      </c>
      <c r="J19" s="733" t="s">
        <v>1</v>
      </c>
    </row>
    <row r="20" spans="1:10" ht="14.4" customHeight="1" x14ac:dyDescent="0.3">
      <c r="A20" s="729" t="s">
        <v>597</v>
      </c>
      <c r="B20" s="730" t="s">
        <v>590</v>
      </c>
      <c r="C20" s="731">
        <v>12.9162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585</v>
      </c>
      <c r="J20" s="733" t="s">
        <v>1</v>
      </c>
    </row>
    <row r="21" spans="1:10" ht="14.4" customHeight="1" x14ac:dyDescent="0.3">
      <c r="A21" s="729" t="s">
        <v>597</v>
      </c>
      <c r="B21" s="730" t="s">
        <v>599</v>
      </c>
      <c r="C21" s="731">
        <v>27.874559999999999</v>
      </c>
      <c r="D21" s="731">
        <v>19.129860000000001</v>
      </c>
      <c r="E21" s="731"/>
      <c r="F21" s="731">
        <v>23.300700000000003</v>
      </c>
      <c r="G21" s="731">
        <v>18</v>
      </c>
      <c r="H21" s="731">
        <v>5.3007000000000026</v>
      </c>
      <c r="I21" s="732">
        <v>1.2944833333333334</v>
      </c>
      <c r="J21" s="733" t="s">
        <v>600</v>
      </c>
    </row>
    <row r="22" spans="1:10" ht="14.4" customHeight="1" x14ac:dyDescent="0.3">
      <c r="A22" s="729" t="s">
        <v>585</v>
      </c>
      <c r="B22" s="730" t="s">
        <v>585</v>
      </c>
      <c r="C22" s="731" t="s">
        <v>585</v>
      </c>
      <c r="D22" s="731" t="s">
        <v>585</v>
      </c>
      <c r="E22" s="731"/>
      <c r="F22" s="731" t="s">
        <v>585</v>
      </c>
      <c r="G22" s="731" t="s">
        <v>585</v>
      </c>
      <c r="H22" s="731" t="s">
        <v>585</v>
      </c>
      <c r="I22" s="732" t="s">
        <v>585</v>
      </c>
      <c r="J22" s="733" t="s">
        <v>601</v>
      </c>
    </row>
    <row r="23" spans="1:10" ht="14.4" customHeight="1" x14ac:dyDescent="0.3">
      <c r="A23" s="729" t="s">
        <v>602</v>
      </c>
      <c r="B23" s="730" t="s">
        <v>603</v>
      </c>
      <c r="C23" s="731" t="s">
        <v>585</v>
      </c>
      <c r="D23" s="731" t="s">
        <v>585</v>
      </c>
      <c r="E23" s="731"/>
      <c r="F23" s="731" t="s">
        <v>585</v>
      </c>
      <c r="G23" s="731" t="s">
        <v>585</v>
      </c>
      <c r="H23" s="731" t="s">
        <v>585</v>
      </c>
      <c r="I23" s="732" t="s">
        <v>585</v>
      </c>
      <c r="J23" s="733" t="s">
        <v>0</v>
      </c>
    </row>
    <row r="24" spans="1:10" ht="14.4" customHeight="1" x14ac:dyDescent="0.3">
      <c r="A24" s="729" t="s">
        <v>602</v>
      </c>
      <c r="B24" s="730" t="s">
        <v>586</v>
      </c>
      <c r="C24" s="731">
        <v>5904.7515400000038</v>
      </c>
      <c r="D24" s="731">
        <v>6121.6530900000025</v>
      </c>
      <c r="E24" s="731"/>
      <c r="F24" s="731">
        <v>4978.4008099999974</v>
      </c>
      <c r="G24" s="731">
        <v>6231</v>
      </c>
      <c r="H24" s="731">
        <v>-1252.5991900000026</v>
      </c>
      <c r="I24" s="732">
        <v>0.7989730075429301</v>
      </c>
      <c r="J24" s="733" t="s">
        <v>1</v>
      </c>
    </row>
    <row r="25" spans="1:10" ht="14.4" customHeight="1" x14ac:dyDescent="0.3">
      <c r="A25" s="729" t="s">
        <v>602</v>
      </c>
      <c r="B25" s="730" t="s">
        <v>587</v>
      </c>
      <c r="C25" s="731">
        <v>820.28482999999994</v>
      </c>
      <c r="D25" s="731">
        <v>732.68574999999976</v>
      </c>
      <c r="E25" s="731"/>
      <c r="F25" s="731">
        <v>671.45464000000027</v>
      </c>
      <c r="G25" s="731">
        <v>899</v>
      </c>
      <c r="H25" s="731">
        <v>-227.54535999999973</v>
      </c>
      <c r="I25" s="732">
        <v>0.74689058954393805</v>
      </c>
      <c r="J25" s="733" t="s">
        <v>1</v>
      </c>
    </row>
    <row r="26" spans="1:10" ht="14.4" customHeight="1" x14ac:dyDescent="0.3">
      <c r="A26" s="729" t="s">
        <v>602</v>
      </c>
      <c r="B26" s="730" t="s">
        <v>588</v>
      </c>
      <c r="C26" s="731">
        <v>353.89191000000017</v>
      </c>
      <c r="D26" s="731">
        <v>318.03066999999999</v>
      </c>
      <c r="E26" s="731"/>
      <c r="F26" s="731">
        <v>269.46413000000007</v>
      </c>
      <c r="G26" s="731">
        <v>405</v>
      </c>
      <c r="H26" s="731">
        <v>-135.53586999999993</v>
      </c>
      <c r="I26" s="732">
        <v>0.66534353086419773</v>
      </c>
      <c r="J26" s="733" t="s">
        <v>1</v>
      </c>
    </row>
    <row r="27" spans="1:10" ht="14.4" customHeight="1" x14ac:dyDescent="0.3">
      <c r="A27" s="729" t="s">
        <v>602</v>
      </c>
      <c r="B27" s="730" t="s">
        <v>589</v>
      </c>
      <c r="C27" s="731">
        <v>0</v>
      </c>
      <c r="D27" s="731">
        <v>0</v>
      </c>
      <c r="E27" s="731"/>
      <c r="F27" s="731">
        <v>4.2261999999999995</v>
      </c>
      <c r="G27" s="731">
        <v>0</v>
      </c>
      <c r="H27" s="731">
        <v>4.2261999999999995</v>
      </c>
      <c r="I27" s="732" t="s">
        <v>585</v>
      </c>
      <c r="J27" s="733" t="s">
        <v>1</v>
      </c>
    </row>
    <row r="28" spans="1:10" ht="14.4" customHeight="1" x14ac:dyDescent="0.3">
      <c r="A28" s="729" t="s">
        <v>602</v>
      </c>
      <c r="B28" s="730" t="s">
        <v>590</v>
      </c>
      <c r="C28" s="731">
        <v>986.78303999999969</v>
      </c>
      <c r="D28" s="731">
        <v>1701.5921099999998</v>
      </c>
      <c r="E28" s="731"/>
      <c r="F28" s="731">
        <v>1845.1009300000003</v>
      </c>
      <c r="G28" s="731">
        <v>1695</v>
      </c>
      <c r="H28" s="731">
        <v>150.10093000000029</v>
      </c>
      <c r="I28" s="732">
        <v>1.088555120943953</v>
      </c>
      <c r="J28" s="733" t="s">
        <v>1</v>
      </c>
    </row>
    <row r="29" spans="1:10" ht="14.4" customHeight="1" x14ac:dyDescent="0.3">
      <c r="A29" s="729" t="s">
        <v>602</v>
      </c>
      <c r="B29" s="730" t="s">
        <v>591</v>
      </c>
      <c r="C29" s="731">
        <v>32.468809999999998</v>
      </c>
      <c r="D29" s="731">
        <v>122.24854999999999</v>
      </c>
      <c r="E29" s="731"/>
      <c r="F29" s="731">
        <v>63.991020000000006</v>
      </c>
      <c r="G29" s="731">
        <v>120</v>
      </c>
      <c r="H29" s="731">
        <v>-56.008979999999994</v>
      </c>
      <c r="I29" s="732">
        <v>0.53325850000000008</v>
      </c>
      <c r="J29" s="733" t="s">
        <v>1</v>
      </c>
    </row>
    <row r="30" spans="1:10" ht="14.4" customHeight="1" x14ac:dyDescent="0.3">
      <c r="A30" s="729" t="s">
        <v>602</v>
      </c>
      <c r="B30" s="730" t="s">
        <v>592</v>
      </c>
      <c r="C30" s="731">
        <v>1096.2636000000007</v>
      </c>
      <c r="D30" s="731">
        <v>1170.19687</v>
      </c>
      <c r="E30" s="731"/>
      <c r="F30" s="731">
        <v>1307.6039299999991</v>
      </c>
      <c r="G30" s="731">
        <v>1170</v>
      </c>
      <c r="H30" s="731">
        <v>137.60392999999908</v>
      </c>
      <c r="I30" s="732">
        <v>1.1176101965811958</v>
      </c>
      <c r="J30" s="733" t="s">
        <v>1</v>
      </c>
    </row>
    <row r="31" spans="1:10" ht="14.4" customHeight="1" x14ac:dyDescent="0.3">
      <c r="A31" s="729" t="s">
        <v>602</v>
      </c>
      <c r="B31" s="730" t="s">
        <v>593</v>
      </c>
      <c r="C31" s="731">
        <v>1588.4257399999995</v>
      </c>
      <c r="D31" s="731">
        <v>2018.2851300000007</v>
      </c>
      <c r="E31" s="731"/>
      <c r="F31" s="731">
        <v>1188.5314800000001</v>
      </c>
      <c r="G31" s="731">
        <v>2018</v>
      </c>
      <c r="H31" s="731">
        <v>-829.4685199999999</v>
      </c>
      <c r="I31" s="732">
        <v>0.58896505450941528</v>
      </c>
      <c r="J31" s="733" t="s">
        <v>1</v>
      </c>
    </row>
    <row r="32" spans="1:10" ht="14.4" customHeight="1" x14ac:dyDescent="0.3">
      <c r="A32" s="729" t="s">
        <v>602</v>
      </c>
      <c r="B32" s="730" t="s">
        <v>594</v>
      </c>
      <c r="C32" s="731">
        <v>144.52379999999999</v>
      </c>
      <c r="D32" s="731">
        <v>150.90711000000002</v>
      </c>
      <c r="E32" s="731"/>
      <c r="F32" s="731">
        <v>137.72767000000002</v>
      </c>
      <c r="G32" s="731">
        <v>160</v>
      </c>
      <c r="H32" s="731">
        <v>-22.272329999999982</v>
      </c>
      <c r="I32" s="732">
        <v>0.86079793750000011</v>
      </c>
      <c r="J32" s="733" t="s">
        <v>1</v>
      </c>
    </row>
    <row r="33" spans="1:10" ht="14.4" customHeight="1" x14ac:dyDescent="0.3">
      <c r="A33" s="729" t="s">
        <v>602</v>
      </c>
      <c r="B33" s="730" t="s">
        <v>604</v>
      </c>
      <c r="C33" s="731">
        <v>10927.393270000004</v>
      </c>
      <c r="D33" s="731">
        <v>12335.599280000002</v>
      </c>
      <c r="E33" s="731"/>
      <c r="F33" s="731">
        <v>10466.500809999998</v>
      </c>
      <c r="G33" s="731">
        <v>12698</v>
      </c>
      <c r="H33" s="731">
        <v>-2231.4991900000023</v>
      </c>
      <c r="I33" s="732">
        <v>0.82426372735863895</v>
      </c>
      <c r="J33" s="733" t="s">
        <v>600</v>
      </c>
    </row>
    <row r="34" spans="1:10" ht="14.4" customHeight="1" x14ac:dyDescent="0.3">
      <c r="A34" s="729" t="s">
        <v>585</v>
      </c>
      <c r="B34" s="730" t="s">
        <v>585</v>
      </c>
      <c r="C34" s="731" t="s">
        <v>585</v>
      </c>
      <c r="D34" s="731" t="s">
        <v>585</v>
      </c>
      <c r="E34" s="731"/>
      <c r="F34" s="731" t="s">
        <v>585</v>
      </c>
      <c r="G34" s="731" t="s">
        <v>585</v>
      </c>
      <c r="H34" s="731" t="s">
        <v>585</v>
      </c>
      <c r="I34" s="732" t="s">
        <v>585</v>
      </c>
      <c r="J34" s="733" t="s">
        <v>601</v>
      </c>
    </row>
    <row r="35" spans="1:10" ht="14.4" customHeight="1" x14ac:dyDescent="0.3">
      <c r="A35" s="729" t="s">
        <v>605</v>
      </c>
      <c r="B35" s="730" t="s">
        <v>606</v>
      </c>
      <c r="C35" s="731" t="s">
        <v>585</v>
      </c>
      <c r="D35" s="731" t="s">
        <v>585</v>
      </c>
      <c r="E35" s="731"/>
      <c r="F35" s="731" t="s">
        <v>585</v>
      </c>
      <c r="G35" s="731" t="s">
        <v>585</v>
      </c>
      <c r="H35" s="731" t="s">
        <v>585</v>
      </c>
      <c r="I35" s="732" t="s">
        <v>585</v>
      </c>
      <c r="J35" s="733" t="s">
        <v>0</v>
      </c>
    </row>
    <row r="36" spans="1:10" ht="14.4" customHeight="1" x14ac:dyDescent="0.3">
      <c r="A36" s="729" t="s">
        <v>605</v>
      </c>
      <c r="B36" s="730" t="s">
        <v>586</v>
      </c>
      <c r="C36" s="731">
        <v>2230.2697000000012</v>
      </c>
      <c r="D36" s="731">
        <v>2407.92148</v>
      </c>
      <c r="E36" s="731"/>
      <c r="F36" s="731">
        <v>2515.6081599999998</v>
      </c>
      <c r="G36" s="731">
        <v>2338</v>
      </c>
      <c r="H36" s="731">
        <v>177.60815999999977</v>
      </c>
      <c r="I36" s="732">
        <v>1.0759658511548331</v>
      </c>
      <c r="J36" s="733" t="s">
        <v>1</v>
      </c>
    </row>
    <row r="37" spans="1:10" ht="14.4" customHeight="1" x14ac:dyDescent="0.3">
      <c r="A37" s="729" t="s">
        <v>605</v>
      </c>
      <c r="B37" s="730" t="s">
        <v>594</v>
      </c>
      <c r="C37" s="731">
        <v>406.64599999999973</v>
      </c>
      <c r="D37" s="731">
        <v>303.01977999999986</v>
      </c>
      <c r="E37" s="731"/>
      <c r="F37" s="731">
        <v>272.84704999999968</v>
      </c>
      <c r="G37" s="731">
        <v>295</v>
      </c>
      <c r="H37" s="731">
        <v>-22.152950000000317</v>
      </c>
      <c r="I37" s="732">
        <v>0.92490525423728709</v>
      </c>
      <c r="J37" s="733" t="s">
        <v>1</v>
      </c>
    </row>
    <row r="38" spans="1:10" ht="14.4" customHeight="1" x14ac:dyDescent="0.3">
      <c r="A38" s="729" t="s">
        <v>605</v>
      </c>
      <c r="B38" s="730" t="s">
        <v>607</v>
      </c>
      <c r="C38" s="731">
        <v>2636.9157000000009</v>
      </c>
      <c r="D38" s="731">
        <v>2710.9412599999996</v>
      </c>
      <c r="E38" s="731"/>
      <c r="F38" s="731">
        <v>2788.4552099999996</v>
      </c>
      <c r="G38" s="731">
        <v>2632</v>
      </c>
      <c r="H38" s="731">
        <v>156.45520999999962</v>
      </c>
      <c r="I38" s="732">
        <v>1.0594434688449847</v>
      </c>
      <c r="J38" s="733" t="s">
        <v>600</v>
      </c>
    </row>
    <row r="39" spans="1:10" ht="14.4" customHeight="1" x14ac:dyDescent="0.3">
      <c r="A39" s="729" t="s">
        <v>585</v>
      </c>
      <c r="B39" s="730" t="s">
        <v>585</v>
      </c>
      <c r="C39" s="731" t="s">
        <v>585</v>
      </c>
      <c r="D39" s="731" t="s">
        <v>585</v>
      </c>
      <c r="E39" s="731"/>
      <c r="F39" s="731" t="s">
        <v>585</v>
      </c>
      <c r="G39" s="731" t="s">
        <v>585</v>
      </c>
      <c r="H39" s="731" t="s">
        <v>585</v>
      </c>
      <c r="I39" s="732" t="s">
        <v>585</v>
      </c>
      <c r="J39" s="733" t="s">
        <v>601</v>
      </c>
    </row>
    <row r="40" spans="1:10" ht="14.4" customHeight="1" x14ac:dyDescent="0.3">
      <c r="A40" s="729" t="s">
        <v>608</v>
      </c>
      <c r="B40" s="730" t="s">
        <v>609</v>
      </c>
      <c r="C40" s="731" t="s">
        <v>585</v>
      </c>
      <c r="D40" s="731" t="s">
        <v>585</v>
      </c>
      <c r="E40" s="731"/>
      <c r="F40" s="731" t="s">
        <v>585</v>
      </c>
      <c r="G40" s="731" t="s">
        <v>585</v>
      </c>
      <c r="H40" s="731" t="s">
        <v>585</v>
      </c>
      <c r="I40" s="732" t="s">
        <v>585</v>
      </c>
      <c r="J40" s="733" t="s">
        <v>0</v>
      </c>
    </row>
    <row r="41" spans="1:10" ht="14.4" customHeight="1" x14ac:dyDescent="0.3">
      <c r="A41" s="729" t="s">
        <v>608</v>
      </c>
      <c r="B41" s="730" t="s">
        <v>586</v>
      </c>
      <c r="C41" s="731">
        <v>2093.5908399999989</v>
      </c>
      <c r="D41" s="731">
        <v>2330.8739199999982</v>
      </c>
      <c r="E41" s="731"/>
      <c r="F41" s="731">
        <v>2279.4540299999999</v>
      </c>
      <c r="G41" s="731">
        <v>2320</v>
      </c>
      <c r="H41" s="731">
        <v>-40.545970000000125</v>
      </c>
      <c r="I41" s="732">
        <v>0.98252328879310336</v>
      </c>
      <c r="J41" s="733" t="s">
        <v>1</v>
      </c>
    </row>
    <row r="42" spans="1:10" ht="14.4" customHeight="1" x14ac:dyDescent="0.3">
      <c r="A42" s="729" t="s">
        <v>608</v>
      </c>
      <c r="B42" s="730" t="s">
        <v>587</v>
      </c>
      <c r="C42" s="731">
        <v>1.67187</v>
      </c>
      <c r="D42" s="731">
        <v>1.33754</v>
      </c>
      <c r="E42" s="731"/>
      <c r="F42" s="731">
        <v>0</v>
      </c>
      <c r="G42" s="731">
        <v>1</v>
      </c>
      <c r="H42" s="731">
        <v>-1</v>
      </c>
      <c r="I42" s="732">
        <v>0</v>
      </c>
      <c r="J42" s="733" t="s">
        <v>1</v>
      </c>
    </row>
    <row r="43" spans="1:10" ht="14.4" customHeight="1" x14ac:dyDescent="0.3">
      <c r="A43" s="729" t="s">
        <v>608</v>
      </c>
      <c r="B43" s="730" t="s">
        <v>588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585</v>
      </c>
      <c r="J43" s="733" t="s">
        <v>1</v>
      </c>
    </row>
    <row r="44" spans="1:10" ht="14.4" customHeight="1" x14ac:dyDescent="0.3">
      <c r="A44" s="729" t="s">
        <v>608</v>
      </c>
      <c r="B44" s="730" t="s">
        <v>594</v>
      </c>
      <c r="C44" s="731">
        <v>0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585</v>
      </c>
      <c r="J44" s="733" t="s">
        <v>1</v>
      </c>
    </row>
    <row r="45" spans="1:10" ht="14.4" customHeight="1" x14ac:dyDescent="0.3">
      <c r="A45" s="729" t="s">
        <v>608</v>
      </c>
      <c r="B45" s="730" t="s">
        <v>610</v>
      </c>
      <c r="C45" s="731">
        <v>2095.2627099999991</v>
      </c>
      <c r="D45" s="731">
        <v>2332.2114599999982</v>
      </c>
      <c r="E45" s="731"/>
      <c r="F45" s="731">
        <v>2279.4540299999999</v>
      </c>
      <c r="G45" s="731">
        <v>2321</v>
      </c>
      <c r="H45" s="731">
        <v>-41.545970000000125</v>
      </c>
      <c r="I45" s="732">
        <v>0.9820999698405859</v>
      </c>
      <c r="J45" s="733" t="s">
        <v>600</v>
      </c>
    </row>
    <row r="46" spans="1:10" ht="14.4" customHeight="1" x14ac:dyDescent="0.3">
      <c r="A46" s="729" t="s">
        <v>585</v>
      </c>
      <c r="B46" s="730" t="s">
        <v>585</v>
      </c>
      <c r="C46" s="731" t="s">
        <v>585</v>
      </c>
      <c r="D46" s="731" t="s">
        <v>585</v>
      </c>
      <c r="E46" s="731"/>
      <c r="F46" s="731" t="s">
        <v>585</v>
      </c>
      <c r="G46" s="731" t="s">
        <v>585</v>
      </c>
      <c r="H46" s="731" t="s">
        <v>585</v>
      </c>
      <c r="I46" s="732" t="s">
        <v>585</v>
      </c>
      <c r="J46" s="733" t="s">
        <v>601</v>
      </c>
    </row>
    <row r="47" spans="1:10" ht="14.4" customHeight="1" x14ac:dyDescent="0.3">
      <c r="A47" s="729" t="s">
        <v>611</v>
      </c>
      <c r="B47" s="730" t="s">
        <v>612</v>
      </c>
      <c r="C47" s="731" t="s">
        <v>585</v>
      </c>
      <c r="D47" s="731" t="s">
        <v>585</v>
      </c>
      <c r="E47" s="731"/>
      <c r="F47" s="731" t="s">
        <v>585</v>
      </c>
      <c r="G47" s="731" t="s">
        <v>585</v>
      </c>
      <c r="H47" s="731" t="s">
        <v>585</v>
      </c>
      <c r="I47" s="732" t="s">
        <v>585</v>
      </c>
      <c r="J47" s="733" t="s">
        <v>0</v>
      </c>
    </row>
    <row r="48" spans="1:10" ht="14.4" customHeight="1" x14ac:dyDescent="0.3">
      <c r="A48" s="729" t="s">
        <v>611</v>
      </c>
      <c r="B48" s="730" t="s">
        <v>586</v>
      </c>
      <c r="C48" s="731">
        <v>126.74424999999997</v>
      </c>
      <c r="D48" s="731">
        <v>142.32386000000008</v>
      </c>
      <c r="E48" s="731"/>
      <c r="F48" s="731">
        <v>118.61169999999998</v>
      </c>
      <c r="G48" s="731">
        <v>137</v>
      </c>
      <c r="H48" s="731">
        <v>-18.388300000000015</v>
      </c>
      <c r="I48" s="732">
        <v>0.86577883211678819</v>
      </c>
      <c r="J48" s="733" t="s">
        <v>1</v>
      </c>
    </row>
    <row r="49" spans="1:10" ht="14.4" customHeight="1" x14ac:dyDescent="0.3">
      <c r="A49" s="729" t="s">
        <v>611</v>
      </c>
      <c r="B49" s="730" t="s">
        <v>594</v>
      </c>
      <c r="C49" s="731">
        <v>2.484</v>
      </c>
      <c r="D49" s="731">
        <v>2.0699999999999998</v>
      </c>
      <c r="E49" s="731"/>
      <c r="F49" s="731">
        <v>2.8980000000000001</v>
      </c>
      <c r="G49" s="731">
        <v>2</v>
      </c>
      <c r="H49" s="731">
        <v>0.89800000000000013</v>
      </c>
      <c r="I49" s="732">
        <v>1.4490000000000001</v>
      </c>
      <c r="J49" s="733" t="s">
        <v>1</v>
      </c>
    </row>
    <row r="50" spans="1:10" ht="14.4" customHeight="1" x14ac:dyDescent="0.3">
      <c r="A50" s="729" t="s">
        <v>611</v>
      </c>
      <c r="B50" s="730" t="s">
        <v>613</v>
      </c>
      <c r="C50" s="731">
        <v>129.22824999999997</v>
      </c>
      <c r="D50" s="731">
        <v>144.39386000000007</v>
      </c>
      <c r="E50" s="731"/>
      <c r="F50" s="731">
        <v>121.50969999999998</v>
      </c>
      <c r="G50" s="731">
        <v>139</v>
      </c>
      <c r="H50" s="731">
        <v>-17.490300000000019</v>
      </c>
      <c r="I50" s="732">
        <v>0.87417050359712212</v>
      </c>
      <c r="J50" s="733" t="s">
        <v>600</v>
      </c>
    </row>
    <row r="51" spans="1:10" ht="14.4" customHeight="1" x14ac:dyDescent="0.3">
      <c r="A51" s="729" t="s">
        <v>585</v>
      </c>
      <c r="B51" s="730" t="s">
        <v>585</v>
      </c>
      <c r="C51" s="731" t="s">
        <v>585</v>
      </c>
      <c r="D51" s="731" t="s">
        <v>585</v>
      </c>
      <c r="E51" s="731"/>
      <c r="F51" s="731" t="s">
        <v>585</v>
      </c>
      <c r="G51" s="731" t="s">
        <v>585</v>
      </c>
      <c r="H51" s="731" t="s">
        <v>585</v>
      </c>
      <c r="I51" s="732" t="s">
        <v>585</v>
      </c>
      <c r="J51" s="733" t="s">
        <v>601</v>
      </c>
    </row>
    <row r="52" spans="1:10" ht="14.4" customHeight="1" x14ac:dyDescent="0.3">
      <c r="A52" s="729" t="s">
        <v>614</v>
      </c>
      <c r="B52" s="730" t="s">
        <v>615</v>
      </c>
      <c r="C52" s="731" t="s">
        <v>585</v>
      </c>
      <c r="D52" s="731" t="s">
        <v>585</v>
      </c>
      <c r="E52" s="731"/>
      <c r="F52" s="731" t="s">
        <v>585</v>
      </c>
      <c r="G52" s="731" t="s">
        <v>585</v>
      </c>
      <c r="H52" s="731" t="s">
        <v>585</v>
      </c>
      <c r="I52" s="732" t="s">
        <v>585</v>
      </c>
      <c r="J52" s="733" t="s">
        <v>0</v>
      </c>
    </row>
    <row r="53" spans="1:10" ht="14.4" customHeight="1" x14ac:dyDescent="0.3">
      <c r="A53" s="729" t="s">
        <v>614</v>
      </c>
      <c r="B53" s="730" t="s">
        <v>586</v>
      </c>
      <c r="C53" s="731">
        <v>354.31180000000001</v>
      </c>
      <c r="D53" s="731">
        <v>367.11776000000003</v>
      </c>
      <c r="E53" s="731"/>
      <c r="F53" s="731">
        <v>342.62558000000001</v>
      </c>
      <c r="G53" s="731">
        <v>346</v>
      </c>
      <c r="H53" s="731">
        <v>-3.3744199999999864</v>
      </c>
      <c r="I53" s="732">
        <v>0.99024734104046241</v>
      </c>
      <c r="J53" s="733" t="s">
        <v>1</v>
      </c>
    </row>
    <row r="54" spans="1:10" ht="14.4" customHeight="1" x14ac:dyDescent="0.3">
      <c r="A54" s="729" t="s">
        <v>614</v>
      </c>
      <c r="B54" s="730" t="s">
        <v>616</v>
      </c>
      <c r="C54" s="731">
        <v>354.31180000000001</v>
      </c>
      <c r="D54" s="731">
        <v>367.11776000000003</v>
      </c>
      <c r="E54" s="731"/>
      <c r="F54" s="731">
        <v>342.62558000000001</v>
      </c>
      <c r="G54" s="731">
        <v>346</v>
      </c>
      <c r="H54" s="731">
        <v>-3.3744199999999864</v>
      </c>
      <c r="I54" s="732">
        <v>0.99024734104046241</v>
      </c>
      <c r="J54" s="733" t="s">
        <v>600</v>
      </c>
    </row>
    <row r="55" spans="1:10" ht="14.4" customHeight="1" x14ac:dyDescent="0.3">
      <c r="A55" s="729" t="s">
        <v>585</v>
      </c>
      <c r="B55" s="730" t="s">
        <v>585</v>
      </c>
      <c r="C55" s="731" t="s">
        <v>585</v>
      </c>
      <c r="D55" s="731" t="s">
        <v>585</v>
      </c>
      <c r="E55" s="731"/>
      <c r="F55" s="731" t="s">
        <v>585</v>
      </c>
      <c r="G55" s="731" t="s">
        <v>585</v>
      </c>
      <c r="H55" s="731" t="s">
        <v>585</v>
      </c>
      <c r="I55" s="732" t="s">
        <v>585</v>
      </c>
      <c r="J55" s="733" t="s">
        <v>601</v>
      </c>
    </row>
    <row r="56" spans="1:10" ht="14.4" customHeight="1" x14ac:dyDescent="0.3">
      <c r="A56" s="729" t="s">
        <v>583</v>
      </c>
      <c r="B56" s="730" t="s">
        <v>595</v>
      </c>
      <c r="C56" s="731">
        <v>16170.986290000004</v>
      </c>
      <c r="D56" s="731">
        <v>17909.393480000002</v>
      </c>
      <c r="E56" s="731"/>
      <c r="F56" s="731">
        <v>16021.846029999997</v>
      </c>
      <c r="G56" s="731">
        <v>18155</v>
      </c>
      <c r="H56" s="731">
        <v>-2133.153970000003</v>
      </c>
      <c r="I56" s="732">
        <v>0.88250322390526004</v>
      </c>
      <c r="J56" s="733" t="s">
        <v>596</v>
      </c>
    </row>
  </sheetData>
  <mergeCells count="3">
    <mergeCell ref="F3:I3"/>
    <mergeCell ref="C4:D4"/>
    <mergeCell ref="A1:I1"/>
  </mergeCells>
  <conditionalFormatting sqref="F16 F5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6">
    <cfRule type="expression" dxfId="66" priority="5">
      <formula>$H17&gt;0</formula>
    </cfRule>
  </conditionalFormatting>
  <conditionalFormatting sqref="A17:A56">
    <cfRule type="expression" dxfId="65" priority="2">
      <formula>AND($J17&lt;&gt;"mezeraKL",$J17&lt;&gt;"")</formula>
    </cfRule>
  </conditionalFormatting>
  <conditionalFormatting sqref="I17:I56">
    <cfRule type="expression" dxfId="64" priority="6">
      <formula>$I17&gt;1</formula>
    </cfRule>
  </conditionalFormatting>
  <conditionalFormatting sqref="B17:B56">
    <cfRule type="expression" dxfId="63" priority="1">
      <formula>OR($J17="NS",$J17="SumaNS",$J17="Účet")</formula>
    </cfRule>
  </conditionalFormatting>
  <conditionalFormatting sqref="A17:D56 F17:I56">
    <cfRule type="expression" dxfId="62" priority="8">
      <formula>AND($J17&lt;&gt;"",$J17&lt;&gt;"mezeraKL")</formula>
    </cfRule>
  </conditionalFormatting>
  <conditionalFormatting sqref="B17:D56 F17:I5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6 F17:I56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362.87418829405328</v>
      </c>
      <c r="M3" s="203">
        <f>SUBTOTAL(9,M5:M1048576)</f>
        <v>43166.315933333331</v>
      </c>
      <c r="N3" s="204">
        <f>SUBTOTAL(9,N5:N1048576)</f>
        <v>15663941.855952991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583</v>
      </c>
      <c r="B5" s="741" t="s">
        <v>584</v>
      </c>
      <c r="C5" s="742" t="s">
        <v>597</v>
      </c>
      <c r="D5" s="743" t="s">
        <v>598</v>
      </c>
      <c r="E5" s="744">
        <v>50113001</v>
      </c>
      <c r="F5" s="743" t="s">
        <v>617</v>
      </c>
      <c r="G5" s="742" t="s">
        <v>618</v>
      </c>
      <c r="H5" s="742">
        <v>167547</v>
      </c>
      <c r="I5" s="742">
        <v>67547</v>
      </c>
      <c r="J5" s="742" t="s">
        <v>619</v>
      </c>
      <c r="K5" s="742" t="s">
        <v>620</v>
      </c>
      <c r="L5" s="745">
        <v>47.439999999999991</v>
      </c>
      <c r="M5" s="745">
        <v>2</v>
      </c>
      <c r="N5" s="746">
        <v>94.879999999999981</v>
      </c>
    </row>
    <row r="6" spans="1:14" ht="14.4" customHeight="1" x14ac:dyDescent="0.3">
      <c r="A6" s="747" t="s">
        <v>583</v>
      </c>
      <c r="B6" s="748" t="s">
        <v>584</v>
      </c>
      <c r="C6" s="749" t="s">
        <v>597</v>
      </c>
      <c r="D6" s="750" t="s">
        <v>598</v>
      </c>
      <c r="E6" s="751">
        <v>50113001</v>
      </c>
      <c r="F6" s="750" t="s">
        <v>617</v>
      </c>
      <c r="G6" s="749" t="s">
        <v>618</v>
      </c>
      <c r="H6" s="749">
        <v>187814</v>
      </c>
      <c r="I6" s="749">
        <v>87814</v>
      </c>
      <c r="J6" s="749" t="s">
        <v>621</v>
      </c>
      <c r="K6" s="749" t="s">
        <v>622</v>
      </c>
      <c r="L6" s="752">
        <v>537.55000000000007</v>
      </c>
      <c r="M6" s="752">
        <v>2</v>
      </c>
      <c r="N6" s="753">
        <v>1075.1000000000001</v>
      </c>
    </row>
    <row r="7" spans="1:14" ht="14.4" customHeight="1" x14ac:dyDescent="0.3">
      <c r="A7" s="747" t="s">
        <v>583</v>
      </c>
      <c r="B7" s="748" t="s">
        <v>584</v>
      </c>
      <c r="C7" s="749" t="s">
        <v>597</v>
      </c>
      <c r="D7" s="750" t="s">
        <v>598</v>
      </c>
      <c r="E7" s="751">
        <v>50113001</v>
      </c>
      <c r="F7" s="750" t="s">
        <v>617</v>
      </c>
      <c r="G7" s="749" t="s">
        <v>618</v>
      </c>
      <c r="H7" s="749">
        <v>184090</v>
      </c>
      <c r="I7" s="749">
        <v>84090</v>
      </c>
      <c r="J7" s="749" t="s">
        <v>623</v>
      </c>
      <c r="K7" s="749" t="s">
        <v>624</v>
      </c>
      <c r="L7" s="752">
        <v>60.140000000000008</v>
      </c>
      <c r="M7" s="752">
        <v>6</v>
      </c>
      <c r="N7" s="753">
        <v>360.84000000000003</v>
      </c>
    </row>
    <row r="8" spans="1:14" ht="14.4" customHeight="1" x14ac:dyDescent="0.3">
      <c r="A8" s="747" t="s">
        <v>583</v>
      </c>
      <c r="B8" s="748" t="s">
        <v>584</v>
      </c>
      <c r="C8" s="749" t="s">
        <v>597</v>
      </c>
      <c r="D8" s="750" t="s">
        <v>598</v>
      </c>
      <c r="E8" s="751">
        <v>50113001</v>
      </c>
      <c r="F8" s="750" t="s">
        <v>617</v>
      </c>
      <c r="G8" s="749" t="s">
        <v>618</v>
      </c>
      <c r="H8" s="749">
        <v>154539</v>
      </c>
      <c r="I8" s="749">
        <v>54539</v>
      </c>
      <c r="J8" s="749" t="s">
        <v>625</v>
      </c>
      <c r="K8" s="749" t="s">
        <v>626</v>
      </c>
      <c r="L8" s="752">
        <v>60.75</v>
      </c>
      <c r="M8" s="752">
        <v>4</v>
      </c>
      <c r="N8" s="753">
        <v>243</v>
      </c>
    </row>
    <row r="9" spans="1:14" ht="14.4" customHeight="1" x14ac:dyDescent="0.3">
      <c r="A9" s="747" t="s">
        <v>583</v>
      </c>
      <c r="B9" s="748" t="s">
        <v>584</v>
      </c>
      <c r="C9" s="749" t="s">
        <v>597</v>
      </c>
      <c r="D9" s="750" t="s">
        <v>598</v>
      </c>
      <c r="E9" s="751">
        <v>50113001</v>
      </c>
      <c r="F9" s="750" t="s">
        <v>617</v>
      </c>
      <c r="G9" s="749" t="s">
        <v>618</v>
      </c>
      <c r="H9" s="749">
        <v>198864</v>
      </c>
      <c r="I9" s="749">
        <v>98864</v>
      </c>
      <c r="J9" s="749" t="s">
        <v>627</v>
      </c>
      <c r="K9" s="749" t="s">
        <v>628</v>
      </c>
      <c r="L9" s="752">
        <v>537.87</v>
      </c>
      <c r="M9" s="752">
        <v>3</v>
      </c>
      <c r="N9" s="753">
        <v>1613.6100000000001</v>
      </c>
    </row>
    <row r="10" spans="1:14" ht="14.4" customHeight="1" x14ac:dyDescent="0.3">
      <c r="A10" s="747" t="s">
        <v>583</v>
      </c>
      <c r="B10" s="748" t="s">
        <v>584</v>
      </c>
      <c r="C10" s="749" t="s">
        <v>597</v>
      </c>
      <c r="D10" s="750" t="s">
        <v>598</v>
      </c>
      <c r="E10" s="751">
        <v>50113001</v>
      </c>
      <c r="F10" s="750" t="s">
        <v>617</v>
      </c>
      <c r="G10" s="749" t="s">
        <v>618</v>
      </c>
      <c r="H10" s="749">
        <v>198872</v>
      </c>
      <c r="I10" s="749">
        <v>98872</v>
      </c>
      <c r="J10" s="749" t="s">
        <v>627</v>
      </c>
      <c r="K10" s="749" t="s">
        <v>629</v>
      </c>
      <c r="L10" s="752">
        <v>312.83999999999992</v>
      </c>
      <c r="M10" s="752">
        <v>2</v>
      </c>
      <c r="N10" s="753">
        <v>625.67999999999984</v>
      </c>
    </row>
    <row r="11" spans="1:14" ht="14.4" customHeight="1" x14ac:dyDescent="0.3">
      <c r="A11" s="747" t="s">
        <v>583</v>
      </c>
      <c r="B11" s="748" t="s">
        <v>584</v>
      </c>
      <c r="C11" s="749" t="s">
        <v>597</v>
      </c>
      <c r="D11" s="750" t="s">
        <v>598</v>
      </c>
      <c r="E11" s="751">
        <v>50113001</v>
      </c>
      <c r="F11" s="750" t="s">
        <v>617</v>
      </c>
      <c r="G11" s="749" t="s">
        <v>618</v>
      </c>
      <c r="H11" s="749">
        <v>840893</v>
      </c>
      <c r="I11" s="749">
        <v>0</v>
      </c>
      <c r="J11" s="749" t="s">
        <v>630</v>
      </c>
      <c r="K11" s="749" t="s">
        <v>631</v>
      </c>
      <c r="L11" s="752">
        <v>176.92290579494468</v>
      </c>
      <c r="M11" s="752">
        <v>12</v>
      </c>
      <c r="N11" s="753">
        <v>2123.0748695393363</v>
      </c>
    </row>
    <row r="12" spans="1:14" ht="14.4" customHeight="1" x14ac:dyDescent="0.3">
      <c r="A12" s="747" t="s">
        <v>583</v>
      </c>
      <c r="B12" s="748" t="s">
        <v>584</v>
      </c>
      <c r="C12" s="749" t="s">
        <v>597</v>
      </c>
      <c r="D12" s="750" t="s">
        <v>598</v>
      </c>
      <c r="E12" s="751">
        <v>50113001</v>
      </c>
      <c r="F12" s="750" t="s">
        <v>617</v>
      </c>
      <c r="G12" s="749" t="s">
        <v>618</v>
      </c>
      <c r="H12" s="749">
        <v>849383</v>
      </c>
      <c r="I12" s="749">
        <v>0</v>
      </c>
      <c r="J12" s="749" t="s">
        <v>632</v>
      </c>
      <c r="K12" s="749" t="s">
        <v>585</v>
      </c>
      <c r="L12" s="752">
        <v>379.25817045429056</v>
      </c>
      <c r="M12" s="752">
        <v>1</v>
      </c>
      <c r="N12" s="753">
        <v>379.25817045429056</v>
      </c>
    </row>
    <row r="13" spans="1:14" ht="14.4" customHeight="1" x14ac:dyDescent="0.3">
      <c r="A13" s="747" t="s">
        <v>583</v>
      </c>
      <c r="B13" s="748" t="s">
        <v>584</v>
      </c>
      <c r="C13" s="749" t="s">
        <v>597</v>
      </c>
      <c r="D13" s="750" t="s">
        <v>598</v>
      </c>
      <c r="E13" s="751">
        <v>50113001</v>
      </c>
      <c r="F13" s="750" t="s">
        <v>617</v>
      </c>
      <c r="G13" s="749" t="s">
        <v>618</v>
      </c>
      <c r="H13" s="749">
        <v>900321</v>
      </c>
      <c r="I13" s="749">
        <v>0</v>
      </c>
      <c r="J13" s="749" t="s">
        <v>633</v>
      </c>
      <c r="K13" s="749" t="s">
        <v>585</v>
      </c>
      <c r="L13" s="752">
        <v>218.39264785697566</v>
      </c>
      <c r="M13" s="752">
        <v>1</v>
      </c>
      <c r="N13" s="753">
        <v>218.39264785697566</v>
      </c>
    </row>
    <row r="14" spans="1:14" ht="14.4" customHeight="1" x14ac:dyDescent="0.3">
      <c r="A14" s="747" t="s">
        <v>583</v>
      </c>
      <c r="B14" s="748" t="s">
        <v>584</v>
      </c>
      <c r="C14" s="749" t="s">
        <v>597</v>
      </c>
      <c r="D14" s="750" t="s">
        <v>598</v>
      </c>
      <c r="E14" s="751">
        <v>50113001</v>
      </c>
      <c r="F14" s="750" t="s">
        <v>617</v>
      </c>
      <c r="G14" s="749" t="s">
        <v>634</v>
      </c>
      <c r="H14" s="749">
        <v>197125</v>
      </c>
      <c r="I14" s="749">
        <v>197125</v>
      </c>
      <c r="J14" s="749" t="s">
        <v>635</v>
      </c>
      <c r="K14" s="749" t="s">
        <v>636</v>
      </c>
      <c r="L14" s="752">
        <v>264</v>
      </c>
      <c r="M14" s="752">
        <v>2</v>
      </c>
      <c r="N14" s="753">
        <v>528</v>
      </c>
    </row>
    <row r="15" spans="1:14" ht="14.4" customHeight="1" x14ac:dyDescent="0.3">
      <c r="A15" s="747" t="s">
        <v>583</v>
      </c>
      <c r="B15" s="748" t="s">
        <v>584</v>
      </c>
      <c r="C15" s="749" t="s">
        <v>597</v>
      </c>
      <c r="D15" s="750" t="s">
        <v>598</v>
      </c>
      <c r="E15" s="751">
        <v>50113001</v>
      </c>
      <c r="F15" s="750" t="s">
        <v>617</v>
      </c>
      <c r="G15" s="749" t="s">
        <v>618</v>
      </c>
      <c r="H15" s="749">
        <v>185812</v>
      </c>
      <c r="I15" s="749">
        <v>85812</v>
      </c>
      <c r="J15" s="749" t="s">
        <v>637</v>
      </c>
      <c r="K15" s="749" t="s">
        <v>638</v>
      </c>
      <c r="L15" s="752">
        <v>52.269999999999996</v>
      </c>
      <c r="M15" s="752">
        <v>2</v>
      </c>
      <c r="N15" s="753">
        <v>104.53999999999999</v>
      </c>
    </row>
    <row r="16" spans="1:14" ht="14.4" customHeight="1" x14ac:dyDescent="0.3">
      <c r="A16" s="747" t="s">
        <v>583</v>
      </c>
      <c r="B16" s="748" t="s">
        <v>584</v>
      </c>
      <c r="C16" s="749" t="s">
        <v>597</v>
      </c>
      <c r="D16" s="750" t="s">
        <v>598</v>
      </c>
      <c r="E16" s="751">
        <v>50113001</v>
      </c>
      <c r="F16" s="750" t="s">
        <v>617</v>
      </c>
      <c r="G16" s="749" t="s">
        <v>618</v>
      </c>
      <c r="H16" s="749">
        <v>67558</v>
      </c>
      <c r="I16" s="749">
        <v>67558</v>
      </c>
      <c r="J16" s="749" t="s">
        <v>639</v>
      </c>
      <c r="K16" s="749" t="s">
        <v>640</v>
      </c>
      <c r="L16" s="752">
        <v>27.594999999999992</v>
      </c>
      <c r="M16" s="752">
        <v>2</v>
      </c>
      <c r="N16" s="753">
        <v>55.189999999999984</v>
      </c>
    </row>
    <row r="17" spans="1:14" ht="14.4" customHeight="1" x14ac:dyDescent="0.3">
      <c r="A17" s="747" t="s">
        <v>583</v>
      </c>
      <c r="B17" s="748" t="s">
        <v>584</v>
      </c>
      <c r="C17" s="749" t="s">
        <v>597</v>
      </c>
      <c r="D17" s="750" t="s">
        <v>598</v>
      </c>
      <c r="E17" s="751">
        <v>50113001</v>
      </c>
      <c r="F17" s="750" t="s">
        <v>617</v>
      </c>
      <c r="G17" s="749" t="s">
        <v>618</v>
      </c>
      <c r="H17" s="749">
        <v>102439</v>
      </c>
      <c r="I17" s="749">
        <v>2439</v>
      </c>
      <c r="J17" s="749" t="s">
        <v>641</v>
      </c>
      <c r="K17" s="749" t="s">
        <v>642</v>
      </c>
      <c r="L17" s="752">
        <v>283.05841452435334</v>
      </c>
      <c r="M17" s="752">
        <v>29</v>
      </c>
      <c r="N17" s="753">
        <v>8208.6940212062473</v>
      </c>
    </row>
    <row r="18" spans="1:14" ht="14.4" customHeight="1" x14ac:dyDescent="0.3">
      <c r="A18" s="747" t="s">
        <v>583</v>
      </c>
      <c r="B18" s="748" t="s">
        <v>584</v>
      </c>
      <c r="C18" s="749" t="s">
        <v>597</v>
      </c>
      <c r="D18" s="750" t="s">
        <v>598</v>
      </c>
      <c r="E18" s="751">
        <v>50113001</v>
      </c>
      <c r="F18" s="750" t="s">
        <v>617</v>
      </c>
      <c r="G18" s="749" t="s">
        <v>618</v>
      </c>
      <c r="H18" s="749">
        <v>100502</v>
      </c>
      <c r="I18" s="749">
        <v>502</v>
      </c>
      <c r="J18" s="749" t="s">
        <v>643</v>
      </c>
      <c r="K18" s="749" t="s">
        <v>644</v>
      </c>
      <c r="L18" s="752">
        <v>238.80000000000004</v>
      </c>
      <c r="M18" s="752">
        <v>6</v>
      </c>
      <c r="N18" s="753">
        <v>1432.8000000000002</v>
      </c>
    </row>
    <row r="19" spans="1:14" ht="14.4" customHeight="1" x14ac:dyDescent="0.3">
      <c r="A19" s="747" t="s">
        <v>583</v>
      </c>
      <c r="B19" s="748" t="s">
        <v>584</v>
      </c>
      <c r="C19" s="749" t="s">
        <v>597</v>
      </c>
      <c r="D19" s="750" t="s">
        <v>598</v>
      </c>
      <c r="E19" s="751">
        <v>50113001</v>
      </c>
      <c r="F19" s="750" t="s">
        <v>617</v>
      </c>
      <c r="G19" s="749" t="s">
        <v>634</v>
      </c>
      <c r="H19" s="749">
        <v>127736</v>
      </c>
      <c r="I19" s="749">
        <v>127736</v>
      </c>
      <c r="J19" s="749" t="s">
        <v>645</v>
      </c>
      <c r="K19" s="749" t="s">
        <v>646</v>
      </c>
      <c r="L19" s="752">
        <v>49.370000000000005</v>
      </c>
      <c r="M19" s="752">
        <v>5</v>
      </c>
      <c r="N19" s="753">
        <v>246.85000000000002</v>
      </c>
    </row>
    <row r="20" spans="1:14" ht="14.4" customHeight="1" x14ac:dyDescent="0.3">
      <c r="A20" s="747" t="s">
        <v>583</v>
      </c>
      <c r="B20" s="748" t="s">
        <v>584</v>
      </c>
      <c r="C20" s="749" t="s">
        <v>597</v>
      </c>
      <c r="D20" s="750" t="s">
        <v>598</v>
      </c>
      <c r="E20" s="751">
        <v>50113001</v>
      </c>
      <c r="F20" s="750" t="s">
        <v>617</v>
      </c>
      <c r="G20" s="749" t="s">
        <v>618</v>
      </c>
      <c r="H20" s="749">
        <v>110086</v>
      </c>
      <c r="I20" s="749">
        <v>10086</v>
      </c>
      <c r="J20" s="749" t="s">
        <v>647</v>
      </c>
      <c r="K20" s="749" t="s">
        <v>648</v>
      </c>
      <c r="L20" s="752">
        <v>1592.8</v>
      </c>
      <c r="M20" s="752">
        <v>1</v>
      </c>
      <c r="N20" s="753">
        <v>1592.8</v>
      </c>
    </row>
    <row r="21" spans="1:14" ht="14.4" customHeight="1" x14ac:dyDescent="0.3">
      <c r="A21" s="747" t="s">
        <v>583</v>
      </c>
      <c r="B21" s="748" t="s">
        <v>584</v>
      </c>
      <c r="C21" s="749" t="s">
        <v>597</v>
      </c>
      <c r="D21" s="750" t="s">
        <v>598</v>
      </c>
      <c r="E21" s="751">
        <v>50113001</v>
      </c>
      <c r="F21" s="750" t="s">
        <v>617</v>
      </c>
      <c r="G21" s="749" t="s">
        <v>634</v>
      </c>
      <c r="H21" s="749">
        <v>107981</v>
      </c>
      <c r="I21" s="749">
        <v>7981</v>
      </c>
      <c r="J21" s="749" t="s">
        <v>649</v>
      </c>
      <c r="K21" s="749" t="s">
        <v>650</v>
      </c>
      <c r="L21" s="752">
        <v>53.13600000000001</v>
      </c>
      <c r="M21" s="752">
        <v>5</v>
      </c>
      <c r="N21" s="753">
        <v>265.68000000000006</v>
      </c>
    </row>
    <row r="22" spans="1:14" ht="14.4" customHeight="1" x14ac:dyDescent="0.3">
      <c r="A22" s="747" t="s">
        <v>583</v>
      </c>
      <c r="B22" s="748" t="s">
        <v>584</v>
      </c>
      <c r="C22" s="749" t="s">
        <v>597</v>
      </c>
      <c r="D22" s="750" t="s">
        <v>598</v>
      </c>
      <c r="E22" s="751">
        <v>50113001</v>
      </c>
      <c r="F22" s="750" t="s">
        <v>617</v>
      </c>
      <c r="G22" s="749" t="s">
        <v>634</v>
      </c>
      <c r="H22" s="749">
        <v>109709</v>
      </c>
      <c r="I22" s="749">
        <v>9709</v>
      </c>
      <c r="J22" s="749" t="s">
        <v>651</v>
      </c>
      <c r="K22" s="749" t="s">
        <v>652</v>
      </c>
      <c r="L22" s="752">
        <v>55.097465783603717</v>
      </c>
      <c r="M22" s="752">
        <v>75</v>
      </c>
      <c r="N22" s="753">
        <v>4132.3099337702788</v>
      </c>
    </row>
    <row r="23" spans="1:14" ht="14.4" customHeight="1" x14ac:dyDescent="0.3">
      <c r="A23" s="747" t="s">
        <v>583</v>
      </c>
      <c r="B23" s="748" t="s">
        <v>584</v>
      </c>
      <c r="C23" s="749" t="s">
        <v>602</v>
      </c>
      <c r="D23" s="750" t="s">
        <v>603</v>
      </c>
      <c r="E23" s="751">
        <v>50113001</v>
      </c>
      <c r="F23" s="750" t="s">
        <v>617</v>
      </c>
      <c r="G23" s="749" t="s">
        <v>618</v>
      </c>
      <c r="H23" s="749">
        <v>846758</v>
      </c>
      <c r="I23" s="749">
        <v>103387</v>
      </c>
      <c r="J23" s="749" t="s">
        <v>653</v>
      </c>
      <c r="K23" s="749" t="s">
        <v>654</v>
      </c>
      <c r="L23" s="752">
        <v>73.16749734983685</v>
      </c>
      <c r="M23" s="752">
        <v>500</v>
      </c>
      <c r="N23" s="753">
        <v>36583.748674918425</v>
      </c>
    </row>
    <row r="24" spans="1:14" ht="14.4" customHeight="1" x14ac:dyDescent="0.3">
      <c r="A24" s="747" t="s">
        <v>583</v>
      </c>
      <c r="B24" s="748" t="s">
        <v>584</v>
      </c>
      <c r="C24" s="749" t="s">
        <v>602</v>
      </c>
      <c r="D24" s="750" t="s">
        <v>603</v>
      </c>
      <c r="E24" s="751">
        <v>50113001</v>
      </c>
      <c r="F24" s="750" t="s">
        <v>617</v>
      </c>
      <c r="G24" s="749" t="s">
        <v>618</v>
      </c>
      <c r="H24" s="749">
        <v>50440</v>
      </c>
      <c r="I24" s="749">
        <v>50440</v>
      </c>
      <c r="J24" s="749" t="s">
        <v>655</v>
      </c>
      <c r="K24" s="749" t="s">
        <v>656</v>
      </c>
      <c r="L24" s="752">
        <v>277.85999999999996</v>
      </c>
      <c r="M24" s="752">
        <v>40</v>
      </c>
      <c r="N24" s="753">
        <v>11114.399999999998</v>
      </c>
    </row>
    <row r="25" spans="1:14" ht="14.4" customHeight="1" x14ac:dyDescent="0.3">
      <c r="A25" s="747" t="s">
        <v>583</v>
      </c>
      <c r="B25" s="748" t="s">
        <v>584</v>
      </c>
      <c r="C25" s="749" t="s">
        <v>602</v>
      </c>
      <c r="D25" s="750" t="s">
        <v>603</v>
      </c>
      <c r="E25" s="751">
        <v>50113001</v>
      </c>
      <c r="F25" s="750" t="s">
        <v>617</v>
      </c>
      <c r="G25" s="749" t="s">
        <v>618</v>
      </c>
      <c r="H25" s="749">
        <v>192729</v>
      </c>
      <c r="I25" s="749">
        <v>92729</v>
      </c>
      <c r="J25" s="749" t="s">
        <v>657</v>
      </c>
      <c r="K25" s="749" t="s">
        <v>658</v>
      </c>
      <c r="L25" s="752">
        <v>48.635000000000019</v>
      </c>
      <c r="M25" s="752">
        <v>24</v>
      </c>
      <c r="N25" s="753">
        <v>1167.2400000000005</v>
      </c>
    </row>
    <row r="26" spans="1:14" ht="14.4" customHeight="1" x14ac:dyDescent="0.3">
      <c r="A26" s="747" t="s">
        <v>583</v>
      </c>
      <c r="B26" s="748" t="s">
        <v>584</v>
      </c>
      <c r="C26" s="749" t="s">
        <v>602</v>
      </c>
      <c r="D26" s="750" t="s">
        <v>603</v>
      </c>
      <c r="E26" s="751">
        <v>50113001</v>
      </c>
      <c r="F26" s="750" t="s">
        <v>617</v>
      </c>
      <c r="G26" s="749" t="s">
        <v>618</v>
      </c>
      <c r="H26" s="749">
        <v>176064</v>
      </c>
      <c r="I26" s="749">
        <v>76064</v>
      </c>
      <c r="J26" s="749" t="s">
        <v>659</v>
      </c>
      <c r="K26" s="749" t="s">
        <v>660</v>
      </c>
      <c r="L26" s="752">
        <v>71.140000000000029</v>
      </c>
      <c r="M26" s="752">
        <v>1</v>
      </c>
      <c r="N26" s="753">
        <v>71.140000000000029</v>
      </c>
    </row>
    <row r="27" spans="1:14" ht="14.4" customHeight="1" x14ac:dyDescent="0.3">
      <c r="A27" s="747" t="s">
        <v>583</v>
      </c>
      <c r="B27" s="748" t="s">
        <v>584</v>
      </c>
      <c r="C27" s="749" t="s">
        <v>602</v>
      </c>
      <c r="D27" s="750" t="s">
        <v>603</v>
      </c>
      <c r="E27" s="751">
        <v>50113001</v>
      </c>
      <c r="F27" s="750" t="s">
        <v>617</v>
      </c>
      <c r="G27" s="749" t="s">
        <v>634</v>
      </c>
      <c r="H27" s="749">
        <v>126486</v>
      </c>
      <c r="I27" s="749">
        <v>26486</v>
      </c>
      <c r="J27" s="749" t="s">
        <v>661</v>
      </c>
      <c r="K27" s="749" t="s">
        <v>662</v>
      </c>
      <c r="L27" s="752">
        <v>629.66000000000008</v>
      </c>
      <c r="M27" s="752">
        <v>2</v>
      </c>
      <c r="N27" s="753">
        <v>1259.3200000000002</v>
      </c>
    </row>
    <row r="28" spans="1:14" ht="14.4" customHeight="1" x14ac:dyDescent="0.3">
      <c r="A28" s="747" t="s">
        <v>583</v>
      </c>
      <c r="B28" s="748" t="s">
        <v>584</v>
      </c>
      <c r="C28" s="749" t="s">
        <v>602</v>
      </c>
      <c r="D28" s="750" t="s">
        <v>603</v>
      </c>
      <c r="E28" s="751">
        <v>50113001</v>
      </c>
      <c r="F28" s="750" t="s">
        <v>617</v>
      </c>
      <c r="G28" s="749" t="s">
        <v>618</v>
      </c>
      <c r="H28" s="749">
        <v>197323</v>
      </c>
      <c r="I28" s="749">
        <v>197323</v>
      </c>
      <c r="J28" s="749" t="s">
        <v>663</v>
      </c>
      <c r="K28" s="749" t="s">
        <v>664</v>
      </c>
      <c r="L28" s="752">
        <v>1353.1033333333332</v>
      </c>
      <c r="M28" s="752">
        <v>6</v>
      </c>
      <c r="N28" s="753">
        <v>8118.62</v>
      </c>
    </row>
    <row r="29" spans="1:14" ht="14.4" customHeight="1" x14ac:dyDescent="0.3">
      <c r="A29" s="747" t="s">
        <v>583</v>
      </c>
      <c r="B29" s="748" t="s">
        <v>584</v>
      </c>
      <c r="C29" s="749" t="s">
        <v>602</v>
      </c>
      <c r="D29" s="750" t="s">
        <v>603</v>
      </c>
      <c r="E29" s="751">
        <v>50113001</v>
      </c>
      <c r="F29" s="750" t="s">
        <v>617</v>
      </c>
      <c r="G29" s="749" t="s">
        <v>618</v>
      </c>
      <c r="H29" s="749">
        <v>847132</v>
      </c>
      <c r="I29" s="749">
        <v>137238</v>
      </c>
      <c r="J29" s="749" t="s">
        <v>665</v>
      </c>
      <c r="K29" s="749" t="s">
        <v>666</v>
      </c>
      <c r="L29" s="752">
        <v>638.44999999999993</v>
      </c>
      <c r="M29" s="752">
        <v>2</v>
      </c>
      <c r="N29" s="753">
        <v>1276.8999999999999</v>
      </c>
    </row>
    <row r="30" spans="1:14" ht="14.4" customHeight="1" x14ac:dyDescent="0.3">
      <c r="A30" s="747" t="s">
        <v>583</v>
      </c>
      <c r="B30" s="748" t="s">
        <v>584</v>
      </c>
      <c r="C30" s="749" t="s">
        <v>602</v>
      </c>
      <c r="D30" s="750" t="s">
        <v>603</v>
      </c>
      <c r="E30" s="751">
        <v>50113001</v>
      </c>
      <c r="F30" s="750" t="s">
        <v>617</v>
      </c>
      <c r="G30" s="749" t="s">
        <v>618</v>
      </c>
      <c r="H30" s="749">
        <v>100362</v>
      </c>
      <c r="I30" s="749">
        <v>362</v>
      </c>
      <c r="J30" s="749" t="s">
        <v>667</v>
      </c>
      <c r="K30" s="749" t="s">
        <v>668</v>
      </c>
      <c r="L30" s="752">
        <v>86.922278481012654</v>
      </c>
      <c r="M30" s="752">
        <v>79</v>
      </c>
      <c r="N30" s="753">
        <v>6866.86</v>
      </c>
    </row>
    <row r="31" spans="1:14" ht="14.4" customHeight="1" x14ac:dyDescent="0.3">
      <c r="A31" s="747" t="s">
        <v>583</v>
      </c>
      <c r="B31" s="748" t="s">
        <v>584</v>
      </c>
      <c r="C31" s="749" t="s">
        <v>602</v>
      </c>
      <c r="D31" s="750" t="s">
        <v>603</v>
      </c>
      <c r="E31" s="751">
        <v>50113001</v>
      </c>
      <c r="F31" s="750" t="s">
        <v>617</v>
      </c>
      <c r="G31" s="749" t="s">
        <v>618</v>
      </c>
      <c r="H31" s="749">
        <v>129707</v>
      </c>
      <c r="I31" s="749">
        <v>29707</v>
      </c>
      <c r="J31" s="749" t="s">
        <v>669</v>
      </c>
      <c r="K31" s="749" t="s">
        <v>670</v>
      </c>
      <c r="L31" s="752">
        <v>2045.47</v>
      </c>
      <c r="M31" s="752">
        <v>1</v>
      </c>
      <c r="N31" s="753">
        <v>2045.47</v>
      </c>
    </row>
    <row r="32" spans="1:14" ht="14.4" customHeight="1" x14ac:dyDescent="0.3">
      <c r="A32" s="747" t="s">
        <v>583</v>
      </c>
      <c r="B32" s="748" t="s">
        <v>584</v>
      </c>
      <c r="C32" s="749" t="s">
        <v>602</v>
      </c>
      <c r="D32" s="750" t="s">
        <v>603</v>
      </c>
      <c r="E32" s="751">
        <v>50113001</v>
      </c>
      <c r="F32" s="750" t="s">
        <v>617</v>
      </c>
      <c r="G32" s="749" t="s">
        <v>618</v>
      </c>
      <c r="H32" s="749">
        <v>128831</v>
      </c>
      <c r="I32" s="749">
        <v>28831</v>
      </c>
      <c r="J32" s="749" t="s">
        <v>671</v>
      </c>
      <c r="K32" s="749" t="s">
        <v>672</v>
      </c>
      <c r="L32" s="752">
        <v>164.03</v>
      </c>
      <c r="M32" s="752">
        <v>3</v>
      </c>
      <c r="N32" s="753">
        <v>492.09000000000003</v>
      </c>
    </row>
    <row r="33" spans="1:14" ht="14.4" customHeight="1" x14ac:dyDescent="0.3">
      <c r="A33" s="747" t="s">
        <v>583</v>
      </c>
      <c r="B33" s="748" t="s">
        <v>584</v>
      </c>
      <c r="C33" s="749" t="s">
        <v>602</v>
      </c>
      <c r="D33" s="750" t="s">
        <v>603</v>
      </c>
      <c r="E33" s="751">
        <v>50113001</v>
      </c>
      <c r="F33" s="750" t="s">
        <v>617</v>
      </c>
      <c r="G33" s="749" t="s">
        <v>618</v>
      </c>
      <c r="H33" s="749">
        <v>202701</v>
      </c>
      <c r="I33" s="749">
        <v>202701</v>
      </c>
      <c r="J33" s="749" t="s">
        <v>673</v>
      </c>
      <c r="K33" s="749" t="s">
        <v>674</v>
      </c>
      <c r="L33" s="752">
        <v>115.72499999999999</v>
      </c>
      <c r="M33" s="752">
        <v>4</v>
      </c>
      <c r="N33" s="753">
        <v>462.9</v>
      </c>
    </row>
    <row r="34" spans="1:14" ht="14.4" customHeight="1" x14ac:dyDescent="0.3">
      <c r="A34" s="747" t="s">
        <v>583</v>
      </c>
      <c r="B34" s="748" t="s">
        <v>584</v>
      </c>
      <c r="C34" s="749" t="s">
        <v>602</v>
      </c>
      <c r="D34" s="750" t="s">
        <v>603</v>
      </c>
      <c r="E34" s="751">
        <v>50113001</v>
      </c>
      <c r="F34" s="750" t="s">
        <v>617</v>
      </c>
      <c r="G34" s="749" t="s">
        <v>618</v>
      </c>
      <c r="H34" s="749">
        <v>845008</v>
      </c>
      <c r="I34" s="749">
        <v>107806</v>
      </c>
      <c r="J34" s="749" t="s">
        <v>673</v>
      </c>
      <c r="K34" s="749" t="s">
        <v>675</v>
      </c>
      <c r="L34" s="752">
        <v>63.640816326530626</v>
      </c>
      <c r="M34" s="752">
        <v>49</v>
      </c>
      <c r="N34" s="753">
        <v>3118.4000000000005</v>
      </c>
    </row>
    <row r="35" spans="1:14" ht="14.4" customHeight="1" x14ac:dyDescent="0.3">
      <c r="A35" s="747" t="s">
        <v>583</v>
      </c>
      <c r="B35" s="748" t="s">
        <v>584</v>
      </c>
      <c r="C35" s="749" t="s">
        <v>602</v>
      </c>
      <c r="D35" s="750" t="s">
        <v>603</v>
      </c>
      <c r="E35" s="751">
        <v>50113001</v>
      </c>
      <c r="F35" s="750" t="s">
        <v>617</v>
      </c>
      <c r="G35" s="749" t="s">
        <v>634</v>
      </c>
      <c r="H35" s="749">
        <v>102945</v>
      </c>
      <c r="I35" s="749">
        <v>2945</v>
      </c>
      <c r="J35" s="749" t="s">
        <v>676</v>
      </c>
      <c r="K35" s="749" t="s">
        <v>677</v>
      </c>
      <c r="L35" s="752">
        <v>18.63</v>
      </c>
      <c r="M35" s="752">
        <v>2</v>
      </c>
      <c r="N35" s="753">
        <v>37.26</v>
      </c>
    </row>
    <row r="36" spans="1:14" ht="14.4" customHeight="1" x14ac:dyDescent="0.3">
      <c r="A36" s="747" t="s">
        <v>583</v>
      </c>
      <c r="B36" s="748" t="s">
        <v>584</v>
      </c>
      <c r="C36" s="749" t="s">
        <v>602</v>
      </c>
      <c r="D36" s="750" t="s">
        <v>603</v>
      </c>
      <c r="E36" s="751">
        <v>50113001</v>
      </c>
      <c r="F36" s="750" t="s">
        <v>617</v>
      </c>
      <c r="G36" s="749" t="s">
        <v>618</v>
      </c>
      <c r="H36" s="749">
        <v>201384</v>
      </c>
      <c r="I36" s="749">
        <v>201384</v>
      </c>
      <c r="J36" s="749" t="s">
        <v>678</v>
      </c>
      <c r="K36" s="749" t="s">
        <v>679</v>
      </c>
      <c r="L36" s="752">
        <v>1142.25</v>
      </c>
      <c r="M36" s="752">
        <v>1</v>
      </c>
      <c r="N36" s="753">
        <v>1142.25</v>
      </c>
    </row>
    <row r="37" spans="1:14" ht="14.4" customHeight="1" x14ac:dyDescent="0.3">
      <c r="A37" s="747" t="s">
        <v>583</v>
      </c>
      <c r="B37" s="748" t="s">
        <v>584</v>
      </c>
      <c r="C37" s="749" t="s">
        <v>602</v>
      </c>
      <c r="D37" s="750" t="s">
        <v>603</v>
      </c>
      <c r="E37" s="751">
        <v>50113001</v>
      </c>
      <c r="F37" s="750" t="s">
        <v>617</v>
      </c>
      <c r="G37" s="749" t="s">
        <v>618</v>
      </c>
      <c r="H37" s="749">
        <v>176954</v>
      </c>
      <c r="I37" s="749">
        <v>176954</v>
      </c>
      <c r="J37" s="749" t="s">
        <v>680</v>
      </c>
      <c r="K37" s="749" t="s">
        <v>681</v>
      </c>
      <c r="L37" s="752">
        <v>95.568888888888878</v>
      </c>
      <c r="M37" s="752">
        <v>9</v>
      </c>
      <c r="N37" s="753">
        <v>860.11999999999989</v>
      </c>
    </row>
    <row r="38" spans="1:14" ht="14.4" customHeight="1" x14ac:dyDescent="0.3">
      <c r="A38" s="747" t="s">
        <v>583</v>
      </c>
      <c r="B38" s="748" t="s">
        <v>584</v>
      </c>
      <c r="C38" s="749" t="s">
        <v>602</v>
      </c>
      <c r="D38" s="750" t="s">
        <v>603</v>
      </c>
      <c r="E38" s="751">
        <v>50113001</v>
      </c>
      <c r="F38" s="750" t="s">
        <v>617</v>
      </c>
      <c r="G38" s="749" t="s">
        <v>618</v>
      </c>
      <c r="H38" s="749">
        <v>167547</v>
      </c>
      <c r="I38" s="749">
        <v>67547</v>
      </c>
      <c r="J38" s="749" t="s">
        <v>619</v>
      </c>
      <c r="K38" s="749" t="s">
        <v>620</v>
      </c>
      <c r="L38" s="752">
        <v>46.765161290322574</v>
      </c>
      <c r="M38" s="752">
        <v>31</v>
      </c>
      <c r="N38" s="753">
        <v>1449.7199999999998</v>
      </c>
    </row>
    <row r="39" spans="1:14" ht="14.4" customHeight="1" x14ac:dyDescent="0.3">
      <c r="A39" s="747" t="s">
        <v>583</v>
      </c>
      <c r="B39" s="748" t="s">
        <v>584</v>
      </c>
      <c r="C39" s="749" t="s">
        <v>602</v>
      </c>
      <c r="D39" s="750" t="s">
        <v>603</v>
      </c>
      <c r="E39" s="751">
        <v>50113001</v>
      </c>
      <c r="F39" s="750" t="s">
        <v>617</v>
      </c>
      <c r="G39" s="749" t="s">
        <v>618</v>
      </c>
      <c r="H39" s="749">
        <v>194916</v>
      </c>
      <c r="I39" s="749">
        <v>94916</v>
      </c>
      <c r="J39" s="749" t="s">
        <v>682</v>
      </c>
      <c r="K39" s="749" t="s">
        <v>683</v>
      </c>
      <c r="L39" s="752">
        <v>85.632394796478565</v>
      </c>
      <c r="M39" s="752">
        <v>385</v>
      </c>
      <c r="N39" s="753">
        <v>32968.47199664425</v>
      </c>
    </row>
    <row r="40" spans="1:14" ht="14.4" customHeight="1" x14ac:dyDescent="0.3">
      <c r="A40" s="747" t="s">
        <v>583</v>
      </c>
      <c r="B40" s="748" t="s">
        <v>584</v>
      </c>
      <c r="C40" s="749" t="s">
        <v>602</v>
      </c>
      <c r="D40" s="750" t="s">
        <v>603</v>
      </c>
      <c r="E40" s="751">
        <v>50113001</v>
      </c>
      <c r="F40" s="750" t="s">
        <v>617</v>
      </c>
      <c r="G40" s="749" t="s">
        <v>618</v>
      </c>
      <c r="H40" s="749">
        <v>194919</v>
      </c>
      <c r="I40" s="749">
        <v>94919</v>
      </c>
      <c r="J40" s="749" t="s">
        <v>684</v>
      </c>
      <c r="K40" s="749" t="s">
        <v>685</v>
      </c>
      <c r="L40" s="752">
        <v>52.280284856495044</v>
      </c>
      <c r="M40" s="752">
        <v>52</v>
      </c>
      <c r="N40" s="753">
        <v>2718.5748125377422</v>
      </c>
    </row>
    <row r="41" spans="1:14" ht="14.4" customHeight="1" x14ac:dyDescent="0.3">
      <c r="A41" s="747" t="s">
        <v>583</v>
      </c>
      <c r="B41" s="748" t="s">
        <v>584</v>
      </c>
      <c r="C41" s="749" t="s">
        <v>602</v>
      </c>
      <c r="D41" s="750" t="s">
        <v>603</v>
      </c>
      <c r="E41" s="751">
        <v>50113001</v>
      </c>
      <c r="F41" s="750" t="s">
        <v>617</v>
      </c>
      <c r="G41" s="749" t="s">
        <v>634</v>
      </c>
      <c r="H41" s="749">
        <v>202900</v>
      </c>
      <c r="I41" s="749">
        <v>202900</v>
      </c>
      <c r="J41" s="749" t="s">
        <v>686</v>
      </c>
      <c r="K41" s="749" t="s">
        <v>687</v>
      </c>
      <c r="L41" s="752">
        <v>33.999999999999993</v>
      </c>
      <c r="M41" s="752">
        <v>2</v>
      </c>
      <c r="N41" s="753">
        <v>67.999999999999986</v>
      </c>
    </row>
    <row r="42" spans="1:14" ht="14.4" customHeight="1" x14ac:dyDescent="0.3">
      <c r="A42" s="747" t="s">
        <v>583</v>
      </c>
      <c r="B42" s="748" t="s">
        <v>584</v>
      </c>
      <c r="C42" s="749" t="s">
        <v>602</v>
      </c>
      <c r="D42" s="750" t="s">
        <v>603</v>
      </c>
      <c r="E42" s="751">
        <v>50113001</v>
      </c>
      <c r="F42" s="750" t="s">
        <v>617</v>
      </c>
      <c r="G42" s="749" t="s">
        <v>618</v>
      </c>
      <c r="H42" s="749">
        <v>144794</v>
      </c>
      <c r="I42" s="749">
        <v>144794</v>
      </c>
      <c r="J42" s="749" t="s">
        <v>688</v>
      </c>
      <c r="K42" s="749" t="s">
        <v>689</v>
      </c>
      <c r="L42" s="752">
        <v>157.07000000000002</v>
      </c>
      <c r="M42" s="752">
        <v>1</v>
      </c>
      <c r="N42" s="753">
        <v>157.07000000000002</v>
      </c>
    </row>
    <row r="43" spans="1:14" ht="14.4" customHeight="1" x14ac:dyDescent="0.3">
      <c r="A43" s="747" t="s">
        <v>583</v>
      </c>
      <c r="B43" s="748" t="s">
        <v>584</v>
      </c>
      <c r="C43" s="749" t="s">
        <v>602</v>
      </c>
      <c r="D43" s="750" t="s">
        <v>603</v>
      </c>
      <c r="E43" s="751">
        <v>50113001</v>
      </c>
      <c r="F43" s="750" t="s">
        <v>617</v>
      </c>
      <c r="G43" s="749" t="s">
        <v>634</v>
      </c>
      <c r="H43" s="749">
        <v>187156</v>
      </c>
      <c r="I43" s="749">
        <v>187156</v>
      </c>
      <c r="J43" s="749" t="s">
        <v>690</v>
      </c>
      <c r="K43" s="749" t="s">
        <v>691</v>
      </c>
      <c r="L43" s="752">
        <v>429.21894230769249</v>
      </c>
      <c r="M43" s="752">
        <v>104</v>
      </c>
      <c r="N43" s="753">
        <v>44638.770000000019</v>
      </c>
    </row>
    <row r="44" spans="1:14" ht="14.4" customHeight="1" x14ac:dyDescent="0.3">
      <c r="A44" s="747" t="s">
        <v>583</v>
      </c>
      <c r="B44" s="748" t="s">
        <v>584</v>
      </c>
      <c r="C44" s="749" t="s">
        <v>602</v>
      </c>
      <c r="D44" s="750" t="s">
        <v>603</v>
      </c>
      <c r="E44" s="751">
        <v>50113001</v>
      </c>
      <c r="F44" s="750" t="s">
        <v>617</v>
      </c>
      <c r="G44" s="749" t="s">
        <v>618</v>
      </c>
      <c r="H44" s="749">
        <v>158668</v>
      </c>
      <c r="I44" s="749">
        <v>158668</v>
      </c>
      <c r="J44" s="749" t="s">
        <v>692</v>
      </c>
      <c r="K44" s="749" t="s">
        <v>693</v>
      </c>
      <c r="L44" s="752">
        <v>77.630540540540551</v>
      </c>
      <c r="M44" s="752">
        <v>370</v>
      </c>
      <c r="N44" s="753">
        <v>28723.300000000003</v>
      </c>
    </row>
    <row r="45" spans="1:14" ht="14.4" customHeight="1" x14ac:dyDescent="0.3">
      <c r="A45" s="747" t="s">
        <v>583</v>
      </c>
      <c r="B45" s="748" t="s">
        <v>584</v>
      </c>
      <c r="C45" s="749" t="s">
        <v>602</v>
      </c>
      <c r="D45" s="750" t="s">
        <v>603</v>
      </c>
      <c r="E45" s="751">
        <v>50113001</v>
      </c>
      <c r="F45" s="750" t="s">
        <v>617</v>
      </c>
      <c r="G45" s="749" t="s">
        <v>618</v>
      </c>
      <c r="H45" s="749">
        <v>116551</v>
      </c>
      <c r="I45" s="749">
        <v>16551</v>
      </c>
      <c r="J45" s="749" t="s">
        <v>694</v>
      </c>
      <c r="K45" s="749" t="s">
        <v>695</v>
      </c>
      <c r="L45" s="752">
        <v>1043.0200000000002</v>
      </c>
      <c r="M45" s="752">
        <v>1</v>
      </c>
      <c r="N45" s="753">
        <v>1043.0200000000002</v>
      </c>
    </row>
    <row r="46" spans="1:14" ht="14.4" customHeight="1" x14ac:dyDescent="0.3">
      <c r="A46" s="747" t="s">
        <v>583</v>
      </c>
      <c r="B46" s="748" t="s">
        <v>584</v>
      </c>
      <c r="C46" s="749" t="s">
        <v>602</v>
      </c>
      <c r="D46" s="750" t="s">
        <v>603</v>
      </c>
      <c r="E46" s="751">
        <v>50113001</v>
      </c>
      <c r="F46" s="750" t="s">
        <v>617</v>
      </c>
      <c r="G46" s="749" t="s">
        <v>618</v>
      </c>
      <c r="H46" s="749">
        <v>196610</v>
      </c>
      <c r="I46" s="749">
        <v>96610</v>
      </c>
      <c r="J46" s="749" t="s">
        <v>696</v>
      </c>
      <c r="K46" s="749" t="s">
        <v>697</v>
      </c>
      <c r="L46" s="752">
        <v>46.621111111111112</v>
      </c>
      <c r="M46" s="752">
        <v>18</v>
      </c>
      <c r="N46" s="753">
        <v>839.18000000000006</v>
      </c>
    </row>
    <row r="47" spans="1:14" ht="14.4" customHeight="1" x14ac:dyDescent="0.3">
      <c r="A47" s="747" t="s">
        <v>583</v>
      </c>
      <c r="B47" s="748" t="s">
        <v>584</v>
      </c>
      <c r="C47" s="749" t="s">
        <v>602</v>
      </c>
      <c r="D47" s="750" t="s">
        <v>603</v>
      </c>
      <c r="E47" s="751">
        <v>50113001</v>
      </c>
      <c r="F47" s="750" t="s">
        <v>617</v>
      </c>
      <c r="G47" s="749" t="s">
        <v>585</v>
      </c>
      <c r="H47" s="749">
        <v>849151</v>
      </c>
      <c r="I47" s="749">
        <v>122210</v>
      </c>
      <c r="J47" s="749" t="s">
        <v>698</v>
      </c>
      <c r="K47" s="749" t="s">
        <v>699</v>
      </c>
      <c r="L47" s="752">
        <v>104.07000000000001</v>
      </c>
      <c r="M47" s="752">
        <v>3</v>
      </c>
      <c r="N47" s="753">
        <v>312.21000000000004</v>
      </c>
    </row>
    <row r="48" spans="1:14" ht="14.4" customHeight="1" x14ac:dyDescent="0.3">
      <c r="A48" s="747" t="s">
        <v>583</v>
      </c>
      <c r="B48" s="748" t="s">
        <v>584</v>
      </c>
      <c r="C48" s="749" t="s">
        <v>602</v>
      </c>
      <c r="D48" s="750" t="s">
        <v>603</v>
      </c>
      <c r="E48" s="751">
        <v>50113001</v>
      </c>
      <c r="F48" s="750" t="s">
        <v>617</v>
      </c>
      <c r="G48" s="749" t="s">
        <v>618</v>
      </c>
      <c r="H48" s="749">
        <v>847713</v>
      </c>
      <c r="I48" s="749">
        <v>125526</v>
      </c>
      <c r="J48" s="749" t="s">
        <v>700</v>
      </c>
      <c r="K48" s="749" t="s">
        <v>701</v>
      </c>
      <c r="L48" s="752">
        <v>107.89</v>
      </c>
      <c r="M48" s="752">
        <v>1</v>
      </c>
      <c r="N48" s="753">
        <v>107.89</v>
      </c>
    </row>
    <row r="49" spans="1:14" ht="14.4" customHeight="1" x14ac:dyDescent="0.3">
      <c r="A49" s="747" t="s">
        <v>583</v>
      </c>
      <c r="B49" s="748" t="s">
        <v>584</v>
      </c>
      <c r="C49" s="749" t="s">
        <v>602</v>
      </c>
      <c r="D49" s="750" t="s">
        <v>603</v>
      </c>
      <c r="E49" s="751">
        <v>50113001</v>
      </c>
      <c r="F49" s="750" t="s">
        <v>617</v>
      </c>
      <c r="G49" s="749" t="s">
        <v>618</v>
      </c>
      <c r="H49" s="749">
        <v>847974</v>
      </c>
      <c r="I49" s="749">
        <v>125525</v>
      </c>
      <c r="J49" s="749" t="s">
        <v>700</v>
      </c>
      <c r="K49" s="749" t="s">
        <v>702</v>
      </c>
      <c r="L49" s="752">
        <v>42.75227955443691</v>
      </c>
      <c r="M49" s="752">
        <v>8</v>
      </c>
      <c r="N49" s="753">
        <v>342.01823643549528</v>
      </c>
    </row>
    <row r="50" spans="1:14" ht="14.4" customHeight="1" x14ac:dyDescent="0.3">
      <c r="A50" s="747" t="s">
        <v>583</v>
      </c>
      <c r="B50" s="748" t="s">
        <v>584</v>
      </c>
      <c r="C50" s="749" t="s">
        <v>602</v>
      </c>
      <c r="D50" s="750" t="s">
        <v>603</v>
      </c>
      <c r="E50" s="751">
        <v>50113001</v>
      </c>
      <c r="F50" s="750" t="s">
        <v>617</v>
      </c>
      <c r="G50" s="749" t="s">
        <v>618</v>
      </c>
      <c r="H50" s="749">
        <v>169789</v>
      </c>
      <c r="I50" s="749">
        <v>69789</v>
      </c>
      <c r="J50" s="749" t="s">
        <v>703</v>
      </c>
      <c r="K50" s="749" t="s">
        <v>704</v>
      </c>
      <c r="L50" s="752">
        <v>21.87993327380952</v>
      </c>
      <c r="M50" s="752">
        <v>504</v>
      </c>
      <c r="N50" s="753">
        <v>11027.486369999999</v>
      </c>
    </row>
    <row r="51" spans="1:14" ht="14.4" customHeight="1" x14ac:dyDescent="0.3">
      <c r="A51" s="747" t="s">
        <v>583</v>
      </c>
      <c r="B51" s="748" t="s">
        <v>584</v>
      </c>
      <c r="C51" s="749" t="s">
        <v>602</v>
      </c>
      <c r="D51" s="750" t="s">
        <v>603</v>
      </c>
      <c r="E51" s="751">
        <v>50113001</v>
      </c>
      <c r="F51" s="750" t="s">
        <v>617</v>
      </c>
      <c r="G51" s="749" t="s">
        <v>618</v>
      </c>
      <c r="H51" s="749">
        <v>110555</v>
      </c>
      <c r="I51" s="749">
        <v>10555</v>
      </c>
      <c r="J51" s="749" t="s">
        <v>705</v>
      </c>
      <c r="K51" s="749" t="s">
        <v>706</v>
      </c>
      <c r="L51" s="752">
        <v>254.98000000000002</v>
      </c>
      <c r="M51" s="752">
        <v>4</v>
      </c>
      <c r="N51" s="753">
        <v>1019.9200000000001</v>
      </c>
    </row>
    <row r="52" spans="1:14" ht="14.4" customHeight="1" x14ac:dyDescent="0.3">
      <c r="A52" s="747" t="s">
        <v>583</v>
      </c>
      <c r="B52" s="748" t="s">
        <v>584</v>
      </c>
      <c r="C52" s="749" t="s">
        <v>602</v>
      </c>
      <c r="D52" s="750" t="s">
        <v>603</v>
      </c>
      <c r="E52" s="751">
        <v>50113001</v>
      </c>
      <c r="F52" s="750" t="s">
        <v>617</v>
      </c>
      <c r="G52" s="749" t="s">
        <v>618</v>
      </c>
      <c r="H52" s="749">
        <v>169595</v>
      </c>
      <c r="I52" s="749">
        <v>69595</v>
      </c>
      <c r="J52" s="749" t="s">
        <v>707</v>
      </c>
      <c r="K52" s="749" t="s">
        <v>708</v>
      </c>
      <c r="L52" s="752">
        <v>612.6099999999999</v>
      </c>
      <c r="M52" s="752">
        <v>1</v>
      </c>
      <c r="N52" s="753">
        <v>612.6099999999999</v>
      </c>
    </row>
    <row r="53" spans="1:14" ht="14.4" customHeight="1" x14ac:dyDescent="0.3">
      <c r="A53" s="747" t="s">
        <v>583</v>
      </c>
      <c r="B53" s="748" t="s">
        <v>584</v>
      </c>
      <c r="C53" s="749" t="s">
        <v>602</v>
      </c>
      <c r="D53" s="750" t="s">
        <v>603</v>
      </c>
      <c r="E53" s="751">
        <v>50113001</v>
      </c>
      <c r="F53" s="750" t="s">
        <v>617</v>
      </c>
      <c r="G53" s="749" t="s">
        <v>618</v>
      </c>
      <c r="H53" s="749">
        <v>173320</v>
      </c>
      <c r="I53" s="749">
        <v>173320</v>
      </c>
      <c r="J53" s="749" t="s">
        <v>709</v>
      </c>
      <c r="K53" s="749" t="s">
        <v>710</v>
      </c>
      <c r="L53" s="752">
        <v>524.58999999999992</v>
      </c>
      <c r="M53" s="752">
        <v>2</v>
      </c>
      <c r="N53" s="753">
        <v>1049.1799999999998</v>
      </c>
    </row>
    <row r="54" spans="1:14" ht="14.4" customHeight="1" x14ac:dyDescent="0.3">
      <c r="A54" s="747" t="s">
        <v>583</v>
      </c>
      <c r="B54" s="748" t="s">
        <v>584</v>
      </c>
      <c r="C54" s="749" t="s">
        <v>602</v>
      </c>
      <c r="D54" s="750" t="s">
        <v>603</v>
      </c>
      <c r="E54" s="751">
        <v>50113001</v>
      </c>
      <c r="F54" s="750" t="s">
        <v>617</v>
      </c>
      <c r="G54" s="749" t="s">
        <v>618</v>
      </c>
      <c r="H54" s="749">
        <v>187825</v>
      </c>
      <c r="I54" s="749">
        <v>87825</v>
      </c>
      <c r="J54" s="749" t="s">
        <v>711</v>
      </c>
      <c r="K54" s="749" t="s">
        <v>712</v>
      </c>
      <c r="L54" s="752">
        <v>80.36999999999999</v>
      </c>
      <c r="M54" s="752">
        <v>181</v>
      </c>
      <c r="N54" s="753">
        <v>14546.97</v>
      </c>
    </row>
    <row r="55" spans="1:14" ht="14.4" customHeight="1" x14ac:dyDescent="0.3">
      <c r="A55" s="747" t="s">
        <v>583</v>
      </c>
      <c r="B55" s="748" t="s">
        <v>584</v>
      </c>
      <c r="C55" s="749" t="s">
        <v>602</v>
      </c>
      <c r="D55" s="750" t="s">
        <v>603</v>
      </c>
      <c r="E55" s="751">
        <v>50113001</v>
      </c>
      <c r="F55" s="750" t="s">
        <v>617</v>
      </c>
      <c r="G55" s="749" t="s">
        <v>618</v>
      </c>
      <c r="H55" s="749">
        <v>173367</v>
      </c>
      <c r="I55" s="749">
        <v>173367</v>
      </c>
      <c r="J55" s="749" t="s">
        <v>713</v>
      </c>
      <c r="K55" s="749" t="s">
        <v>714</v>
      </c>
      <c r="L55" s="752">
        <v>1035.6500000000001</v>
      </c>
      <c r="M55" s="752">
        <v>5</v>
      </c>
      <c r="N55" s="753">
        <v>5178.25</v>
      </c>
    </row>
    <row r="56" spans="1:14" ht="14.4" customHeight="1" x14ac:dyDescent="0.3">
      <c r="A56" s="747" t="s">
        <v>583</v>
      </c>
      <c r="B56" s="748" t="s">
        <v>584</v>
      </c>
      <c r="C56" s="749" t="s">
        <v>602</v>
      </c>
      <c r="D56" s="750" t="s">
        <v>603</v>
      </c>
      <c r="E56" s="751">
        <v>50113001</v>
      </c>
      <c r="F56" s="750" t="s">
        <v>617</v>
      </c>
      <c r="G56" s="749" t="s">
        <v>618</v>
      </c>
      <c r="H56" s="749">
        <v>169667</v>
      </c>
      <c r="I56" s="749">
        <v>69667</v>
      </c>
      <c r="J56" s="749" t="s">
        <v>715</v>
      </c>
      <c r="K56" s="749" t="s">
        <v>712</v>
      </c>
      <c r="L56" s="752">
        <v>103.56999999999998</v>
      </c>
      <c r="M56" s="752">
        <v>80</v>
      </c>
      <c r="N56" s="753">
        <v>8285.5999999999985</v>
      </c>
    </row>
    <row r="57" spans="1:14" ht="14.4" customHeight="1" x14ac:dyDescent="0.3">
      <c r="A57" s="747" t="s">
        <v>583</v>
      </c>
      <c r="B57" s="748" t="s">
        <v>584</v>
      </c>
      <c r="C57" s="749" t="s">
        <v>602</v>
      </c>
      <c r="D57" s="750" t="s">
        <v>603</v>
      </c>
      <c r="E57" s="751">
        <v>50113001</v>
      </c>
      <c r="F57" s="750" t="s">
        <v>617</v>
      </c>
      <c r="G57" s="749" t="s">
        <v>618</v>
      </c>
      <c r="H57" s="749">
        <v>173394</v>
      </c>
      <c r="I57" s="749">
        <v>173394</v>
      </c>
      <c r="J57" s="749" t="s">
        <v>716</v>
      </c>
      <c r="K57" s="749" t="s">
        <v>717</v>
      </c>
      <c r="L57" s="752">
        <v>376.64</v>
      </c>
      <c r="M57" s="752">
        <v>5</v>
      </c>
      <c r="N57" s="753">
        <v>1883.1999999999998</v>
      </c>
    </row>
    <row r="58" spans="1:14" ht="14.4" customHeight="1" x14ac:dyDescent="0.3">
      <c r="A58" s="747" t="s">
        <v>583</v>
      </c>
      <c r="B58" s="748" t="s">
        <v>584</v>
      </c>
      <c r="C58" s="749" t="s">
        <v>602</v>
      </c>
      <c r="D58" s="750" t="s">
        <v>603</v>
      </c>
      <c r="E58" s="751">
        <v>50113001</v>
      </c>
      <c r="F58" s="750" t="s">
        <v>617</v>
      </c>
      <c r="G58" s="749" t="s">
        <v>618</v>
      </c>
      <c r="H58" s="749">
        <v>187000</v>
      </c>
      <c r="I58" s="749">
        <v>87000</v>
      </c>
      <c r="J58" s="749" t="s">
        <v>718</v>
      </c>
      <c r="K58" s="749" t="s">
        <v>712</v>
      </c>
      <c r="L58" s="752">
        <v>37.659999999999989</v>
      </c>
      <c r="M58" s="752">
        <v>100</v>
      </c>
      <c r="N58" s="753">
        <v>3765.9999999999991</v>
      </c>
    </row>
    <row r="59" spans="1:14" ht="14.4" customHeight="1" x14ac:dyDescent="0.3">
      <c r="A59" s="747" t="s">
        <v>583</v>
      </c>
      <c r="B59" s="748" t="s">
        <v>584</v>
      </c>
      <c r="C59" s="749" t="s">
        <v>602</v>
      </c>
      <c r="D59" s="750" t="s">
        <v>603</v>
      </c>
      <c r="E59" s="751">
        <v>50113001</v>
      </c>
      <c r="F59" s="750" t="s">
        <v>617</v>
      </c>
      <c r="G59" s="749" t="s">
        <v>618</v>
      </c>
      <c r="H59" s="749">
        <v>187822</v>
      </c>
      <c r="I59" s="749">
        <v>87822</v>
      </c>
      <c r="J59" s="749" t="s">
        <v>719</v>
      </c>
      <c r="K59" s="749" t="s">
        <v>720</v>
      </c>
      <c r="L59" s="752">
        <v>1329.6271428571429</v>
      </c>
      <c r="M59" s="752">
        <v>21</v>
      </c>
      <c r="N59" s="753">
        <v>27922.17</v>
      </c>
    </row>
    <row r="60" spans="1:14" ht="14.4" customHeight="1" x14ac:dyDescent="0.3">
      <c r="A60" s="747" t="s">
        <v>583</v>
      </c>
      <c r="B60" s="748" t="s">
        <v>584</v>
      </c>
      <c r="C60" s="749" t="s">
        <v>602</v>
      </c>
      <c r="D60" s="750" t="s">
        <v>603</v>
      </c>
      <c r="E60" s="751">
        <v>50113001</v>
      </c>
      <c r="F60" s="750" t="s">
        <v>617</v>
      </c>
      <c r="G60" s="749" t="s">
        <v>618</v>
      </c>
      <c r="H60" s="749">
        <v>196303</v>
      </c>
      <c r="I60" s="749">
        <v>96303</v>
      </c>
      <c r="J60" s="749" t="s">
        <v>721</v>
      </c>
      <c r="K60" s="749" t="s">
        <v>722</v>
      </c>
      <c r="L60" s="752">
        <v>38.560000000000009</v>
      </c>
      <c r="M60" s="752">
        <v>3</v>
      </c>
      <c r="N60" s="753">
        <v>115.68000000000002</v>
      </c>
    </row>
    <row r="61" spans="1:14" ht="14.4" customHeight="1" x14ac:dyDescent="0.3">
      <c r="A61" s="747" t="s">
        <v>583</v>
      </c>
      <c r="B61" s="748" t="s">
        <v>584</v>
      </c>
      <c r="C61" s="749" t="s">
        <v>602</v>
      </c>
      <c r="D61" s="750" t="s">
        <v>603</v>
      </c>
      <c r="E61" s="751">
        <v>50113001</v>
      </c>
      <c r="F61" s="750" t="s">
        <v>617</v>
      </c>
      <c r="G61" s="749" t="s">
        <v>618</v>
      </c>
      <c r="H61" s="749">
        <v>163425</v>
      </c>
      <c r="I61" s="749">
        <v>163425</v>
      </c>
      <c r="J61" s="749" t="s">
        <v>723</v>
      </c>
      <c r="K61" s="749" t="s">
        <v>724</v>
      </c>
      <c r="L61" s="752">
        <v>75.11999999999999</v>
      </c>
      <c r="M61" s="752">
        <v>1</v>
      </c>
      <c r="N61" s="753">
        <v>75.11999999999999</v>
      </c>
    </row>
    <row r="62" spans="1:14" ht="14.4" customHeight="1" x14ac:dyDescent="0.3">
      <c r="A62" s="747" t="s">
        <v>583</v>
      </c>
      <c r="B62" s="748" t="s">
        <v>584</v>
      </c>
      <c r="C62" s="749" t="s">
        <v>602</v>
      </c>
      <c r="D62" s="750" t="s">
        <v>603</v>
      </c>
      <c r="E62" s="751">
        <v>50113001</v>
      </c>
      <c r="F62" s="750" t="s">
        <v>617</v>
      </c>
      <c r="G62" s="749" t="s">
        <v>618</v>
      </c>
      <c r="H62" s="749">
        <v>100392</v>
      </c>
      <c r="I62" s="749">
        <v>392</v>
      </c>
      <c r="J62" s="749" t="s">
        <v>725</v>
      </c>
      <c r="K62" s="749" t="s">
        <v>726</v>
      </c>
      <c r="L62" s="752">
        <v>57.86444444444443</v>
      </c>
      <c r="M62" s="752">
        <v>9</v>
      </c>
      <c r="N62" s="753">
        <v>520.77999999999986</v>
      </c>
    </row>
    <row r="63" spans="1:14" ht="14.4" customHeight="1" x14ac:dyDescent="0.3">
      <c r="A63" s="747" t="s">
        <v>583</v>
      </c>
      <c r="B63" s="748" t="s">
        <v>584</v>
      </c>
      <c r="C63" s="749" t="s">
        <v>602</v>
      </c>
      <c r="D63" s="750" t="s">
        <v>603</v>
      </c>
      <c r="E63" s="751">
        <v>50113001</v>
      </c>
      <c r="F63" s="750" t="s">
        <v>617</v>
      </c>
      <c r="G63" s="749" t="s">
        <v>618</v>
      </c>
      <c r="H63" s="749">
        <v>100394</v>
      </c>
      <c r="I63" s="749">
        <v>394</v>
      </c>
      <c r="J63" s="749" t="s">
        <v>727</v>
      </c>
      <c r="K63" s="749" t="s">
        <v>728</v>
      </c>
      <c r="L63" s="752">
        <v>66.140000000000029</v>
      </c>
      <c r="M63" s="752">
        <v>6</v>
      </c>
      <c r="N63" s="753">
        <v>396.8400000000002</v>
      </c>
    </row>
    <row r="64" spans="1:14" ht="14.4" customHeight="1" x14ac:dyDescent="0.3">
      <c r="A64" s="747" t="s">
        <v>583</v>
      </c>
      <c r="B64" s="748" t="s">
        <v>584</v>
      </c>
      <c r="C64" s="749" t="s">
        <v>602</v>
      </c>
      <c r="D64" s="750" t="s">
        <v>603</v>
      </c>
      <c r="E64" s="751">
        <v>50113001</v>
      </c>
      <c r="F64" s="750" t="s">
        <v>617</v>
      </c>
      <c r="G64" s="749" t="s">
        <v>618</v>
      </c>
      <c r="H64" s="749">
        <v>192351</v>
      </c>
      <c r="I64" s="749">
        <v>92351</v>
      </c>
      <c r="J64" s="749" t="s">
        <v>729</v>
      </c>
      <c r="K64" s="749" t="s">
        <v>730</v>
      </c>
      <c r="L64" s="752">
        <v>86.219999999999985</v>
      </c>
      <c r="M64" s="752">
        <v>100</v>
      </c>
      <c r="N64" s="753">
        <v>8621.9999999999982</v>
      </c>
    </row>
    <row r="65" spans="1:14" ht="14.4" customHeight="1" x14ac:dyDescent="0.3">
      <c r="A65" s="747" t="s">
        <v>583</v>
      </c>
      <c r="B65" s="748" t="s">
        <v>584</v>
      </c>
      <c r="C65" s="749" t="s">
        <v>602</v>
      </c>
      <c r="D65" s="750" t="s">
        <v>603</v>
      </c>
      <c r="E65" s="751">
        <v>50113001</v>
      </c>
      <c r="F65" s="750" t="s">
        <v>617</v>
      </c>
      <c r="G65" s="749" t="s">
        <v>585</v>
      </c>
      <c r="H65" s="749">
        <v>94933</v>
      </c>
      <c r="I65" s="749">
        <v>94933</v>
      </c>
      <c r="J65" s="749" t="s">
        <v>731</v>
      </c>
      <c r="K65" s="749" t="s">
        <v>732</v>
      </c>
      <c r="L65" s="752">
        <v>115.71832393654208</v>
      </c>
      <c r="M65" s="752">
        <v>2</v>
      </c>
      <c r="N65" s="753">
        <v>231.43664787308415</v>
      </c>
    </row>
    <row r="66" spans="1:14" ht="14.4" customHeight="1" x14ac:dyDescent="0.3">
      <c r="A66" s="747" t="s">
        <v>583</v>
      </c>
      <c r="B66" s="748" t="s">
        <v>584</v>
      </c>
      <c r="C66" s="749" t="s">
        <v>602</v>
      </c>
      <c r="D66" s="750" t="s">
        <v>603</v>
      </c>
      <c r="E66" s="751">
        <v>50113001</v>
      </c>
      <c r="F66" s="750" t="s">
        <v>617</v>
      </c>
      <c r="G66" s="749" t="s">
        <v>618</v>
      </c>
      <c r="H66" s="749">
        <v>112895</v>
      </c>
      <c r="I66" s="749">
        <v>12895</v>
      </c>
      <c r="J66" s="749" t="s">
        <v>733</v>
      </c>
      <c r="K66" s="749" t="s">
        <v>734</v>
      </c>
      <c r="L66" s="752">
        <v>106.81200000000001</v>
      </c>
      <c r="M66" s="752">
        <v>10</v>
      </c>
      <c r="N66" s="753">
        <v>1068.1200000000001</v>
      </c>
    </row>
    <row r="67" spans="1:14" ht="14.4" customHeight="1" x14ac:dyDescent="0.3">
      <c r="A67" s="747" t="s">
        <v>583</v>
      </c>
      <c r="B67" s="748" t="s">
        <v>584</v>
      </c>
      <c r="C67" s="749" t="s">
        <v>602</v>
      </c>
      <c r="D67" s="750" t="s">
        <v>603</v>
      </c>
      <c r="E67" s="751">
        <v>50113001</v>
      </c>
      <c r="F67" s="750" t="s">
        <v>617</v>
      </c>
      <c r="G67" s="749" t="s">
        <v>618</v>
      </c>
      <c r="H67" s="749">
        <v>66046</v>
      </c>
      <c r="I67" s="749">
        <v>66046</v>
      </c>
      <c r="J67" s="749" t="s">
        <v>735</v>
      </c>
      <c r="K67" s="749" t="s">
        <v>736</v>
      </c>
      <c r="L67" s="752">
        <v>172.49999999999997</v>
      </c>
      <c r="M67" s="752">
        <v>1</v>
      </c>
      <c r="N67" s="753">
        <v>172.49999999999997</v>
      </c>
    </row>
    <row r="68" spans="1:14" ht="14.4" customHeight="1" x14ac:dyDescent="0.3">
      <c r="A68" s="747" t="s">
        <v>583</v>
      </c>
      <c r="B68" s="748" t="s">
        <v>584</v>
      </c>
      <c r="C68" s="749" t="s">
        <v>602</v>
      </c>
      <c r="D68" s="750" t="s">
        <v>603</v>
      </c>
      <c r="E68" s="751">
        <v>50113001</v>
      </c>
      <c r="F68" s="750" t="s">
        <v>617</v>
      </c>
      <c r="G68" s="749" t="s">
        <v>618</v>
      </c>
      <c r="H68" s="749">
        <v>89227</v>
      </c>
      <c r="I68" s="749">
        <v>89227</v>
      </c>
      <c r="J68" s="749" t="s">
        <v>737</v>
      </c>
      <c r="K68" s="749" t="s">
        <v>738</v>
      </c>
      <c r="L68" s="752">
        <v>119.01</v>
      </c>
      <c r="M68" s="752">
        <v>1</v>
      </c>
      <c r="N68" s="753">
        <v>119.01</v>
      </c>
    </row>
    <row r="69" spans="1:14" ht="14.4" customHeight="1" x14ac:dyDescent="0.3">
      <c r="A69" s="747" t="s">
        <v>583</v>
      </c>
      <c r="B69" s="748" t="s">
        <v>584</v>
      </c>
      <c r="C69" s="749" t="s">
        <v>602</v>
      </c>
      <c r="D69" s="750" t="s">
        <v>603</v>
      </c>
      <c r="E69" s="751">
        <v>50113001</v>
      </c>
      <c r="F69" s="750" t="s">
        <v>617</v>
      </c>
      <c r="G69" s="749" t="s">
        <v>618</v>
      </c>
      <c r="H69" s="749">
        <v>176496</v>
      </c>
      <c r="I69" s="749">
        <v>76496</v>
      </c>
      <c r="J69" s="749" t="s">
        <v>739</v>
      </c>
      <c r="K69" s="749" t="s">
        <v>740</v>
      </c>
      <c r="L69" s="752">
        <v>125.43000000000004</v>
      </c>
      <c r="M69" s="752">
        <v>335</v>
      </c>
      <c r="N69" s="753">
        <v>42019.05000000001</v>
      </c>
    </row>
    <row r="70" spans="1:14" ht="14.4" customHeight="1" x14ac:dyDescent="0.3">
      <c r="A70" s="747" t="s">
        <v>583</v>
      </c>
      <c r="B70" s="748" t="s">
        <v>584</v>
      </c>
      <c r="C70" s="749" t="s">
        <v>602</v>
      </c>
      <c r="D70" s="750" t="s">
        <v>603</v>
      </c>
      <c r="E70" s="751">
        <v>50113001</v>
      </c>
      <c r="F70" s="750" t="s">
        <v>617</v>
      </c>
      <c r="G70" s="749" t="s">
        <v>618</v>
      </c>
      <c r="H70" s="749">
        <v>162320</v>
      </c>
      <c r="I70" s="749">
        <v>62320</v>
      </c>
      <c r="J70" s="749" t="s">
        <v>741</v>
      </c>
      <c r="K70" s="749" t="s">
        <v>742</v>
      </c>
      <c r="L70" s="752">
        <v>75.121573778635337</v>
      </c>
      <c r="M70" s="752">
        <v>95</v>
      </c>
      <c r="N70" s="753">
        <v>7136.5495089703572</v>
      </c>
    </row>
    <row r="71" spans="1:14" ht="14.4" customHeight="1" x14ac:dyDescent="0.3">
      <c r="A71" s="747" t="s">
        <v>583</v>
      </c>
      <c r="B71" s="748" t="s">
        <v>584</v>
      </c>
      <c r="C71" s="749" t="s">
        <v>602</v>
      </c>
      <c r="D71" s="750" t="s">
        <v>603</v>
      </c>
      <c r="E71" s="751">
        <v>50113001</v>
      </c>
      <c r="F71" s="750" t="s">
        <v>617</v>
      </c>
      <c r="G71" s="749" t="s">
        <v>634</v>
      </c>
      <c r="H71" s="749">
        <v>183974</v>
      </c>
      <c r="I71" s="749">
        <v>83974</v>
      </c>
      <c r="J71" s="749" t="s">
        <v>743</v>
      </c>
      <c r="K71" s="749" t="s">
        <v>744</v>
      </c>
      <c r="L71" s="752">
        <v>94.406470588235294</v>
      </c>
      <c r="M71" s="752">
        <v>85</v>
      </c>
      <c r="N71" s="753">
        <v>8024.55</v>
      </c>
    </row>
    <row r="72" spans="1:14" ht="14.4" customHeight="1" x14ac:dyDescent="0.3">
      <c r="A72" s="747" t="s">
        <v>583</v>
      </c>
      <c r="B72" s="748" t="s">
        <v>584</v>
      </c>
      <c r="C72" s="749" t="s">
        <v>602</v>
      </c>
      <c r="D72" s="750" t="s">
        <v>603</v>
      </c>
      <c r="E72" s="751">
        <v>50113001</v>
      </c>
      <c r="F72" s="750" t="s">
        <v>617</v>
      </c>
      <c r="G72" s="749" t="s">
        <v>634</v>
      </c>
      <c r="H72" s="749">
        <v>146980</v>
      </c>
      <c r="I72" s="749">
        <v>46980</v>
      </c>
      <c r="J72" s="749" t="s">
        <v>745</v>
      </c>
      <c r="K72" s="749" t="s">
        <v>746</v>
      </c>
      <c r="L72" s="752">
        <v>207.79000000000002</v>
      </c>
      <c r="M72" s="752">
        <v>2</v>
      </c>
      <c r="N72" s="753">
        <v>415.58000000000004</v>
      </c>
    </row>
    <row r="73" spans="1:14" ht="14.4" customHeight="1" x14ac:dyDescent="0.3">
      <c r="A73" s="747" t="s">
        <v>583</v>
      </c>
      <c r="B73" s="748" t="s">
        <v>584</v>
      </c>
      <c r="C73" s="749" t="s">
        <v>602</v>
      </c>
      <c r="D73" s="750" t="s">
        <v>603</v>
      </c>
      <c r="E73" s="751">
        <v>50113001</v>
      </c>
      <c r="F73" s="750" t="s">
        <v>617</v>
      </c>
      <c r="G73" s="749" t="s">
        <v>634</v>
      </c>
      <c r="H73" s="749">
        <v>131536</v>
      </c>
      <c r="I73" s="749">
        <v>31536</v>
      </c>
      <c r="J73" s="749" t="s">
        <v>747</v>
      </c>
      <c r="K73" s="749" t="s">
        <v>748</v>
      </c>
      <c r="L73" s="752">
        <v>210.98500000000007</v>
      </c>
      <c r="M73" s="752">
        <v>2</v>
      </c>
      <c r="N73" s="753">
        <v>421.97000000000014</v>
      </c>
    </row>
    <row r="74" spans="1:14" ht="14.4" customHeight="1" x14ac:dyDescent="0.3">
      <c r="A74" s="747" t="s">
        <v>583</v>
      </c>
      <c r="B74" s="748" t="s">
        <v>584</v>
      </c>
      <c r="C74" s="749" t="s">
        <v>602</v>
      </c>
      <c r="D74" s="750" t="s">
        <v>603</v>
      </c>
      <c r="E74" s="751">
        <v>50113001</v>
      </c>
      <c r="F74" s="750" t="s">
        <v>617</v>
      </c>
      <c r="G74" s="749" t="s">
        <v>634</v>
      </c>
      <c r="H74" s="749">
        <v>158037</v>
      </c>
      <c r="I74" s="749">
        <v>58037</v>
      </c>
      <c r="J74" s="749" t="s">
        <v>749</v>
      </c>
      <c r="K74" s="749" t="s">
        <v>750</v>
      </c>
      <c r="L74" s="752">
        <v>99.86</v>
      </c>
      <c r="M74" s="752">
        <v>1</v>
      </c>
      <c r="N74" s="753">
        <v>99.86</v>
      </c>
    </row>
    <row r="75" spans="1:14" ht="14.4" customHeight="1" x14ac:dyDescent="0.3">
      <c r="A75" s="747" t="s">
        <v>583</v>
      </c>
      <c r="B75" s="748" t="s">
        <v>584</v>
      </c>
      <c r="C75" s="749" t="s">
        <v>602</v>
      </c>
      <c r="D75" s="750" t="s">
        <v>603</v>
      </c>
      <c r="E75" s="751">
        <v>50113001</v>
      </c>
      <c r="F75" s="750" t="s">
        <v>617</v>
      </c>
      <c r="G75" s="749" t="s">
        <v>618</v>
      </c>
      <c r="H75" s="749">
        <v>191730</v>
      </c>
      <c r="I75" s="749">
        <v>191730</v>
      </c>
      <c r="J75" s="749" t="s">
        <v>751</v>
      </c>
      <c r="K75" s="749" t="s">
        <v>752</v>
      </c>
      <c r="L75" s="752">
        <v>258.06</v>
      </c>
      <c r="M75" s="752">
        <v>1</v>
      </c>
      <c r="N75" s="753">
        <v>258.06</v>
      </c>
    </row>
    <row r="76" spans="1:14" ht="14.4" customHeight="1" x14ac:dyDescent="0.3">
      <c r="A76" s="747" t="s">
        <v>583</v>
      </c>
      <c r="B76" s="748" t="s">
        <v>584</v>
      </c>
      <c r="C76" s="749" t="s">
        <v>602</v>
      </c>
      <c r="D76" s="750" t="s">
        <v>603</v>
      </c>
      <c r="E76" s="751">
        <v>50113001</v>
      </c>
      <c r="F76" s="750" t="s">
        <v>617</v>
      </c>
      <c r="G76" s="749" t="s">
        <v>618</v>
      </c>
      <c r="H76" s="749">
        <v>850305</v>
      </c>
      <c r="I76" s="749">
        <v>0</v>
      </c>
      <c r="J76" s="749" t="s">
        <v>753</v>
      </c>
      <c r="K76" s="749" t="s">
        <v>585</v>
      </c>
      <c r="L76" s="752">
        <v>339.84000000000003</v>
      </c>
      <c r="M76" s="752">
        <v>2</v>
      </c>
      <c r="N76" s="753">
        <v>679.68000000000006</v>
      </c>
    </row>
    <row r="77" spans="1:14" ht="14.4" customHeight="1" x14ac:dyDescent="0.3">
      <c r="A77" s="747" t="s">
        <v>583</v>
      </c>
      <c r="B77" s="748" t="s">
        <v>584</v>
      </c>
      <c r="C77" s="749" t="s">
        <v>602</v>
      </c>
      <c r="D77" s="750" t="s">
        <v>603</v>
      </c>
      <c r="E77" s="751">
        <v>50113001</v>
      </c>
      <c r="F77" s="750" t="s">
        <v>617</v>
      </c>
      <c r="G77" s="749" t="s">
        <v>618</v>
      </c>
      <c r="H77" s="749">
        <v>845329</v>
      </c>
      <c r="I77" s="749">
        <v>0</v>
      </c>
      <c r="J77" s="749" t="s">
        <v>754</v>
      </c>
      <c r="K77" s="749" t="s">
        <v>585</v>
      </c>
      <c r="L77" s="752">
        <v>168.13808219178088</v>
      </c>
      <c r="M77" s="752">
        <v>73</v>
      </c>
      <c r="N77" s="753">
        <v>12274.080000000004</v>
      </c>
    </row>
    <row r="78" spans="1:14" ht="14.4" customHeight="1" x14ac:dyDescent="0.3">
      <c r="A78" s="747" t="s">
        <v>583</v>
      </c>
      <c r="B78" s="748" t="s">
        <v>584</v>
      </c>
      <c r="C78" s="749" t="s">
        <v>602</v>
      </c>
      <c r="D78" s="750" t="s">
        <v>603</v>
      </c>
      <c r="E78" s="751">
        <v>50113001</v>
      </c>
      <c r="F78" s="750" t="s">
        <v>617</v>
      </c>
      <c r="G78" s="749" t="s">
        <v>618</v>
      </c>
      <c r="H78" s="749">
        <v>203954</v>
      </c>
      <c r="I78" s="749">
        <v>203954</v>
      </c>
      <c r="J78" s="749" t="s">
        <v>755</v>
      </c>
      <c r="K78" s="749" t="s">
        <v>756</v>
      </c>
      <c r="L78" s="752">
        <v>93.778571428571439</v>
      </c>
      <c r="M78" s="752">
        <v>14</v>
      </c>
      <c r="N78" s="753">
        <v>1312.9</v>
      </c>
    </row>
    <row r="79" spans="1:14" ht="14.4" customHeight="1" x14ac:dyDescent="0.3">
      <c r="A79" s="747" t="s">
        <v>583</v>
      </c>
      <c r="B79" s="748" t="s">
        <v>584</v>
      </c>
      <c r="C79" s="749" t="s">
        <v>602</v>
      </c>
      <c r="D79" s="750" t="s">
        <v>603</v>
      </c>
      <c r="E79" s="751">
        <v>50113001</v>
      </c>
      <c r="F79" s="750" t="s">
        <v>617</v>
      </c>
      <c r="G79" s="749" t="s">
        <v>634</v>
      </c>
      <c r="H79" s="749">
        <v>158692</v>
      </c>
      <c r="I79" s="749">
        <v>158692</v>
      </c>
      <c r="J79" s="749" t="s">
        <v>757</v>
      </c>
      <c r="K79" s="749" t="s">
        <v>758</v>
      </c>
      <c r="L79" s="752">
        <v>26.150000000000006</v>
      </c>
      <c r="M79" s="752">
        <v>1</v>
      </c>
      <c r="N79" s="753">
        <v>26.150000000000006</v>
      </c>
    </row>
    <row r="80" spans="1:14" ht="14.4" customHeight="1" x14ac:dyDescent="0.3">
      <c r="A80" s="747" t="s">
        <v>583</v>
      </c>
      <c r="B80" s="748" t="s">
        <v>584</v>
      </c>
      <c r="C80" s="749" t="s">
        <v>602</v>
      </c>
      <c r="D80" s="750" t="s">
        <v>603</v>
      </c>
      <c r="E80" s="751">
        <v>50113001</v>
      </c>
      <c r="F80" s="750" t="s">
        <v>617</v>
      </c>
      <c r="G80" s="749" t="s">
        <v>618</v>
      </c>
      <c r="H80" s="749">
        <v>500458</v>
      </c>
      <c r="I80" s="749">
        <v>0</v>
      </c>
      <c r="J80" s="749" t="s">
        <v>759</v>
      </c>
      <c r="K80" s="749" t="s">
        <v>585</v>
      </c>
      <c r="L80" s="752">
        <v>123.71999999999998</v>
      </c>
      <c r="M80" s="752">
        <v>1</v>
      </c>
      <c r="N80" s="753">
        <v>123.71999999999998</v>
      </c>
    </row>
    <row r="81" spans="1:14" ht="14.4" customHeight="1" x14ac:dyDescent="0.3">
      <c r="A81" s="747" t="s">
        <v>583</v>
      </c>
      <c r="B81" s="748" t="s">
        <v>584</v>
      </c>
      <c r="C81" s="749" t="s">
        <v>602</v>
      </c>
      <c r="D81" s="750" t="s">
        <v>603</v>
      </c>
      <c r="E81" s="751">
        <v>50113001</v>
      </c>
      <c r="F81" s="750" t="s">
        <v>617</v>
      </c>
      <c r="G81" s="749" t="s">
        <v>618</v>
      </c>
      <c r="H81" s="749">
        <v>185300</v>
      </c>
      <c r="I81" s="749">
        <v>185300</v>
      </c>
      <c r="J81" s="749" t="s">
        <v>760</v>
      </c>
      <c r="K81" s="749" t="s">
        <v>761</v>
      </c>
      <c r="L81" s="752">
        <v>833.35</v>
      </c>
      <c r="M81" s="752">
        <v>2</v>
      </c>
      <c r="N81" s="753">
        <v>1666.7</v>
      </c>
    </row>
    <row r="82" spans="1:14" ht="14.4" customHeight="1" x14ac:dyDescent="0.3">
      <c r="A82" s="747" t="s">
        <v>583</v>
      </c>
      <c r="B82" s="748" t="s">
        <v>584</v>
      </c>
      <c r="C82" s="749" t="s">
        <v>602</v>
      </c>
      <c r="D82" s="750" t="s">
        <v>603</v>
      </c>
      <c r="E82" s="751">
        <v>50113001</v>
      </c>
      <c r="F82" s="750" t="s">
        <v>617</v>
      </c>
      <c r="G82" s="749" t="s">
        <v>618</v>
      </c>
      <c r="H82" s="749">
        <v>108651</v>
      </c>
      <c r="I82" s="749">
        <v>8651</v>
      </c>
      <c r="J82" s="749" t="s">
        <v>762</v>
      </c>
      <c r="K82" s="749" t="s">
        <v>763</v>
      </c>
      <c r="L82" s="752">
        <v>188.06</v>
      </c>
      <c r="M82" s="752">
        <v>8</v>
      </c>
      <c r="N82" s="753">
        <v>1504.48</v>
      </c>
    </row>
    <row r="83" spans="1:14" ht="14.4" customHeight="1" x14ac:dyDescent="0.3">
      <c r="A83" s="747" t="s">
        <v>583</v>
      </c>
      <c r="B83" s="748" t="s">
        <v>584</v>
      </c>
      <c r="C83" s="749" t="s">
        <v>602</v>
      </c>
      <c r="D83" s="750" t="s">
        <v>603</v>
      </c>
      <c r="E83" s="751">
        <v>50113001</v>
      </c>
      <c r="F83" s="750" t="s">
        <v>617</v>
      </c>
      <c r="G83" s="749" t="s">
        <v>618</v>
      </c>
      <c r="H83" s="749">
        <v>167939</v>
      </c>
      <c r="I83" s="749">
        <v>167939</v>
      </c>
      <c r="J83" s="749" t="s">
        <v>764</v>
      </c>
      <c r="K83" s="749" t="s">
        <v>765</v>
      </c>
      <c r="L83" s="752">
        <v>1625</v>
      </c>
      <c r="M83" s="752">
        <v>2</v>
      </c>
      <c r="N83" s="753">
        <v>3250</v>
      </c>
    </row>
    <row r="84" spans="1:14" ht="14.4" customHeight="1" x14ac:dyDescent="0.3">
      <c r="A84" s="747" t="s">
        <v>583</v>
      </c>
      <c r="B84" s="748" t="s">
        <v>584</v>
      </c>
      <c r="C84" s="749" t="s">
        <v>602</v>
      </c>
      <c r="D84" s="750" t="s">
        <v>603</v>
      </c>
      <c r="E84" s="751">
        <v>50113001</v>
      </c>
      <c r="F84" s="750" t="s">
        <v>617</v>
      </c>
      <c r="G84" s="749" t="s">
        <v>618</v>
      </c>
      <c r="H84" s="749">
        <v>210203</v>
      </c>
      <c r="I84" s="749">
        <v>210203</v>
      </c>
      <c r="J84" s="749" t="s">
        <v>766</v>
      </c>
      <c r="K84" s="749" t="s">
        <v>761</v>
      </c>
      <c r="L84" s="752">
        <v>1158.9100000000001</v>
      </c>
      <c r="M84" s="752">
        <v>1</v>
      </c>
      <c r="N84" s="753">
        <v>1158.9100000000001</v>
      </c>
    </row>
    <row r="85" spans="1:14" ht="14.4" customHeight="1" x14ac:dyDescent="0.3">
      <c r="A85" s="747" t="s">
        <v>583</v>
      </c>
      <c r="B85" s="748" t="s">
        <v>584</v>
      </c>
      <c r="C85" s="749" t="s">
        <v>602</v>
      </c>
      <c r="D85" s="750" t="s">
        <v>603</v>
      </c>
      <c r="E85" s="751">
        <v>50113001</v>
      </c>
      <c r="F85" s="750" t="s">
        <v>617</v>
      </c>
      <c r="G85" s="749" t="s">
        <v>618</v>
      </c>
      <c r="H85" s="749">
        <v>189986</v>
      </c>
      <c r="I85" s="749">
        <v>189986</v>
      </c>
      <c r="J85" s="749" t="s">
        <v>767</v>
      </c>
      <c r="K85" s="749" t="s">
        <v>768</v>
      </c>
      <c r="L85" s="752">
        <v>211.01</v>
      </c>
      <c r="M85" s="752">
        <v>1</v>
      </c>
      <c r="N85" s="753">
        <v>211.01</v>
      </c>
    </row>
    <row r="86" spans="1:14" ht="14.4" customHeight="1" x14ac:dyDescent="0.3">
      <c r="A86" s="747" t="s">
        <v>583</v>
      </c>
      <c r="B86" s="748" t="s">
        <v>584</v>
      </c>
      <c r="C86" s="749" t="s">
        <v>602</v>
      </c>
      <c r="D86" s="750" t="s">
        <v>603</v>
      </c>
      <c r="E86" s="751">
        <v>50113001</v>
      </c>
      <c r="F86" s="750" t="s">
        <v>617</v>
      </c>
      <c r="G86" s="749" t="s">
        <v>618</v>
      </c>
      <c r="H86" s="749">
        <v>159392</v>
      </c>
      <c r="I86" s="749">
        <v>59392</v>
      </c>
      <c r="J86" s="749" t="s">
        <v>769</v>
      </c>
      <c r="K86" s="749" t="s">
        <v>770</v>
      </c>
      <c r="L86" s="752">
        <v>62.681820755654599</v>
      </c>
      <c r="M86" s="752">
        <v>231</v>
      </c>
      <c r="N86" s="753">
        <v>14479.500594556212</v>
      </c>
    </row>
    <row r="87" spans="1:14" ht="14.4" customHeight="1" x14ac:dyDescent="0.3">
      <c r="A87" s="747" t="s">
        <v>583</v>
      </c>
      <c r="B87" s="748" t="s">
        <v>584</v>
      </c>
      <c r="C87" s="749" t="s">
        <v>602</v>
      </c>
      <c r="D87" s="750" t="s">
        <v>603</v>
      </c>
      <c r="E87" s="751">
        <v>50113001</v>
      </c>
      <c r="F87" s="750" t="s">
        <v>617</v>
      </c>
      <c r="G87" s="749" t="s">
        <v>618</v>
      </c>
      <c r="H87" s="749">
        <v>185625</v>
      </c>
      <c r="I87" s="749">
        <v>185625</v>
      </c>
      <c r="J87" s="749" t="s">
        <v>771</v>
      </c>
      <c r="K87" s="749" t="s">
        <v>702</v>
      </c>
      <c r="L87" s="752">
        <v>50.03</v>
      </c>
      <c r="M87" s="752">
        <v>3</v>
      </c>
      <c r="N87" s="753">
        <v>150.09</v>
      </c>
    </row>
    <row r="88" spans="1:14" ht="14.4" customHeight="1" x14ac:dyDescent="0.3">
      <c r="A88" s="747" t="s">
        <v>583</v>
      </c>
      <c r="B88" s="748" t="s">
        <v>584</v>
      </c>
      <c r="C88" s="749" t="s">
        <v>602</v>
      </c>
      <c r="D88" s="750" t="s">
        <v>603</v>
      </c>
      <c r="E88" s="751">
        <v>50113001</v>
      </c>
      <c r="F88" s="750" t="s">
        <v>617</v>
      </c>
      <c r="G88" s="749" t="s">
        <v>618</v>
      </c>
      <c r="H88" s="749">
        <v>185634</v>
      </c>
      <c r="I88" s="749">
        <v>185634</v>
      </c>
      <c r="J88" s="749" t="s">
        <v>772</v>
      </c>
      <c r="K88" s="749" t="s">
        <v>773</v>
      </c>
      <c r="L88" s="752">
        <v>89.209999999999937</v>
      </c>
      <c r="M88" s="752">
        <v>2</v>
      </c>
      <c r="N88" s="753">
        <v>178.41999999999987</v>
      </c>
    </row>
    <row r="89" spans="1:14" ht="14.4" customHeight="1" x14ac:dyDescent="0.3">
      <c r="A89" s="747" t="s">
        <v>583</v>
      </c>
      <c r="B89" s="748" t="s">
        <v>584</v>
      </c>
      <c r="C89" s="749" t="s">
        <v>602</v>
      </c>
      <c r="D89" s="750" t="s">
        <v>603</v>
      </c>
      <c r="E89" s="751">
        <v>50113001</v>
      </c>
      <c r="F89" s="750" t="s">
        <v>617</v>
      </c>
      <c r="G89" s="749" t="s">
        <v>618</v>
      </c>
      <c r="H89" s="749">
        <v>199466</v>
      </c>
      <c r="I89" s="749">
        <v>199466</v>
      </c>
      <c r="J89" s="749" t="s">
        <v>774</v>
      </c>
      <c r="K89" s="749" t="s">
        <v>775</v>
      </c>
      <c r="L89" s="752">
        <v>91.323999999999984</v>
      </c>
      <c r="M89" s="752">
        <v>5</v>
      </c>
      <c r="N89" s="753">
        <v>456.61999999999995</v>
      </c>
    </row>
    <row r="90" spans="1:14" ht="14.4" customHeight="1" x14ac:dyDescent="0.3">
      <c r="A90" s="747" t="s">
        <v>583</v>
      </c>
      <c r="B90" s="748" t="s">
        <v>584</v>
      </c>
      <c r="C90" s="749" t="s">
        <v>602</v>
      </c>
      <c r="D90" s="750" t="s">
        <v>603</v>
      </c>
      <c r="E90" s="751">
        <v>50113001</v>
      </c>
      <c r="F90" s="750" t="s">
        <v>617</v>
      </c>
      <c r="G90" s="749" t="s">
        <v>618</v>
      </c>
      <c r="H90" s="749">
        <v>100409</v>
      </c>
      <c r="I90" s="749">
        <v>409</v>
      </c>
      <c r="J90" s="749" t="s">
        <v>776</v>
      </c>
      <c r="K90" s="749" t="s">
        <v>777</v>
      </c>
      <c r="L90" s="752">
        <v>70.908387096774177</v>
      </c>
      <c r="M90" s="752">
        <v>1550</v>
      </c>
      <c r="N90" s="753">
        <v>109907.99999999997</v>
      </c>
    </row>
    <row r="91" spans="1:14" ht="14.4" customHeight="1" x14ac:dyDescent="0.3">
      <c r="A91" s="747" t="s">
        <v>583</v>
      </c>
      <c r="B91" s="748" t="s">
        <v>584</v>
      </c>
      <c r="C91" s="749" t="s">
        <v>602</v>
      </c>
      <c r="D91" s="750" t="s">
        <v>603</v>
      </c>
      <c r="E91" s="751">
        <v>50113001</v>
      </c>
      <c r="F91" s="750" t="s">
        <v>617</v>
      </c>
      <c r="G91" s="749" t="s">
        <v>618</v>
      </c>
      <c r="H91" s="749">
        <v>137275</v>
      </c>
      <c r="I91" s="749">
        <v>137275</v>
      </c>
      <c r="J91" s="749" t="s">
        <v>778</v>
      </c>
      <c r="K91" s="749" t="s">
        <v>779</v>
      </c>
      <c r="L91" s="752">
        <v>1063.2400000000002</v>
      </c>
      <c r="M91" s="752">
        <v>7</v>
      </c>
      <c r="N91" s="753">
        <v>7442.6800000000012</v>
      </c>
    </row>
    <row r="92" spans="1:14" ht="14.4" customHeight="1" x14ac:dyDescent="0.3">
      <c r="A92" s="747" t="s">
        <v>583</v>
      </c>
      <c r="B92" s="748" t="s">
        <v>584</v>
      </c>
      <c r="C92" s="749" t="s">
        <v>602</v>
      </c>
      <c r="D92" s="750" t="s">
        <v>603</v>
      </c>
      <c r="E92" s="751">
        <v>50113001</v>
      </c>
      <c r="F92" s="750" t="s">
        <v>617</v>
      </c>
      <c r="G92" s="749" t="s">
        <v>618</v>
      </c>
      <c r="H92" s="749">
        <v>187814</v>
      </c>
      <c r="I92" s="749">
        <v>87814</v>
      </c>
      <c r="J92" s="749" t="s">
        <v>621</v>
      </c>
      <c r="K92" s="749" t="s">
        <v>622</v>
      </c>
      <c r="L92" s="752">
        <v>536.44600000000014</v>
      </c>
      <c r="M92" s="752">
        <v>5</v>
      </c>
      <c r="N92" s="753">
        <v>2682.2300000000005</v>
      </c>
    </row>
    <row r="93" spans="1:14" ht="14.4" customHeight="1" x14ac:dyDescent="0.3">
      <c r="A93" s="747" t="s">
        <v>583</v>
      </c>
      <c r="B93" s="748" t="s">
        <v>584</v>
      </c>
      <c r="C93" s="749" t="s">
        <v>602</v>
      </c>
      <c r="D93" s="750" t="s">
        <v>603</v>
      </c>
      <c r="E93" s="751">
        <v>50113001</v>
      </c>
      <c r="F93" s="750" t="s">
        <v>617</v>
      </c>
      <c r="G93" s="749" t="s">
        <v>634</v>
      </c>
      <c r="H93" s="749">
        <v>849990</v>
      </c>
      <c r="I93" s="749">
        <v>102596</v>
      </c>
      <c r="J93" s="749" t="s">
        <v>780</v>
      </c>
      <c r="K93" s="749" t="s">
        <v>781</v>
      </c>
      <c r="L93" s="752">
        <v>24.749999999999993</v>
      </c>
      <c r="M93" s="752">
        <v>1</v>
      </c>
      <c r="N93" s="753">
        <v>24.749999999999993</v>
      </c>
    </row>
    <row r="94" spans="1:14" ht="14.4" customHeight="1" x14ac:dyDescent="0.3">
      <c r="A94" s="747" t="s">
        <v>583</v>
      </c>
      <c r="B94" s="748" t="s">
        <v>584</v>
      </c>
      <c r="C94" s="749" t="s">
        <v>602</v>
      </c>
      <c r="D94" s="750" t="s">
        <v>603</v>
      </c>
      <c r="E94" s="751">
        <v>50113001</v>
      </c>
      <c r="F94" s="750" t="s">
        <v>617</v>
      </c>
      <c r="G94" s="749" t="s">
        <v>634</v>
      </c>
      <c r="H94" s="749">
        <v>140097</v>
      </c>
      <c r="I94" s="749">
        <v>140097</v>
      </c>
      <c r="J94" s="749" t="s">
        <v>782</v>
      </c>
      <c r="K94" s="749" t="s">
        <v>783</v>
      </c>
      <c r="L94" s="752">
        <v>314.5</v>
      </c>
      <c r="M94" s="752">
        <v>1</v>
      </c>
      <c r="N94" s="753">
        <v>314.5</v>
      </c>
    </row>
    <row r="95" spans="1:14" ht="14.4" customHeight="1" x14ac:dyDescent="0.3">
      <c r="A95" s="747" t="s">
        <v>583</v>
      </c>
      <c r="B95" s="748" t="s">
        <v>584</v>
      </c>
      <c r="C95" s="749" t="s">
        <v>602</v>
      </c>
      <c r="D95" s="750" t="s">
        <v>603</v>
      </c>
      <c r="E95" s="751">
        <v>50113001</v>
      </c>
      <c r="F95" s="750" t="s">
        <v>617</v>
      </c>
      <c r="G95" s="749" t="s">
        <v>618</v>
      </c>
      <c r="H95" s="749">
        <v>843217</v>
      </c>
      <c r="I95" s="749">
        <v>0</v>
      </c>
      <c r="J95" s="749" t="s">
        <v>784</v>
      </c>
      <c r="K95" s="749" t="s">
        <v>785</v>
      </c>
      <c r="L95" s="752">
        <v>196.06086956521742</v>
      </c>
      <c r="M95" s="752">
        <v>46</v>
      </c>
      <c r="N95" s="753">
        <v>9018.8000000000011</v>
      </c>
    </row>
    <row r="96" spans="1:14" ht="14.4" customHeight="1" x14ac:dyDescent="0.3">
      <c r="A96" s="747" t="s">
        <v>583</v>
      </c>
      <c r="B96" s="748" t="s">
        <v>584</v>
      </c>
      <c r="C96" s="749" t="s">
        <v>602</v>
      </c>
      <c r="D96" s="750" t="s">
        <v>603</v>
      </c>
      <c r="E96" s="751">
        <v>50113001</v>
      </c>
      <c r="F96" s="750" t="s">
        <v>617</v>
      </c>
      <c r="G96" s="749" t="s">
        <v>618</v>
      </c>
      <c r="H96" s="749">
        <v>990413</v>
      </c>
      <c r="I96" s="749">
        <v>0</v>
      </c>
      <c r="J96" s="749" t="s">
        <v>786</v>
      </c>
      <c r="K96" s="749" t="s">
        <v>585</v>
      </c>
      <c r="L96" s="752">
        <v>349.51199999999994</v>
      </c>
      <c r="M96" s="752">
        <v>25</v>
      </c>
      <c r="N96" s="753">
        <v>8737.7999999999993</v>
      </c>
    </row>
    <row r="97" spans="1:14" ht="14.4" customHeight="1" x14ac:dyDescent="0.3">
      <c r="A97" s="747" t="s">
        <v>583</v>
      </c>
      <c r="B97" s="748" t="s">
        <v>584</v>
      </c>
      <c r="C97" s="749" t="s">
        <v>602</v>
      </c>
      <c r="D97" s="750" t="s">
        <v>603</v>
      </c>
      <c r="E97" s="751">
        <v>50113001</v>
      </c>
      <c r="F97" s="750" t="s">
        <v>617</v>
      </c>
      <c r="G97" s="749" t="s">
        <v>618</v>
      </c>
      <c r="H97" s="749">
        <v>178277</v>
      </c>
      <c r="I97" s="749">
        <v>78277</v>
      </c>
      <c r="J97" s="749" t="s">
        <v>787</v>
      </c>
      <c r="K97" s="749" t="s">
        <v>788</v>
      </c>
      <c r="L97" s="752">
        <v>37.490000000000009</v>
      </c>
      <c r="M97" s="752">
        <v>1</v>
      </c>
      <c r="N97" s="753">
        <v>37.490000000000009</v>
      </c>
    </row>
    <row r="98" spans="1:14" ht="14.4" customHeight="1" x14ac:dyDescent="0.3">
      <c r="A98" s="747" t="s">
        <v>583</v>
      </c>
      <c r="B98" s="748" t="s">
        <v>584</v>
      </c>
      <c r="C98" s="749" t="s">
        <v>602</v>
      </c>
      <c r="D98" s="750" t="s">
        <v>603</v>
      </c>
      <c r="E98" s="751">
        <v>50113001</v>
      </c>
      <c r="F98" s="750" t="s">
        <v>617</v>
      </c>
      <c r="G98" s="749" t="s">
        <v>634</v>
      </c>
      <c r="H98" s="749">
        <v>844016</v>
      </c>
      <c r="I98" s="749">
        <v>27440</v>
      </c>
      <c r="J98" s="749" t="s">
        <v>789</v>
      </c>
      <c r="K98" s="749" t="s">
        <v>790</v>
      </c>
      <c r="L98" s="752">
        <v>2249.4500000000003</v>
      </c>
      <c r="M98" s="752">
        <v>1</v>
      </c>
      <c r="N98" s="753">
        <v>2249.4500000000003</v>
      </c>
    </row>
    <row r="99" spans="1:14" ht="14.4" customHeight="1" x14ac:dyDescent="0.3">
      <c r="A99" s="747" t="s">
        <v>583</v>
      </c>
      <c r="B99" s="748" t="s">
        <v>584</v>
      </c>
      <c r="C99" s="749" t="s">
        <v>602</v>
      </c>
      <c r="D99" s="750" t="s">
        <v>603</v>
      </c>
      <c r="E99" s="751">
        <v>50113001</v>
      </c>
      <c r="F99" s="750" t="s">
        <v>617</v>
      </c>
      <c r="G99" s="749" t="s">
        <v>618</v>
      </c>
      <c r="H99" s="749">
        <v>150660</v>
      </c>
      <c r="I99" s="749">
        <v>150660</v>
      </c>
      <c r="J99" s="749" t="s">
        <v>791</v>
      </c>
      <c r="K99" s="749" t="s">
        <v>792</v>
      </c>
      <c r="L99" s="752">
        <v>793.31999999999994</v>
      </c>
      <c r="M99" s="752">
        <v>16</v>
      </c>
      <c r="N99" s="753">
        <v>12693.119999999999</v>
      </c>
    </row>
    <row r="100" spans="1:14" ht="14.4" customHeight="1" x14ac:dyDescent="0.3">
      <c r="A100" s="747" t="s">
        <v>583</v>
      </c>
      <c r="B100" s="748" t="s">
        <v>584</v>
      </c>
      <c r="C100" s="749" t="s">
        <v>602</v>
      </c>
      <c r="D100" s="750" t="s">
        <v>603</v>
      </c>
      <c r="E100" s="751">
        <v>50113001</v>
      </c>
      <c r="F100" s="750" t="s">
        <v>617</v>
      </c>
      <c r="G100" s="749" t="s">
        <v>618</v>
      </c>
      <c r="H100" s="749">
        <v>145981</v>
      </c>
      <c r="I100" s="749">
        <v>45981</v>
      </c>
      <c r="J100" s="749" t="s">
        <v>793</v>
      </c>
      <c r="K100" s="749" t="s">
        <v>794</v>
      </c>
      <c r="L100" s="752">
        <v>1704.5600000000002</v>
      </c>
      <c r="M100" s="752">
        <v>60</v>
      </c>
      <c r="N100" s="753">
        <v>102273.60000000001</v>
      </c>
    </row>
    <row r="101" spans="1:14" ht="14.4" customHeight="1" x14ac:dyDescent="0.3">
      <c r="A101" s="747" t="s">
        <v>583</v>
      </c>
      <c r="B101" s="748" t="s">
        <v>584</v>
      </c>
      <c r="C101" s="749" t="s">
        <v>602</v>
      </c>
      <c r="D101" s="750" t="s">
        <v>603</v>
      </c>
      <c r="E101" s="751">
        <v>50113001</v>
      </c>
      <c r="F101" s="750" t="s">
        <v>617</v>
      </c>
      <c r="G101" s="749" t="s">
        <v>618</v>
      </c>
      <c r="H101" s="749">
        <v>501695</v>
      </c>
      <c r="I101" s="749">
        <v>0</v>
      </c>
      <c r="J101" s="749" t="s">
        <v>795</v>
      </c>
      <c r="K101" s="749" t="s">
        <v>796</v>
      </c>
      <c r="L101" s="752">
        <v>1121.329</v>
      </c>
      <c r="M101" s="752">
        <v>4</v>
      </c>
      <c r="N101" s="753">
        <v>4485.3159999999998</v>
      </c>
    </row>
    <row r="102" spans="1:14" ht="14.4" customHeight="1" x14ac:dyDescent="0.3">
      <c r="A102" s="747" t="s">
        <v>583</v>
      </c>
      <c r="B102" s="748" t="s">
        <v>584</v>
      </c>
      <c r="C102" s="749" t="s">
        <v>602</v>
      </c>
      <c r="D102" s="750" t="s">
        <v>603</v>
      </c>
      <c r="E102" s="751">
        <v>50113001</v>
      </c>
      <c r="F102" s="750" t="s">
        <v>617</v>
      </c>
      <c r="G102" s="749" t="s">
        <v>634</v>
      </c>
      <c r="H102" s="749">
        <v>117425</v>
      </c>
      <c r="I102" s="749">
        <v>17425</v>
      </c>
      <c r="J102" s="749" t="s">
        <v>797</v>
      </c>
      <c r="K102" s="749" t="s">
        <v>798</v>
      </c>
      <c r="L102" s="752">
        <v>20.060000000000002</v>
      </c>
      <c r="M102" s="752">
        <v>2</v>
      </c>
      <c r="N102" s="753">
        <v>40.120000000000005</v>
      </c>
    </row>
    <row r="103" spans="1:14" ht="14.4" customHeight="1" x14ac:dyDescent="0.3">
      <c r="A103" s="747" t="s">
        <v>583</v>
      </c>
      <c r="B103" s="748" t="s">
        <v>584</v>
      </c>
      <c r="C103" s="749" t="s">
        <v>602</v>
      </c>
      <c r="D103" s="750" t="s">
        <v>603</v>
      </c>
      <c r="E103" s="751">
        <v>50113001</v>
      </c>
      <c r="F103" s="750" t="s">
        <v>617</v>
      </c>
      <c r="G103" s="749" t="s">
        <v>634</v>
      </c>
      <c r="H103" s="749">
        <v>117431</v>
      </c>
      <c r="I103" s="749">
        <v>17431</v>
      </c>
      <c r="J103" s="749" t="s">
        <v>799</v>
      </c>
      <c r="K103" s="749" t="s">
        <v>675</v>
      </c>
      <c r="L103" s="752">
        <v>27.374000000000002</v>
      </c>
      <c r="M103" s="752">
        <v>10</v>
      </c>
      <c r="N103" s="753">
        <v>273.74</v>
      </c>
    </row>
    <row r="104" spans="1:14" ht="14.4" customHeight="1" x14ac:dyDescent="0.3">
      <c r="A104" s="747" t="s">
        <v>583</v>
      </c>
      <c r="B104" s="748" t="s">
        <v>584</v>
      </c>
      <c r="C104" s="749" t="s">
        <v>602</v>
      </c>
      <c r="D104" s="750" t="s">
        <v>603</v>
      </c>
      <c r="E104" s="751">
        <v>50113001</v>
      </c>
      <c r="F104" s="750" t="s">
        <v>617</v>
      </c>
      <c r="G104" s="749" t="s">
        <v>634</v>
      </c>
      <c r="H104" s="749">
        <v>117433</v>
      </c>
      <c r="I104" s="749">
        <v>17433</v>
      </c>
      <c r="J104" s="749" t="s">
        <v>799</v>
      </c>
      <c r="K104" s="749" t="s">
        <v>800</v>
      </c>
      <c r="L104" s="752">
        <v>54.444999999999993</v>
      </c>
      <c r="M104" s="752">
        <v>2</v>
      </c>
      <c r="N104" s="753">
        <v>108.88999999999999</v>
      </c>
    </row>
    <row r="105" spans="1:14" ht="14.4" customHeight="1" x14ac:dyDescent="0.3">
      <c r="A105" s="747" t="s">
        <v>583</v>
      </c>
      <c r="B105" s="748" t="s">
        <v>584</v>
      </c>
      <c r="C105" s="749" t="s">
        <v>602</v>
      </c>
      <c r="D105" s="750" t="s">
        <v>603</v>
      </c>
      <c r="E105" s="751">
        <v>50113001</v>
      </c>
      <c r="F105" s="750" t="s">
        <v>617</v>
      </c>
      <c r="G105" s="749" t="s">
        <v>618</v>
      </c>
      <c r="H105" s="749">
        <v>207229</v>
      </c>
      <c r="I105" s="749">
        <v>207229</v>
      </c>
      <c r="J105" s="749" t="s">
        <v>801</v>
      </c>
      <c r="K105" s="749" t="s">
        <v>802</v>
      </c>
      <c r="L105" s="752">
        <v>187.2</v>
      </c>
      <c r="M105" s="752">
        <v>2</v>
      </c>
      <c r="N105" s="753">
        <v>374.4</v>
      </c>
    </row>
    <row r="106" spans="1:14" ht="14.4" customHeight="1" x14ac:dyDescent="0.3">
      <c r="A106" s="747" t="s">
        <v>583</v>
      </c>
      <c r="B106" s="748" t="s">
        <v>584</v>
      </c>
      <c r="C106" s="749" t="s">
        <v>602</v>
      </c>
      <c r="D106" s="750" t="s">
        <v>603</v>
      </c>
      <c r="E106" s="751">
        <v>50113001</v>
      </c>
      <c r="F106" s="750" t="s">
        <v>617</v>
      </c>
      <c r="G106" s="749" t="s">
        <v>618</v>
      </c>
      <c r="H106" s="749">
        <v>992511</v>
      </c>
      <c r="I106" s="749">
        <v>0</v>
      </c>
      <c r="J106" s="749" t="s">
        <v>803</v>
      </c>
      <c r="K106" s="749" t="s">
        <v>804</v>
      </c>
      <c r="L106" s="752">
        <v>315.65971153846152</v>
      </c>
      <c r="M106" s="752">
        <v>104</v>
      </c>
      <c r="N106" s="753">
        <v>32828.61</v>
      </c>
    </row>
    <row r="107" spans="1:14" ht="14.4" customHeight="1" x14ac:dyDescent="0.3">
      <c r="A107" s="747" t="s">
        <v>583</v>
      </c>
      <c r="B107" s="748" t="s">
        <v>584</v>
      </c>
      <c r="C107" s="749" t="s">
        <v>602</v>
      </c>
      <c r="D107" s="750" t="s">
        <v>603</v>
      </c>
      <c r="E107" s="751">
        <v>50113001</v>
      </c>
      <c r="F107" s="750" t="s">
        <v>617</v>
      </c>
      <c r="G107" s="749" t="s">
        <v>618</v>
      </c>
      <c r="H107" s="749">
        <v>992512</v>
      </c>
      <c r="I107" s="749">
        <v>0</v>
      </c>
      <c r="J107" s="749" t="s">
        <v>805</v>
      </c>
      <c r="K107" s="749" t="s">
        <v>806</v>
      </c>
      <c r="L107" s="752">
        <v>315.65999999999997</v>
      </c>
      <c r="M107" s="752">
        <v>30</v>
      </c>
      <c r="N107" s="753">
        <v>9469.7999999999993</v>
      </c>
    </row>
    <row r="108" spans="1:14" ht="14.4" customHeight="1" x14ac:dyDescent="0.3">
      <c r="A108" s="747" t="s">
        <v>583</v>
      </c>
      <c r="B108" s="748" t="s">
        <v>584</v>
      </c>
      <c r="C108" s="749" t="s">
        <v>602</v>
      </c>
      <c r="D108" s="750" t="s">
        <v>603</v>
      </c>
      <c r="E108" s="751">
        <v>50113001</v>
      </c>
      <c r="F108" s="750" t="s">
        <v>617</v>
      </c>
      <c r="G108" s="749" t="s">
        <v>618</v>
      </c>
      <c r="H108" s="749">
        <v>114808</v>
      </c>
      <c r="I108" s="749">
        <v>14808</v>
      </c>
      <c r="J108" s="749" t="s">
        <v>807</v>
      </c>
      <c r="K108" s="749" t="s">
        <v>808</v>
      </c>
      <c r="L108" s="752">
        <v>74.34</v>
      </c>
      <c r="M108" s="752">
        <v>1</v>
      </c>
      <c r="N108" s="753">
        <v>74.34</v>
      </c>
    </row>
    <row r="109" spans="1:14" ht="14.4" customHeight="1" x14ac:dyDescent="0.3">
      <c r="A109" s="747" t="s">
        <v>583</v>
      </c>
      <c r="B109" s="748" t="s">
        <v>584</v>
      </c>
      <c r="C109" s="749" t="s">
        <v>602</v>
      </c>
      <c r="D109" s="750" t="s">
        <v>603</v>
      </c>
      <c r="E109" s="751">
        <v>50113001</v>
      </c>
      <c r="F109" s="750" t="s">
        <v>617</v>
      </c>
      <c r="G109" s="749" t="s">
        <v>618</v>
      </c>
      <c r="H109" s="749">
        <v>156993</v>
      </c>
      <c r="I109" s="749">
        <v>56993</v>
      </c>
      <c r="J109" s="749" t="s">
        <v>809</v>
      </c>
      <c r="K109" s="749" t="s">
        <v>810</v>
      </c>
      <c r="L109" s="752">
        <v>73.150000000000006</v>
      </c>
      <c r="M109" s="752">
        <v>1</v>
      </c>
      <c r="N109" s="753">
        <v>73.150000000000006</v>
      </c>
    </row>
    <row r="110" spans="1:14" ht="14.4" customHeight="1" x14ac:dyDescent="0.3">
      <c r="A110" s="747" t="s">
        <v>583</v>
      </c>
      <c r="B110" s="748" t="s">
        <v>584</v>
      </c>
      <c r="C110" s="749" t="s">
        <v>602</v>
      </c>
      <c r="D110" s="750" t="s">
        <v>603</v>
      </c>
      <c r="E110" s="751">
        <v>50113001</v>
      </c>
      <c r="F110" s="750" t="s">
        <v>617</v>
      </c>
      <c r="G110" s="749" t="s">
        <v>618</v>
      </c>
      <c r="H110" s="749">
        <v>184284</v>
      </c>
      <c r="I110" s="749">
        <v>184284</v>
      </c>
      <c r="J110" s="749" t="s">
        <v>811</v>
      </c>
      <c r="K110" s="749" t="s">
        <v>689</v>
      </c>
      <c r="L110" s="752">
        <v>147.50000000000006</v>
      </c>
      <c r="M110" s="752">
        <v>1</v>
      </c>
      <c r="N110" s="753">
        <v>147.50000000000006</v>
      </c>
    </row>
    <row r="111" spans="1:14" ht="14.4" customHeight="1" x14ac:dyDescent="0.3">
      <c r="A111" s="747" t="s">
        <v>583</v>
      </c>
      <c r="B111" s="748" t="s">
        <v>584</v>
      </c>
      <c r="C111" s="749" t="s">
        <v>602</v>
      </c>
      <c r="D111" s="750" t="s">
        <v>603</v>
      </c>
      <c r="E111" s="751">
        <v>50113001</v>
      </c>
      <c r="F111" s="750" t="s">
        <v>617</v>
      </c>
      <c r="G111" s="749" t="s">
        <v>634</v>
      </c>
      <c r="H111" s="749">
        <v>214433</v>
      </c>
      <c r="I111" s="749">
        <v>214433</v>
      </c>
      <c r="J111" s="749" t="s">
        <v>812</v>
      </c>
      <c r="K111" s="749" t="s">
        <v>813</v>
      </c>
      <c r="L111" s="752">
        <v>35.18</v>
      </c>
      <c r="M111" s="752">
        <v>1</v>
      </c>
      <c r="N111" s="753">
        <v>35.18</v>
      </c>
    </row>
    <row r="112" spans="1:14" ht="14.4" customHeight="1" x14ac:dyDescent="0.3">
      <c r="A112" s="747" t="s">
        <v>583</v>
      </c>
      <c r="B112" s="748" t="s">
        <v>584</v>
      </c>
      <c r="C112" s="749" t="s">
        <v>602</v>
      </c>
      <c r="D112" s="750" t="s">
        <v>603</v>
      </c>
      <c r="E112" s="751">
        <v>50113001</v>
      </c>
      <c r="F112" s="750" t="s">
        <v>617</v>
      </c>
      <c r="G112" s="749" t="s">
        <v>634</v>
      </c>
      <c r="H112" s="749">
        <v>214427</v>
      </c>
      <c r="I112" s="749">
        <v>214427</v>
      </c>
      <c r="J112" s="749" t="s">
        <v>814</v>
      </c>
      <c r="K112" s="749" t="s">
        <v>815</v>
      </c>
      <c r="L112" s="752">
        <v>69.688277844327501</v>
      </c>
      <c r="M112" s="752">
        <v>2040</v>
      </c>
      <c r="N112" s="753">
        <v>142164.08680242809</v>
      </c>
    </row>
    <row r="113" spans="1:14" ht="14.4" customHeight="1" x14ac:dyDescent="0.3">
      <c r="A113" s="747" t="s">
        <v>583</v>
      </c>
      <c r="B113" s="748" t="s">
        <v>584</v>
      </c>
      <c r="C113" s="749" t="s">
        <v>602</v>
      </c>
      <c r="D113" s="750" t="s">
        <v>603</v>
      </c>
      <c r="E113" s="751">
        <v>50113001</v>
      </c>
      <c r="F113" s="750" t="s">
        <v>617</v>
      </c>
      <c r="G113" s="749" t="s">
        <v>634</v>
      </c>
      <c r="H113" s="749">
        <v>113767</v>
      </c>
      <c r="I113" s="749">
        <v>13767</v>
      </c>
      <c r="J113" s="749" t="s">
        <v>816</v>
      </c>
      <c r="K113" s="749" t="s">
        <v>817</v>
      </c>
      <c r="L113" s="752">
        <v>45.101428571428578</v>
      </c>
      <c r="M113" s="752">
        <v>7</v>
      </c>
      <c r="N113" s="753">
        <v>315.71000000000004</v>
      </c>
    </row>
    <row r="114" spans="1:14" ht="14.4" customHeight="1" x14ac:dyDescent="0.3">
      <c r="A114" s="747" t="s">
        <v>583</v>
      </c>
      <c r="B114" s="748" t="s">
        <v>584</v>
      </c>
      <c r="C114" s="749" t="s">
        <v>602</v>
      </c>
      <c r="D114" s="750" t="s">
        <v>603</v>
      </c>
      <c r="E114" s="751">
        <v>50113001</v>
      </c>
      <c r="F114" s="750" t="s">
        <v>617</v>
      </c>
      <c r="G114" s="749" t="s">
        <v>634</v>
      </c>
      <c r="H114" s="749">
        <v>113768</v>
      </c>
      <c r="I114" s="749">
        <v>13768</v>
      </c>
      <c r="J114" s="749" t="s">
        <v>816</v>
      </c>
      <c r="K114" s="749" t="s">
        <v>818</v>
      </c>
      <c r="L114" s="752">
        <v>90.380000000000052</v>
      </c>
      <c r="M114" s="752">
        <v>1</v>
      </c>
      <c r="N114" s="753">
        <v>90.380000000000052</v>
      </c>
    </row>
    <row r="115" spans="1:14" ht="14.4" customHeight="1" x14ac:dyDescent="0.3">
      <c r="A115" s="747" t="s">
        <v>583</v>
      </c>
      <c r="B115" s="748" t="s">
        <v>584</v>
      </c>
      <c r="C115" s="749" t="s">
        <v>602</v>
      </c>
      <c r="D115" s="750" t="s">
        <v>603</v>
      </c>
      <c r="E115" s="751">
        <v>50113001</v>
      </c>
      <c r="F115" s="750" t="s">
        <v>617</v>
      </c>
      <c r="G115" s="749" t="s">
        <v>634</v>
      </c>
      <c r="H115" s="749">
        <v>848765</v>
      </c>
      <c r="I115" s="749">
        <v>107938</v>
      </c>
      <c r="J115" s="749" t="s">
        <v>816</v>
      </c>
      <c r="K115" s="749" t="s">
        <v>819</v>
      </c>
      <c r="L115" s="752">
        <v>128.98503002683455</v>
      </c>
      <c r="M115" s="752">
        <v>398</v>
      </c>
      <c r="N115" s="753">
        <v>51336.041950680155</v>
      </c>
    </row>
    <row r="116" spans="1:14" ht="14.4" customHeight="1" x14ac:dyDescent="0.3">
      <c r="A116" s="747" t="s">
        <v>583</v>
      </c>
      <c r="B116" s="748" t="s">
        <v>584</v>
      </c>
      <c r="C116" s="749" t="s">
        <v>602</v>
      </c>
      <c r="D116" s="750" t="s">
        <v>603</v>
      </c>
      <c r="E116" s="751">
        <v>50113001</v>
      </c>
      <c r="F116" s="750" t="s">
        <v>617</v>
      </c>
      <c r="G116" s="749" t="s">
        <v>618</v>
      </c>
      <c r="H116" s="749">
        <v>130511</v>
      </c>
      <c r="I116" s="749">
        <v>130511</v>
      </c>
      <c r="J116" s="749" t="s">
        <v>820</v>
      </c>
      <c r="K116" s="749" t="s">
        <v>821</v>
      </c>
      <c r="L116" s="752">
        <v>0</v>
      </c>
      <c r="M116" s="752">
        <v>0</v>
      </c>
      <c r="N116" s="753">
        <v>-5.6843418860808015E-14</v>
      </c>
    </row>
    <row r="117" spans="1:14" ht="14.4" customHeight="1" x14ac:dyDescent="0.3">
      <c r="A117" s="747" t="s">
        <v>583</v>
      </c>
      <c r="B117" s="748" t="s">
        <v>584</v>
      </c>
      <c r="C117" s="749" t="s">
        <v>602</v>
      </c>
      <c r="D117" s="750" t="s">
        <v>603</v>
      </c>
      <c r="E117" s="751">
        <v>50113001</v>
      </c>
      <c r="F117" s="750" t="s">
        <v>617</v>
      </c>
      <c r="G117" s="749" t="s">
        <v>618</v>
      </c>
      <c r="H117" s="749">
        <v>121856</v>
      </c>
      <c r="I117" s="749">
        <v>21856</v>
      </c>
      <c r="J117" s="749" t="s">
        <v>822</v>
      </c>
      <c r="K117" s="749" t="s">
        <v>823</v>
      </c>
      <c r="L117" s="752">
        <v>26.590000000000014</v>
      </c>
      <c r="M117" s="752">
        <v>1</v>
      </c>
      <c r="N117" s="753">
        <v>26.590000000000014</v>
      </c>
    </row>
    <row r="118" spans="1:14" ht="14.4" customHeight="1" x14ac:dyDescent="0.3">
      <c r="A118" s="747" t="s">
        <v>583</v>
      </c>
      <c r="B118" s="748" t="s">
        <v>584</v>
      </c>
      <c r="C118" s="749" t="s">
        <v>602</v>
      </c>
      <c r="D118" s="750" t="s">
        <v>603</v>
      </c>
      <c r="E118" s="751">
        <v>50113001</v>
      </c>
      <c r="F118" s="750" t="s">
        <v>617</v>
      </c>
      <c r="G118" s="749" t="s">
        <v>634</v>
      </c>
      <c r="H118" s="749">
        <v>116547</v>
      </c>
      <c r="I118" s="749">
        <v>16547</v>
      </c>
      <c r="J118" s="749" t="s">
        <v>824</v>
      </c>
      <c r="K118" s="749" t="s">
        <v>825</v>
      </c>
      <c r="L118" s="752">
        <v>529.82999999999993</v>
      </c>
      <c r="M118" s="752">
        <v>30</v>
      </c>
      <c r="N118" s="753">
        <v>15894.899999999998</v>
      </c>
    </row>
    <row r="119" spans="1:14" ht="14.4" customHeight="1" x14ac:dyDescent="0.3">
      <c r="A119" s="747" t="s">
        <v>583</v>
      </c>
      <c r="B119" s="748" t="s">
        <v>584</v>
      </c>
      <c r="C119" s="749" t="s">
        <v>602</v>
      </c>
      <c r="D119" s="750" t="s">
        <v>603</v>
      </c>
      <c r="E119" s="751">
        <v>50113001</v>
      </c>
      <c r="F119" s="750" t="s">
        <v>617</v>
      </c>
      <c r="G119" s="749" t="s">
        <v>634</v>
      </c>
      <c r="H119" s="749">
        <v>168836</v>
      </c>
      <c r="I119" s="749">
        <v>168836</v>
      </c>
      <c r="J119" s="749" t="s">
        <v>826</v>
      </c>
      <c r="K119" s="749" t="s">
        <v>758</v>
      </c>
      <c r="L119" s="752">
        <v>51.69</v>
      </c>
      <c r="M119" s="752">
        <v>2</v>
      </c>
      <c r="N119" s="753">
        <v>103.38</v>
      </c>
    </row>
    <row r="120" spans="1:14" ht="14.4" customHeight="1" x14ac:dyDescent="0.3">
      <c r="A120" s="747" t="s">
        <v>583</v>
      </c>
      <c r="B120" s="748" t="s">
        <v>584</v>
      </c>
      <c r="C120" s="749" t="s">
        <v>602</v>
      </c>
      <c r="D120" s="750" t="s">
        <v>603</v>
      </c>
      <c r="E120" s="751">
        <v>50113001</v>
      </c>
      <c r="F120" s="750" t="s">
        <v>617</v>
      </c>
      <c r="G120" s="749" t="s">
        <v>618</v>
      </c>
      <c r="H120" s="749">
        <v>845813</v>
      </c>
      <c r="I120" s="749">
        <v>0</v>
      </c>
      <c r="J120" s="749" t="s">
        <v>827</v>
      </c>
      <c r="K120" s="749" t="s">
        <v>585</v>
      </c>
      <c r="L120" s="752">
        <v>558.12</v>
      </c>
      <c r="M120" s="752">
        <v>1</v>
      </c>
      <c r="N120" s="753">
        <v>558.12</v>
      </c>
    </row>
    <row r="121" spans="1:14" ht="14.4" customHeight="1" x14ac:dyDescent="0.3">
      <c r="A121" s="747" t="s">
        <v>583</v>
      </c>
      <c r="B121" s="748" t="s">
        <v>584</v>
      </c>
      <c r="C121" s="749" t="s">
        <v>602</v>
      </c>
      <c r="D121" s="750" t="s">
        <v>603</v>
      </c>
      <c r="E121" s="751">
        <v>50113001</v>
      </c>
      <c r="F121" s="750" t="s">
        <v>617</v>
      </c>
      <c r="G121" s="749" t="s">
        <v>618</v>
      </c>
      <c r="H121" s="749">
        <v>193104</v>
      </c>
      <c r="I121" s="749">
        <v>93104</v>
      </c>
      <c r="J121" s="749" t="s">
        <v>828</v>
      </c>
      <c r="K121" s="749" t="s">
        <v>829</v>
      </c>
      <c r="L121" s="752">
        <v>47.32</v>
      </c>
      <c r="M121" s="752">
        <v>1</v>
      </c>
      <c r="N121" s="753">
        <v>47.32</v>
      </c>
    </row>
    <row r="122" spans="1:14" ht="14.4" customHeight="1" x14ac:dyDescent="0.3">
      <c r="A122" s="747" t="s">
        <v>583</v>
      </c>
      <c r="B122" s="748" t="s">
        <v>584</v>
      </c>
      <c r="C122" s="749" t="s">
        <v>602</v>
      </c>
      <c r="D122" s="750" t="s">
        <v>603</v>
      </c>
      <c r="E122" s="751">
        <v>50113001</v>
      </c>
      <c r="F122" s="750" t="s">
        <v>617</v>
      </c>
      <c r="G122" s="749" t="s">
        <v>618</v>
      </c>
      <c r="H122" s="749">
        <v>193105</v>
      </c>
      <c r="I122" s="749">
        <v>93105</v>
      </c>
      <c r="J122" s="749" t="s">
        <v>828</v>
      </c>
      <c r="K122" s="749" t="s">
        <v>830</v>
      </c>
      <c r="L122" s="752">
        <v>209.21420517036162</v>
      </c>
      <c r="M122" s="752">
        <v>91</v>
      </c>
      <c r="N122" s="753">
        <v>19038.492670502907</v>
      </c>
    </row>
    <row r="123" spans="1:14" ht="14.4" customHeight="1" x14ac:dyDescent="0.3">
      <c r="A123" s="747" t="s">
        <v>583</v>
      </c>
      <c r="B123" s="748" t="s">
        <v>584</v>
      </c>
      <c r="C123" s="749" t="s">
        <v>602</v>
      </c>
      <c r="D123" s="750" t="s">
        <v>603</v>
      </c>
      <c r="E123" s="751">
        <v>50113001</v>
      </c>
      <c r="F123" s="750" t="s">
        <v>617</v>
      </c>
      <c r="G123" s="749" t="s">
        <v>618</v>
      </c>
      <c r="H123" s="749">
        <v>988310</v>
      </c>
      <c r="I123" s="749">
        <v>0</v>
      </c>
      <c r="J123" s="749" t="s">
        <v>831</v>
      </c>
      <c r="K123" s="749" t="s">
        <v>585</v>
      </c>
      <c r="L123" s="752">
        <v>95.86</v>
      </c>
      <c r="M123" s="752">
        <v>1</v>
      </c>
      <c r="N123" s="753">
        <v>95.86</v>
      </c>
    </row>
    <row r="124" spans="1:14" ht="14.4" customHeight="1" x14ac:dyDescent="0.3">
      <c r="A124" s="747" t="s">
        <v>583</v>
      </c>
      <c r="B124" s="748" t="s">
        <v>584</v>
      </c>
      <c r="C124" s="749" t="s">
        <v>602</v>
      </c>
      <c r="D124" s="750" t="s">
        <v>603</v>
      </c>
      <c r="E124" s="751">
        <v>50113001</v>
      </c>
      <c r="F124" s="750" t="s">
        <v>617</v>
      </c>
      <c r="G124" s="749" t="s">
        <v>634</v>
      </c>
      <c r="H124" s="749">
        <v>847134</v>
      </c>
      <c r="I124" s="749">
        <v>151050</v>
      </c>
      <c r="J124" s="749" t="s">
        <v>832</v>
      </c>
      <c r="K124" s="749" t="s">
        <v>833</v>
      </c>
      <c r="L124" s="752">
        <v>695.57457380758729</v>
      </c>
      <c r="M124" s="752">
        <v>136</v>
      </c>
      <c r="N124" s="753">
        <v>94598.142037831873</v>
      </c>
    </row>
    <row r="125" spans="1:14" ht="14.4" customHeight="1" x14ac:dyDescent="0.3">
      <c r="A125" s="747" t="s">
        <v>583</v>
      </c>
      <c r="B125" s="748" t="s">
        <v>584</v>
      </c>
      <c r="C125" s="749" t="s">
        <v>602</v>
      </c>
      <c r="D125" s="750" t="s">
        <v>603</v>
      </c>
      <c r="E125" s="751">
        <v>50113001</v>
      </c>
      <c r="F125" s="750" t="s">
        <v>617</v>
      </c>
      <c r="G125" s="749" t="s">
        <v>618</v>
      </c>
      <c r="H125" s="749">
        <v>114075</v>
      </c>
      <c r="I125" s="749">
        <v>14075</v>
      </c>
      <c r="J125" s="749" t="s">
        <v>834</v>
      </c>
      <c r="K125" s="749" t="s">
        <v>835</v>
      </c>
      <c r="L125" s="752">
        <v>294.99</v>
      </c>
      <c r="M125" s="752">
        <v>2</v>
      </c>
      <c r="N125" s="753">
        <v>589.98</v>
      </c>
    </row>
    <row r="126" spans="1:14" ht="14.4" customHeight="1" x14ac:dyDescent="0.3">
      <c r="A126" s="747" t="s">
        <v>583</v>
      </c>
      <c r="B126" s="748" t="s">
        <v>584</v>
      </c>
      <c r="C126" s="749" t="s">
        <v>602</v>
      </c>
      <c r="D126" s="750" t="s">
        <v>603</v>
      </c>
      <c r="E126" s="751">
        <v>50113001</v>
      </c>
      <c r="F126" s="750" t="s">
        <v>617</v>
      </c>
      <c r="G126" s="749" t="s">
        <v>618</v>
      </c>
      <c r="H126" s="749">
        <v>197522</v>
      </c>
      <c r="I126" s="749">
        <v>97522</v>
      </c>
      <c r="J126" s="749" t="s">
        <v>834</v>
      </c>
      <c r="K126" s="749" t="s">
        <v>836</v>
      </c>
      <c r="L126" s="752">
        <v>160.30000000000001</v>
      </c>
      <c r="M126" s="752">
        <v>2</v>
      </c>
      <c r="N126" s="753">
        <v>320.60000000000002</v>
      </c>
    </row>
    <row r="127" spans="1:14" ht="14.4" customHeight="1" x14ac:dyDescent="0.3">
      <c r="A127" s="747" t="s">
        <v>583</v>
      </c>
      <c r="B127" s="748" t="s">
        <v>584</v>
      </c>
      <c r="C127" s="749" t="s">
        <v>602</v>
      </c>
      <c r="D127" s="750" t="s">
        <v>603</v>
      </c>
      <c r="E127" s="751">
        <v>50113001</v>
      </c>
      <c r="F127" s="750" t="s">
        <v>617</v>
      </c>
      <c r="G127" s="749" t="s">
        <v>618</v>
      </c>
      <c r="H127" s="749">
        <v>184090</v>
      </c>
      <c r="I127" s="749">
        <v>84090</v>
      </c>
      <c r="J127" s="749" t="s">
        <v>623</v>
      </c>
      <c r="K127" s="749" t="s">
        <v>624</v>
      </c>
      <c r="L127" s="752">
        <v>60.14</v>
      </c>
      <c r="M127" s="752">
        <v>43</v>
      </c>
      <c r="N127" s="753">
        <v>2586.02</v>
      </c>
    </row>
    <row r="128" spans="1:14" ht="14.4" customHeight="1" x14ac:dyDescent="0.3">
      <c r="A128" s="747" t="s">
        <v>583</v>
      </c>
      <c r="B128" s="748" t="s">
        <v>584</v>
      </c>
      <c r="C128" s="749" t="s">
        <v>602</v>
      </c>
      <c r="D128" s="750" t="s">
        <v>603</v>
      </c>
      <c r="E128" s="751">
        <v>50113001</v>
      </c>
      <c r="F128" s="750" t="s">
        <v>617</v>
      </c>
      <c r="G128" s="749" t="s">
        <v>618</v>
      </c>
      <c r="H128" s="749">
        <v>168650</v>
      </c>
      <c r="I128" s="749">
        <v>168650</v>
      </c>
      <c r="J128" s="749" t="s">
        <v>837</v>
      </c>
      <c r="K128" s="749" t="s">
        <v>838</v>
      </c>
      <c r="L128" s="752">
        <v>2687.26</v>
      </c>
      <c r="M128" s="752">
        <v>4</v>
      </c>
      <c r="N128" s="753">
        <v>10749.04</v>
      </c>
    </row>
    <row r="129" spans="1:14" ht="14.4" customHeight="1" x14ac:dyDescent="0.3">
      <c r="A129" s="747" t="s">
        <v>583</v>
      </c>
      <c r="B129" s="748" t="s">
        <v>584</v>
      </c>
      <c r="C129" s="749" t="s">
        <v>602</v>
      </c>
      <c r="D129" s="750" t="s">
        <v>603</v>
      </c>
      <c r="E129" s="751">
        <v>50113001</v>
      </c>
      <c r="F129" s="750" t="s">
        <v>617</v>
      </c>
      <c r="G129" s="749" t="s">
        <v>618</v>
      </c>
      <c r="H129" s="749">
        <v>989970</v>
      </c>
      <c r="I129" s="749">
        <v>168651</v>
      </c>
      <c r="J129" s="749" t="s">
        <v>837</v>
      </c>
      <c r="K129" s="749" t="s">
        <v>839</v>
      </c>
      <c r="L129" s="752">
        <v>13831.079999999998</v>
      </c>
      <c r="M129" s="752">
        <v>11</v>
      </c>
      <c r="N129" s="753">
        <v>152141.87999999998</v>
      </c>
    </row>
    <row r="130" spans="1:14" ht="14.4" customHeight="1" x14ac:dyDescent="0.3">
      <c r="A130" s="747" t="s">
        <v>583</v>
      </c>
      <c r="B130" s="748" t="s">
        <v>584</v>
      </c>
      <c r="C130" s="749" t="s">
        <v>602</v>
      </c>
      <c r="D130" s="750" t="s">
        <v>603</v>
      </c>
      <c r="E130" s="751">
        <v>50113001</v>
      </c>
      <c r="F130" s="750" t="s">
        <v>617</v>
      </c>
      <c r="G130" s="749" t="s">
        <v>618</v>
      </c>
      <c r="H130" s="749">
        <v>102477</v>
      </c>
      <c r="I130" s="749">
        <v>2477</v>
      </c>
      <c r="J130" s="749" t="s">
        <v>840</v>
      </c>
      <c r="K130" s="749" t="s">
        <v>841</v>
      </c>
      <c r="L130" s="752">
        <v>40.17</v>
      </c>
      <c r="M130" s="752">
        <v>2</v>
      </c>
      <c r="N130" s="753">
        <v>80.34</v>
      </c>
    </row>
    <row r="131" spans="1:14" ht="14.4" customHeight="1" x14ac:dyDescent="0.3">
      <c r="A131" s="747" t="s">
        <v>583</v>
      </c>
      <c r="B131" s="748" t="s">
        <v>584</v>
      </c>
      <c r="C131" s="749" t="s">
        <v>602</v>
      </c>
      <c r="D131" s="750" t="s">
        <v>603</v>
      </c>
      <c r="E131" s="751">
        <v>50113001</v>
      </c>
      <c r="F131" s="750" t="s">
        <v>617</v>
      </c>
      <c r="G131" s="749" t="s">
        <v>618</v>
      </c>
      <c r="H131" s="749">
        <v>102478</v>
      </c>
      <c r="I131" s="749">
        <v>2478</v>
      </c>
      <c r="J131" s="749" t="s">
        <v>840</v>
      </c>
      <c r="K131" s="749" t="s">
        <v>842</v>
      </c>
      <c r="L131" s="752">
        <v>77.607751827083092</v>
      </c>
      <c r="M131" s="752">
        <v>2</v>
      </c>
      <c r="N131" s="753">
        <v>155.21550365416618</v>
      </c>
    </row>
    <row r="132" spans="1:14" ht="14.4" customHeight="1" x14ac:dyDescent="0.3">
      <c r="A132" s="747" t="s">
        <v>583</v>
      </c>
      <c r="B132" s="748" t="s">
        <v>584</v>
      </c>
      <c r="C132" s="749" t="s">
        <v>602</v>
      </c>
      <c r="D132" s="750" t="s">
        <v>603</v>
      </c>
      <c r="E132" s="751">
        <v>50113001</v>
      </c>
      <c r="F132" s="750" t="s">
        <v>617</v>
      </c>
      <c r="G132" s="749" t="s">
        <v>618</v>
      </c>
      <c r="H132" s="749">
        <v>117011</v>
      </c>
      <c r="I132" s="749">
        <v>17011</v>
      </c>
      <c r="J132" s="749" t="s">
        <v>843</v>
      </c>
      <c r="K132" s="749" t="s">
        <v>844</v>
      </c>
      <c r="L132" s="752">
        <v>148.42776347488862</v>
      </c>
      <c r="M132" s="752">
        <v>116</v>
      </c>
      <c r="N132" s="753">
        <v>17217.620563087079</v>
      </c>
    </row>
    <row r="133" spans="1:14" ht="14.4" customHeight="1" x14ac:dyDescent="0.3">
      <c r="A133" s="747" t="s">
        <v>583</v>
      </c>
      <c r="B133" s="748" t="s">
        <v>584</v>
      </c>
      <c r="C133" s="749" t="s">
        <v>602</v>
      </c>
      <c r="D133" s="750" t="s">
        <v>603</v>
      </c>
      <c r="E133" s="751">
        <v>50113001</v>
      </c>
      <c r="F133" s="750" t="s">
        <v>617</v>
      </c>
      <c r="G133" s="749" t="s">
        <v>618</v>
      </c>
      <c r="H133" s="749">
        <v>183318</v>
      </c>
      <c r="I133" s="749">
        <v>83318</v>
      </c>
      <c r="J133" s="749" t="s">
        <v>845</v>
      </c>
      <c r="K133" s="749" t="s">
        <v>846</v>
      </c>
      <c r="L133" s="752">
        <v>23.510000000000005</v>
      </c>
      <c r="M133" s="752">
        <v>1</v>
      </c>
      <c r="N133" s="753">
        <v>23.510000000000005</v>
      </c>
    </row>
    <row r="134" spans="1:14" ht="14.4" customHeight="1" x14ac:dyDescent="0.3">
      <c r="A134" s="747" t="s">
        <v>583</v>
      </c>
      <c r="B134" s="748" t="s">
        <v>584</v>
      </c>
      <c r="C134" s="749" t="s">
        <v>602</v>
      </c>
      <c r="D134" s="750" t="s">
        <v>603</v>
      </c>
      <c r="E134" s="751">
        <v>50113001</v>
      </c>
      <c r="F134" s="750" t="s">
        <v>617</v>
      </c>
      <c r="G134" s="749" t="s">
        <v>618</v>
      </c>
      <c r="H134" s="749">
        <v>103542</v>
      </c>
      <c r="I134" s="749">
        <v>3542</v>
      </c>
      <c r="J134" s="749" t="s">
        <v>847</v>
      </c>
      <c r="K134" s="749" t="s">
        <v>848</v>
      </c>
      <c r="L134" s="752">
        <v>35.449999999999989</v>
      </c>
      <c r="M134" s="752">
        <v>4</v>
      </c>
      <c r="N134" s="753">
        <v>141.79999999999995</v>
      </c>
    </row>
    <row r="135" spans="1:14" ht="14.4" customHeight="1" x14ac:dyDescent="0.3">
      <c r="A135" s="747" t="s">
        <v>583</v>
      </c>
      <c r="B135" s="748" t="s">
        <v>584</v>
      </c>
      <c r="C135" s="749" t="s">
        <v>602</v>
      </c>
      <c r="D135" s="750" t="s">
        <v>603</v>
      </c>
      <c r="E135" s="751">
        <v>50113001</v>
      </c>
      <c r="F135" s="750" t="s">
        <v>617</v>
      </c>
      <c r="G135" s="749" t="s">
        <v>618</v>
      </c>
      <c r="H135" s="749">
        <v>844831</v>
      </c>
      <c r="I135" s="749">
        <v>0</v>
      </c>
      <c r="J135" s="749" t="s">
        <v>849</v>
      </c>
      <c r="K135" s="749" t="s">
        <v>850</v>
      </c>
      <c r="L135" s="752">
        <v>1377.51</v>
      </c>
      <c r="M135" s="752">
        <v>8</v>
      </c>
      <c r="N135" s="753">
        <v>11020.08</v>
      </c>
    </row>
    <row r="136" spans="1:14" ht="14.4" customHeight="1" x14ac:dyDescent="0.3">
      <c r="A136" s="747" t="s">
        <v>583</v>
      </c>
      <c r="B136" s="748" t="s">
        <v>584</v>
      </c>
      <c r="C136" s="749" t="s">
        <v>602</v>
      </c>
      <c r="D136" s="750" t="s">
        <v>603</v>
      </c>
      <c r="E136" s="751">
        <v>50113001</v>
      </c>
      <c r="F136" s="750" t="s">
        <v>617</v>
      </c>
      <c r="G136" s="749" t="s">
        <v>618</v>
      </c>
      <c r="H136" s="749">
        <v>146475</v>
      </c>
      <c r="I136" s="749">
        <v>46475</v>
      </c>
      <c r="J136" s="749" t="s">
        <v>851</v>
      </c>
      <c r="K136" s="749" t="s">
        <v>852</v>
      </c>
      <c r="L136" s="752">
        <v>154.08000000000001</v>
      </c>
      <c r="M136" s="752">
        <v>25</v>
      </c>
      <c r="N136" s="753">
        <v>3852.0000000000005</v>
      </c>
    </row>
    <row r="137" spans="1:14" ht="14.4" customHeight="1" x14ac:dyDescent="0.3">
      <c r="A137" s="747" t="s">
        <v>583</v>
      </c>
      <c r="B137" s="748" t="s">
        <v>584</v>
      </c>
      <c r="C137" s="749" t="s">
        <v>602</v>
      </c>
      <c r="D137" s="750" t="s">
        <v>603</v>
      </c>
      <c r="E137" s="751">
        <v>50113001</v>
      </c>
      <c r="F137" s="750" t="s">
        <v>617</v>
      </c>
      <c r="G137" s="749" t="s">
        <v>618</v>
      </c>
      <c r="H137" s="749">
        <v>100113</v>
      </c>
      <c r="I137" s="749">
        <v>113</v>
      </c>
      <c r="J137" s="749" t="s">
        <v>853</v>
      </c>
      <c r="K137" s="749" t="s">
        <v>854</v>
      </c>
      <c r="L137" s="752">
        <v>46.246923076923082</v>
      </c>
      <c r="M137" s="752">
        <v>91</v>
      </c>
      <c r="N137" s="753">
        <v>4208.47</v>
      </c>
    </row>
    <row r="138" spans="1:14" ht="14.4" customHeight="1" x14ac:dyDescent="0.3">
      <c r="A138" s="747" t="s">
        <v>583</v>
      </c>
      <c r="B138" s="748" t="s">
        <v>584</v>
      </c>
      <c r="C138" s="749" t="s">
        <v>602</v>
      </c>
      <c r="D138" s="750" t="s">
        <v>603</v>
      </c>
      <c r="E138" s="751">
        <v>50113001</v>
      </c>
      <c r="F138" s="750" t="s">
        <v>617</v>
      </c>
      <c r="G138" s="749" t="s">
        <v>618</v>
      </c>
      <c r="H138" s="749">
        <v>844591</v>
      </c>
      <c r="I138" s="749">
        <v>107161</v>
      </c>
      <c r="J138" s="749" t="s">
        <v>855</v>
      </c>
      <c r="K138" s="749" t="s">
        <v>856</v>
      </c>
      <c r="L138" s="752">
        <v>935</v>
      </c>
      <c r="M138" s="752">
        <v>25</v>
      </c>
      <c r="N138" s="753">
        <v>23375</v>
      </c>
    </row>
    <row r="139" spans="1:14" ht="14.4" customHeight="1" x14ac:dyDescent="0.3">
      <c r="A139" s="747" t="s">
        <v>583</v>
      </c>
      <c r="B139" s="748" t="s">
        <v>584</v>
      </c>
      <c r="C139" s="749" t="s">
        <v>602</v>
      </c>
      <c r="D139" s="750" t="s">
        <v>603</v>
      </c>
      <c r="E139" s="751">
        <v>50113001</v>
      </c>
      <c r="F139" s="750" t="s">
        <v>617</v>
      </c>
      <c r="G139" s="749" t="s">
        <v>618</v>
      </c>
      <c r="H139" s="749">
        <v>108499</v>
      </c>
      <c r="I139" s="749">
        <v>8499</v>
      </c>
      <c r="J139" s="749" t="s">
        <v>857</v>
      </c>
      <c r="K139" s="749" t="s">
        <v>858</v>
      </c>
      <c r="L139" s="752">
        <v>111.51964853723938</v>
      </c>
      <c r="M139" s="752">
        <v>90</v>
      </c>
      <c r="N139" s="753">
        <v>10036.768368351544</v>
      </c>
    </row>
    <row r="140" spans="1:14" ht="14.4" customHeight="1" x14ac:dyDescent="0.3">
      <c r="A140" s="747" t="s">
        <v>583</v>
      </c>
      <c r="B140" s="748" t="s">
        <v>584</v>
      </c>
      <c r="C140" s="749" t="s">
        <v>602</v>
      </c>
      <c r="D140" s="750" t="s">
        <v>603</v>
      </c>
      <c r="E140" s="751">
        <v>50113001</v>
      </c>
      <c r="F140" s="750" t="s">
        <v>617</v>
      </c>
      <c r="G140" s="749" t="s">
        <v>618</v>
      </c>
      <c r="H140" s="749">
        <v>102479</v>
      </c>
      <c r="I140" s="749">
        <v>2479</v>
      </c>
      <c r="J140" s="749" t="s">
        <v>859</v>
      </c>
      <c r="K140" s="749" t="s">
        <v>860</v>
      </c>
      <c r="L140" s="752">
        <v>65.917500000000004</v>
      </c>
      <c r="M140" s="752">
        <v>4</v>
      </c>
      <c r="N140" s="753">
        <v>263.67</v>
      </c>
    </row>
    <row r="141" spans="1:14" ht="14.4" customHeight="1" x14ac:dyDescent="0.3">
      <c r="A141" s="747" t="s">
        <v>583</v>
      </c>
      <c r="B141" s="748" t="s">
        <v>584</v>
      </c>
      <c r="C141" s="749" t="s">
        <v>602</v>
      </c>
      <c r="D141" s="750" t="s">
        <v>603</v>
      </c>
      <c r="E141" s="751">
        <v>50113001</v>
      </c>
      <c r="F141" s="750" t="s">
        <v>617</v>
      </c>
      <c r="G141" s="749" t="s">
        <v>618</v>
      </c>
      <c r="H141" s="749">
        <v>104071</v>
      </c>
      <c r="I141" s="749">
        <v>4071</v>
      </c>
      <c r="J141" s="749" t="s">
        <v>859</v>
      </c>
      <c r="K141" s="749" t="s">
        <v>861</v>
      </c>
      <c r="L141" s="752">
        <v>154.02999999999994</v>
      </c>
      <c r="M141" s="752">
        <v>4</v>
      </c>
      <c r="N141" s="753">
        <v>616.11999999999978</v>
      </c>
    </row>
    <row r="142" spans="1:14" ht="14.4" customHeight="1" x14ac:dyDescent="0.3">
      <c r="A142" s="747" t="s">
        <v>583</v>
      </c>
      <c r="B142" s="748" t="s">
        <v>584</v>
      </c>
      <c r="C142" s="749" t="s">
        <v>602</v>
      </c>
      <c r="D142" s="750" t="s">
        <v>603</v>
      </c>
      <c r="E142" s="751">
        <v>50113001</v>
      </c>
      <c r="F142" s="750" t="s">
        <v>617</v>
      </c>
      <c r="G142" s="749" t="s">
        <v>618</v>
      </c>
      <c r="H142" s="749">
        <v>846599</v>
      </c>
      <c r="I142" s="749">
        <v>107754</v>
      </c>
      <c r="J142" s="749" t="s">
        <v>862</v>
      </c>
      <c r="K142" s="749" t="s">
        <v>585</v>
      </c>
      <c r="L142" s="752">
        <v>132.19107692307693</v>
      </c>
      <c r="M142" s="752">
        <v>65</v>
      </c>
      <c r="N142" s="753">
        <v>8592.42</v>
      </c>
    </row>
    <row r="143" spans="1:14" ht="14.4" customHeight="1" x14ac:dyDescent="0.3">
      <c r="A143" s="747" t="s">
        <v>583</v>
      </c>
      <c r="B143" s="748" t="s">
        <v>584</v>
      </c>
      <c r="C143" s="749" t="s">
        <v>602</v>
      </c>
      <c r="D143" s="750" t="s">
        <v>603</v>
      </c>
      <c r="E143" s="751">
        <v>50113001</v>
      </c>
      <c r="F143" s="750" t="s">
        <v>617</v>
      </c>
      <c r="G143" s="749" t="s">
        <v>618</v>
      </c>
      <c r="H143" s="749">
        <v>846023</v>
      </c>
      <c r="I143" s="749">
        <v>125266</v>
      </c>
      <c r="J143" s="749" t="s">
        <v>863</v>
      </c>
      <c r="K143" s="749" t="s">
        <v>864</v>
      </c>
      <c r="L143" s="752">
        <v>169.05</v>
      </c>
      <c r="M143" s="752">
        <v>1</v>
      </c>
      <c r="N143" s="753">
        <v>169.05</v>
      </c>
    </row>
    <row r="144" spans="1:14" ht="14.4" customHeight="1" x14ac:dyDescent="0.3">
      <c r="A144" s="747" t="s">
        <v>583</v>
      </c>
      <c r="B144" s="748" t="s">
        <v>584</v>
      </c>
      <c r="C144" s="749" t="s">
        <v>602</v>
      </c>
      <c r="D144" s="750" t="s">
        <v>603</v>
      </c>
      <c r="E144" s="751">
        <v>50113001</v>
      </c>
      <c r="F144" s="750" t="s">
        <v>617</v>
      </c>
      <c r="G144" s="749" t="s">
        <v>618</v>
      </c>
      <c r="H144" s="749">
        <v>154539</v>
      </c>
      <c r="I144" s="749">
        <v>54539</v>
      </c>
      <c r="J144" s="749" t="s">
        <v>625</v>
      </c>
      <c r="K144" s="749" t="s">
        <v>626</v>
      </c>
      <c r="L144" s="752">
        <v>60.480000000000018</v>
      </c>
      <c r="M144" s="752">
        <v>4</v>
      </c>
      <c r="N144" s="753">
        <v>241.92000000000007</v>
      </c>
    </row>
    <row r="145" spans="1:14" ht="14.4" customHeight="1" x14ac:dyDescent="0.3">
      <c r="A145" s="747" t="s">
        <v>583</v>
      </c>
      <c r="B145" s="748" t="s">
        <v>584</v>
      </c>
      <c r="C145" s="749" t="s">
        <v>602</v>
      </c>
      <c r="D145" s="750" t="s">
        <v>603</v>
      </c>
      <c r="E145" s="751">
        <v>50113001</v>
      </c>
      <c r="F145" s="750" t="s">
        <v>617</v>
      </c>
      <c r="G145" s="749" t="s">
        <v>634</v>
      </c>
      <c r="H145" s="749">
        <v>181456</v>
      </c>
      <c r="I145" s="749">
        <v>81456</v>
      </c>
      <c r="J145" s="749" t="s">
        <v>865</v>
      </c>
      <c r="K145" s="749" t="s">
        <v>866</v>
      </c>
      <c r="L145" s="752">
        <v>66.73</v>
      </c>
      <c r="M145" s="752">
        <v>13</v>
      </c>
      <c r="N145" s="753">
        <v>867.49</v>
      </c>
    </row>
    <row r="146" spans="1:14" ht="14.4" customHeight="1" x14ac:dyDescent="0.3">
      <c r="A146" s="747" t="s">
        <v>583</v>
      </c>
      <c r="B146" s="748" t="s">
        <v>584</v>
      </c>
      <c r="C146" s="749" t="s">
        <v>602</v>
      </c>
      <c r="D146" s="750" t="s">
        <v>603</v>
      </c>
      <c r="E146" s="751">
        <v>50113001</v>
      </c>
      <c r="F146" s="750" t="s">
        <v>617</v>
      </c>
      <c r="G146" s="749" t="s">
        <v>634</v>
      </c>
      <c r="H146" s="749">
        <v>215713</v>
      </c>
      <c r="I146" s="749">
        <v>215713</v>
      </c>
      <c r="J146" s="749" t="s">
        <v>865</v>
      </c>
      <c r="K146" s="749" t="s">
        <v>867</v>
      </c>
      <c r="L146" s="752">
        <v>49.488571428571426</v>
      </c>
      <c r="M146" s="752">
        <v>28</v>
      </c>
      <c r="N146" s="753">
        <v>1385.6799999999998</v>
      </c>
    </row>
    <row r="147" spans="1:14" ht="14.4" customHeight="1" x14ac:dyDescent="0.3">
      <c r="A147" s="747" t="s">
        <v>583</v>
      </c>
      <c r="B147" s="748" t="s">
        <v>584</v>
      </c>
      <c r="C147" s="749" t="s">
        <v>602</v>
      </c>
      <c r="D147" s="750" t="s">
        <v>603</v>
      </c>
      <c r="E147" s="751">
        <v>50113001</v>
      </c>
      <c r="F147" s="750" t="s">
        <v>617</v>
      </c>
      <c r="G147" s="749" t="s">
        <v>618</v>
      </c>
      <c r="H147" s="749">
        <v>905097</v>
      </c>
      <c r="I147" s="749">
        <v>158767</v>
      </c>
      <c r="J147" s="749" t="s">
        <v>868</v>
      </c>
      <c r="K147" s="749" t="s">
        <v>869</v>
      </c>
      <c r="L147" s="752">
        <v>175.0384368791473</v>
      </c>
      <c r="M147" s="752">
        <v>93</v>
      </c>
      <c r="N147" s="753">
        <v>16278.574629760698</v>
      </c>
    </row>
    <row r="148" spans="1:14" ht="14.4" customHeight="1" x14ac:dyDescent="0.3">
      <c r="A148" s="747" t="s">
        <v>583</v>
      </c>
      <c r="B148" s="748" t="s">
        <v>584</v>
      </c>
      <c r="C148" s="749" t="s">
        <v>602</v>
      </c>
      <c r="D148" s="750" t="s">
        <v>603</v>
      </c>
      <c r="E148" s="751">
        <v>50113001</v>
      </c>
      <c r="F148" s="750" t="s">
        <v>617</v>
      </c>
      <c r="G148" s="749" t="s">
        <v>618</v>
      </c>
      <c r="H148" s="749">
        <v>900240</v>
      </c>
      <c r="I148" s="749">
        <v>0</v>
      </c>
      <c r="J148" s="749" t="s">
        <v>870</v>
      </c>
      <c r="K148" s="749" t="s">
        <v>585</v>
      </c>
      <c r="L148" s="752">
        <v>67.760000168482293</v>
      </c>
      <c r="M148" s="752">
        <v>20</v>
      </c>
      <c r="N148" s="753">
        <v>1355.2000033696459</v>
      </c>
    </row>
    <row r="149" spans="1:14" ht="14.4" customHeight="1" x14ac:dyDescent="0.3">
      <c r="A149" s="747" t="s">
        <v>583</v>
      </c>
      <c r="B149" s="748" t="s">
        <v>584</v>
      </c>
      <c r="C149" s="749" t="s">
        <v>602</v>
      </c>
      <c r="D149" s="750" t="s">
        <v>603</v>
      </c>
      <c r="E149" s="751">
        <v>50113001</v>
      </c>
      <c r="F149" s="750" t="s">
        <v>617</v>
      </c>
      <c r="G149" s="749" t="s">
        <v>618</v>
      </c>
      <c r="H149" s="749">
        <v>215474</v>
      </c>
      <c r="I149" s="749">
        <v>215474</v>
      </c>
      <c r="J149" s="749" t="s">
        <v>871</v>
      </c>
      <c r="K149" s="749" t="s">
        <v>872</v>
      </c>
      <c r="L149" s="752">
        <v>419.66499999999996</v>
      </c>
      <c r="M149" s="752">
        <v>28</v>
      </c>
      <c r="N149" s="753">
        <v>11750.619999999999</v>
      </c>
    </row>
    <row r="150" spans="1:14" ht="14.4" customHeight="1" x14ac:dyDescent="0.3">
      <c r="A150" s="747" t="s">
        <v>583</v>
      </c>
      <c r="B150" s="748" t="s">
        <v>584</v>
      </c>
      <c r="C150" s="749" t="s">
        <v>602</v>
      </c>
      <c r="D150" s="750" t="s">
        <v>603</v>
      </c>
      <c r="E150" s="751">
        <v>50113001</v>
      </c>
      <c r="F150" s="750" t="s">
        <v>617</v>
      </c>
      <c r="G150" s="749" t="s">
        <v>634</v>
      </c>
      <c r="H150" s="749">
        <v>135002</v>
      </c>
      <c r="I150" s="749">
        <v>135002</v>
      </c>
      <c r="J150" s="749" t="s">
        <v>873</v>
      </c>
      <c r="K150" s="749" t="s">
        <v>874</v>
      </c>
      <c r="L150" s="752">
        <v>25.255217391304349</v>
      </c>
      <c r="M150" s="752">
        <v>23</v>
      </c>
      <c r="N150" s="753">
        <v>580.87</v>
      </c>
    </row>
    <row r="151" spans="1:14" ht="14.4" customHeight="1" x14ac:dyDescent="0.3">
      <c r="A151" s="747" t="s">
        <v>583</v>
      </c>
      <c r="B151" s="748" t="s">
        <v>584</v>
      </c>
      <c r="C151" s="749" t="s">
        <v>602</v>
      </c>
      <c r="D151" s="750" t="s">
        <v>603</v>
      </c>
      <c r="E151" s="751">
        <v>50113001</v>
      </c>
      <c r="F151" s="750" t="s">
        <v>617</v>
      </c>
      <c r="G151" s="749" t="s">
        <v>618</v>
      </c>
      <c r="H151" s="749">
        <v>114325</v>
      </c>
      <c r="I151" s="749">
        <v>14325</v>
      </c>
      <c r="J151" s="749" t="s">
        <v>875</v>
      </c>
      <c r="K151" s="749" t="s">
        <v>876</v>
      </c>
      <c r="L151" s="752">
        <v>104.16999999999993</v>
      </c>
      <c r="M151" s="752">
        <v>2</v>
      </c>
      <c r="N151" s="753">
        <v>208.33999999999986</v>
      </c>
    </row>
    <row r="152" spans="1:14" ht="14.4" customHeight="1" x14ac:dyDescent="0.3">
      <c r="A152" s="747" t="s">
        <v>583</v>
      </c>
      <c r="B152" s="748" t="s">
        <v>584</v>
      </c>
      <c r="C152" s="749" t="s">
        <v>602</v>
      </c>
      <c r="D152" s="750" t="s">
        <v>603</v>
      </c>
      <c r="E152" s="751">
        <v>50113001</v>
      </c>
      <c r="F152" s="750" t="s">
        <v>617</v>
      </c>
      <c r="G152" s="749" t="s">
        <v>618</v>
      </c>
      <c r="H152" s="749">
        <v>192205</v>
      </c>
      <c r="I152" s="749">
        <v>192205</v>
      </c>
      <c r="J152" s="749" t="s">
        <v>875</v>
      </c>
      <c r="K152" s="749" t="s">
        <v>877</v>
      </c>
      <c r="L152" s="752">
        <v>88.479999999999976</v>
      </c>
      <c r="M152" s="752">
        <v>1</v>
      </c>
      <c r="N152" s="753">
        <v>88.479999999999976</v>
      </c>
    </row>
    <row r="153" spans="1:14" ht="14.4" customHeight="1" x14ac:dyDescent="0.3">
      <c r="A153" s="747" t="s">
        <v>583</v>
      </c>
      <c r="B153" s="748" t="s">
        <v>584</v>
      </c>
      <c r="C153" s="749" t="s">
        <v>602</v>
      </c>
      <c r="D153" s="750" t="s">
        <v>603</v>
      </c>
      <c r="E153" s="751">
        <v>50113001</v>
      </c>
      <c r="F153" s="750" t="s">
        <v>617</v>
      </c>
      <c r="G153" s="749" t="s">
        <v>618</v>
      </c>
      <c r="H153" s="749">
        <v>101681</v>
      </c>
      <c r="I153" s="749">
        <v>1681</v>
      </c>
      <c r="J153" s="749" t="s">
        <v>878</v>
      </c>
      <c r="K153" s="749" t="s">
        <v>879</v>
      </c>
      <c r="L153" s="752">
        <v>566.54000000000008</v>
      </c>
      <c r="M153" s="752">
        <v>1</v>
      </c>
      <c r="N153" s="753">
        <v>566.54000000000008</v>
      </c>
    </row>
    <row r="154" spans="1:14" ht="14.4" customHeight="1" x14ac:dyDescent="0.3">
      <c r="A154" s="747" t="s">
        <v>583</v>
      </c>
      <c r="B154" s="748" t="s">
        <v>584</v>
      </c>
      <c r="C154" s="749" t="s">
        <v>602</v>
      </c>
      <c r="D154" s="750" t="s">
        <v>603</v>
      </c>
      <c r="E154" s="751">
        <v>50113001</v>
      </c>
      <c r="F154" s="750" t="s">
        <v>617</v>
      </c>
      <c r="G154" s="749" t="s">
        <v>618</v>
      </c>
      <c r="H154" s="749">
        <v>162597</v>
      </c>
      <c r="I154" s="749">
        <v>62597</v>
      </c>
      <c r="J154" s="749" t="s">
        <v>880</v>
      </c>
      <c r="K154" s="749" t="s">
        <v>881</v>
      </c>
      <c r="L154" s="752">
        <v>78.251428571428576</v>
      </c>
      <c r="M154" s="752">
        <v>14</v>
      </c>
      <c r="N154" s="753">
        <v>1095.52</v>
      </c>
    </row>
    <row r="155" spans="1:14" ht="14.4" customHeight="1" x14ac:dyDescent="0.3">
      <c r="A155" s="747" t="s">
        <v>583</v>
      </c>
      <c r="B155" s="748" t="s">
        <v>584</v>
      </c>
      <c r="C155" s="749" t="s">
        <v>602</v>
      </c>
      <c r="D155" s="750" t="s">
        <v>603</v>
      </c>
      <c r="E155" s="751">
        <v>50113001</v>
      </c>
      <c r="F155" s="750" t="s">
        <v>617</v>
      </c>
      <c r="G155" s="749" t="s">
        <v>618</v>
      </c>
      <c r="H155" s="749">
        <v>202924</v>
      </c>
      <c r="I155" s="749">
        <v>202924</v>
      </c>
      <c r="J155" s="749" t="s">
        <v>882</v>
      </c>
      <c r="K155" s="749" t="s">
        <v>883</v>
      </c>
      <c r="L155" s="752">
        <v>83.589625459270565</v>
      </c>
      <c r="M155" s="752">
        <v>1</v>
      </c>
      <c r="N155" s="753">
        <v>83.589625459270565</v>
      </c>
    </row>
    <row r="156" spans="1:14" ht="14.4" customHeight="1" x14ac:dyDescent="0.3">
      <c r="A156" s="747" t="s">
        <v>583</v>
      </c>
      <c r="B156" s="748" t="s">
        <v>584</v>
      </c>
      <c r="C156" s="749" t="s">
        <v>602</v>
      </c>
      <c r="D156" s="750" t="s">
        <v>603</v>
      </c>
      <c r="E156" s="751">
        <v>50113001</v>
      </c>
      <c r="F156" s="750" t="s">
        <v>617</v>
      </c>
      <c r="G156" s="749" t="s">
        <v>618</v>
      </c>
      <c r="H156" s="749">
        <v>846113</v>
      </c>
      <c r="I156" s="749">
        <v>107712</v>
      </c>
      <c r="J156" s="749" t="s">
        <v>884</v>
      </c>
      <c r="K156" s="749" t="s">
        <v>885</v>
      </c>
      <c r="L156" s="752">
        <v>241.02333333333334</v>
      </c>
      <c r="M156" s="752">
        <v>9</v>
      </c>
      <c r="N156" s="753">
        <v>2169.21</v>
      </c>
    </row>
    <row r="157" spans="1:14" ht="14.4" customHeight="1" x14ac:dyDescent="0.3">
      <c r="A157" s="747" t="s">
        <v>583</v>
      </c>
      <c r="B157" s="748" t="s">
        <v>584</v>
      </c>
      <c r="C157" s="749" t="s">
        <v>602</v>
      </c>
      <c r="D157" s="750" t="s">
        <v>603</v>
      </c>
      <c r="E157" s="751">
        <v>50113001</v>
      </c>
      <c r="F157" s="750" t="s">
        <v>617</v>
      </c>
      <c r="G157" s="749" t="s">
        <v>618</v>
      </c>
      <c r="H157" s="749">
        <v>214593</v>
      </c>
      <c r="I157" s="749">
        <v>214593</v>
      </c>
      <c r="J157" s="749" t="s">
        <v>886</v>
      </c>
      <c r="K157" s="749" t="s">
        <v>887</v>
      </c>
      <c r="L157" s="752">
        <v>56.489999999999988</v>
      </c>
      <c r="M157" s="752">
        <v>2</v>
      </c>
      <c r="N157" s="753">
        <v>112.97999999999998</v>
      </c>
    </row>
    <row r="158" spans="1:14" ht="14.4" customHeight="1" x14ac:dyDescent="0.3">
      <c r="A158" s="747" t="s">
        <v>583</v>
      </c>
      <c r="B158" s="748" t="s">
        <v>584</v>
      </c>
      <c r="C158" s="749" t="s">
        <v>602</v>
      </c>
      <c r="D158" s="750" t="s">
        <v>603</v>
      </c>
      <c r="E158" s="751">
        <v>50113001</v>
      </c>
      <c r="F158" s="750" t="s">
        <v>617</v>
      </c>
      <c r="G158" s="749" t="s">
        <v>618</v>
      </c>
      <c r="H158" s="749">
        <v>186159</v>
      </c>
      <c r="I158" s="749">
        <v>186159</v>
      </c>
      <c r="J158" s="749" t="s">
        <v>888</v>
      </c>
      <c r="K158" s="749" t="s">
        <v>889</v>
      </c>
      <c r="L158" s="752">
        <v>51.190000000000005</v>
      </c>
      <c r="M158" s="752">
        <v>20</v>
      </c>
      <c r="N158" s="753">
        <v>1023.8000000000001</v>
      </c>
    </row>
    <row r="159" spans="1:14" ht="14.4" customHeight="1" x14ac:dyDescent="0.3">
      <c r="A159" s="747" t="s">
        <v>583</v>
      </c>
      <c r="B159" s="748" t="s">
        <v>584</v>
      </c>
      <c r="C159" s="749" t="s">
        <v>602</v>
      </c>
      <c r="D159" s="750" t="s">
        <v>603</v>
      </c>
      <c r="E159" s="751">
        <v>50113001</v>
      </c>
      <c r="F159" s="750" t="s">
        <v>617</v>
      </c>
      <c r="G159" s="749" t="s">
        <v>618</v>
      </c>
      <c r="H159" s="749">
        <v>849971</v>
      </c>
      <c r="I159" s="749">
        <v>137494</v>
      </c>
      <c r="J159" s="749" t="s">
        <v>890</v>
      </c>
      <c r="K159" s="749" t="s">
        <v>585</v>
      </c>
      <c r="L159" s="752">
        <v>577.1097724017776</v>
      </c>
      <c r="M159" s="752">
        <v>14</v>
      </c>
      <c r="N159" s="753">
        <v>8079.5368136248871</v>
      </c>
    </row>
    <row r="160" spans="1:14" ht="14.4" customHeight="1" x14ac:dyDescent="0.3">
      <c r="A160" s="747" t="s">
        <v>583</v>
      </c>
      <c r="B160" s="748" t="s">
        <v>584</v>
      </c>
      <c r="C160" s="749" t="s">
        <v>602</v>
      </c>
      <c r="D160" s="750" t="s">
        <v>603</v>
      </c>
      <c r="E160" s="751">
        <v>50113001</v>
      </c>
      <c r="F160" s="750" t="s">
        <v>617</v>
      </c>
      <c r="G160" s="749" t="s">
        <v>618</v>
      </c>
      <c r="H160" s="749">
        <v>137493</v>
      </c>
      <c r="I160" s="749">
        <v>137493</v>
      </c>
      <c r="J160" s="749" t="s">
        <v>891</v>
      </c>
      <c r="K160" s="749" t="s">
        <v>892</v>
      </c>
      <c r="L160" s="752">
        <v>3484.9663059514705</v>
      </c>
      <c r="M160" s="752">
        <v>5</v>
      </c>
      <c r="N160" s="753">
        <v>17424.831529757354</v>
      </c>
    </row>
    <row r="161" spans="1:14" ht="14.4" customHeight="1" x14ac:dyDescent="0.3">
      <c r="A161" s="747" t="s">
        <v>583</v>
      </c>
      <c r="B161" s="748" t="s">
        <v>584</v>
      </c>
      <c r="C161" s="749" t="s">
        <v>602</v>
      </c>
      <c r="D161" s="750" t="s">
        <v>603</v>
      </c>
      <c r="E161" s="751">
        <v>50113001</v>
      </c>
      <c r="F161" s="750" t="s">
        <v>617</v>
      </c>
      <c r="G161" s="749" t="s">
        <v>618</v>
      </c>
      <c r="H161" s="749">
        <v>181293</v>
      </c>
      <c r="I161" s="749">
        <v>181293</v>
      </c>
      <c r="J161" s="749" t="s">
        <v>893</v>
      </c>
      <c r="K161" s="749" t="s">
        <v>894</v>
      </c>
      <c r="L161" s="752">
        <v>202.1</v>
      </c>
      <c r="M161" s="752">
        <v>4</v>
      </c>
      <c r="N161" s="753">
        <v>808.4</v>
      </c>
    </row>
    <row r="162" spans="1:14" ht="14.4" customHeight="1" x14ac:dyDescent="0.3">
      <c r="A162" s="747" t="s">
        <v>583</v>
      </c>
      <c r="B162" s="748" t="s">
        <v>584</v>
      </c>
      <c r="C162" s="749" t="s">
        <v>602</v>
      </c>
      <c r="D162" s="750" t="s">
        <v>603</v>
      </c>
      <c r="E162" s="751">
        <v>50113001</v>
      </c>
      <c r="F162" s="750" t="s">
        <v>617</v>
      </c>
      <c r="G162" s="749" t="s">
        <v>618</v>
      </c>
      <c r="H162" s="749">
        <v>848560</v>
      </c>
      <c r="I162" s="749">
        <v>125752</v>
      </c>
      <c r="J162" s="749" t="s">
        <v>895</v>
      </c>
      <c r="K162" s="749" t="s">
        <v>896</v>
      </c>
      <c r="L162" s="752">
        <v>187.67</v>
      </c>
      <c r="M162" s="752">
        <v>3</v>
      </c>
      <c r="N162" s="753">
        <v>563.01</v>
      </c>
    </row>
    <row r="163" spans="1:14" ht="14.4" customHeight="1" x14ac:dyDescent="0.3">
      <c r="A163" s="747" t="s">
        <v>583</v>
      </c>
      <c r="B163" s="748" t="s">
        <v>584</v>
      </c>
      <c r="C163" s="749" t="s">
        <v>602</v>
      </c>
      <c r="D163" s="750" t="s">
        <v>603</v>
      </c>
      <c r="E163" s="751">
        <v>50113001</v>
      </c>
      <c r="F163" s="750" t="s">
        <v>617</v>
      </c>
      <c r="G163" s="749" t="s">
        <v>618</v>
      </c>
      <c r="H163" s="749">
        <v>214902</v>
      </c>
      <c r="I163" s="749">
        <v>214902</v>
      </c>
      <c r="J163" s="749" t="s">
        <v>897</v>
      </c>
      <c r="K163" s="749" t="s">
        <v>898</v>
      </c>
      <c r="L163" s="752">
        <v>48.5</v>
      </c>
      <c r="M163" s="752">
        <v>2</v>
      </c>
      <c r="N163" s="753">
        <v>97</v>
      </c>
    </row>
    <row r="164" spans="1:14" ht="14.4" customHeight="1" x14ac:dyDescent="0.3">
      <c r="A164" s="747" t="s">
        <v>583</v>
      </c>
      <c r="B164" s="748" t="s">
        <v>584</v>
      </c>
      <c r="C164" s="749" t="s">
        <v>602</v>
      </c>
      <c r="D164" s="750" t="s">
        <v>603</v>
      </c>
      <c r="E164" s="751">
        <v>50113001</v>
      </c>
      <c r="F164" s="750" t="s">
        <v>617</v>
      </c>
      <c r="G164" s="749" t="s">
        <v>618</v>
      </c>
      <c r="H164" s="749">
        <v>214906</v>
      </c>
      <c r="I164" s="749">
        <v>214906</v>
      </c>
      <c r="J164" s="749" t="s">
        <v>899</v>
      </c>
      <c r="K164" s="749" t="s">
        <v>900</v>
      </c>
      <c r="L164" s="752">
        <v>88.11</v>
      </c>
      <c r="M164" s="752">
        <v>1</v>
      </c>
      <c r="N164" s="753">
        <v>88.11</v>
      </c>
    </row>
    <row r="165" spans="1:14" ht="14.4" customHeight="1" x14ac:dyDescent="0.3">
      <c r="A165" s="747" t="s">
        <v>583</v>
      </c>
      <c r="B165" s="748" t="s">
        <v>584</v>
      </c>
      <c r="C165" s="749" t="s">
        <v>602</v>
      </c>
      <c r="D165" s="750" t="s">
        <v>603</v>
      </c>
      <c r="E165" s="751">
        <v>50113001</v>
      </c>
      <c r="F165" s="750" t="s">
        <v>617</v>
      </c>
      <c r="G165" s="749" t="s">
        <v>634</v>
      </c>
      <c r="H165" s="749">
        <v>169189</v>
      </c>
      <c r="I165" s="749">
        <v>69189</v>
      </c>
      <c r="J165" s="749" t="s">
        <v>901</v>
      </c>
      <c r="K165" s="749" t="s">
        <v>902</v>
      </c>
      <c r="L165" s="752">
        <v>61.53000000000003</v>
      </c>
      <c r="M165" s="752">
        <v>1</v>
      </c>
      <c r="N165" s="753">
        <v>61.53000000000003</v>
      </c>
    </row>
    <row r="166" spans="1:14" ht="14.4" customHeight="1" x14ac:dyDescent="0.3">
      <c r="A166" s="747" t="s">
        <v>583</v>
      </c>
      <c r="B166" s="748" t="s">
        <v>584</v>
      </c>
      <c r="C166" s="749" t="s">
        <v>602</v>
      </c>
      <c r="D166" s="750" t="s">
        <v>603</v>
      </c>
      <c r="E166" s="751">
        <v>50113001</v>
      </c>
      <c r="F166" s="750" t="s">
        <v>617</v>
      </c>
      <c r="G166" s="749" t="s">
        <v>634</v>
      </c>
      <c r="H166" s="749">
        <v>146692</v>
      </c>
      <c r="I166" s="749">
        <v>46692</v>
      </c>
      <c r="J166" s="749" t="s">
        <v>903</v>
      </c>
      <c r="K166" s="749" t="s">
        <v>904</v>
      </c>
      <c r="L166" s="752">
        <v>78.113333333333358</v>
      </c>
      <c r="M166" s="752">
        <v>6</v>
      </c>
      <c r="N166" s="753">
        <v>468.68000000000018</v>
      </c>
    </row>
    <row r="167" spans="1:14" ht="14.4" customHeight="1" x14ac:dyDescent="0.3">
      <c r="A167" s="747" t="s">
        <v>583</v>
      </c>
      <c r="B167" s="748" t="s">
        <v>584</v>
      </c>
      <c r="C167" s="749" t="s">
        <v>602</v>
      </c>
      <c r="D167" s="750" t="s">
        <v>603</v>
      </c>
      <c r="E167" s="751">
        <v>50113001</v>
      </c>
      <c r="F167" s="750" t="s">
        <v>617</v>
      </c>
      <c r="G167" s="749" t="s">
        <v>634</v>
      </c>
      <c r="H167" s="749">
        <v>147454</v>
      </c>
      <c r="I167" s="749">
        <v>147454</v>
      </c>
      <c r="J167" s="749" t="s">
        <v>905</v>
      </c>
      <c r="K167" s="749" t="s">
        <v>906</v>
      </c>
      <c r="L167" s="752">
        <v>92.52</v>
      </c>
      <c r="M167" s="752">
        <v>4</v>
      </c>
      <c r="N167" s="753">
        <v>370.08</v>
      </c>
    </row>
    <row r="168" spans="1:14" ht="14.4" customHeight="1" x14ac:dyDescent="0.3">
      <c r="A168" s="747" t="s">
        <v>583</v>
      </c>
      <c r="B168" s="748" t="s">
        <v>584</v>
      </c>
      <c r="C168" s="749" t="s">
        <v>602</v>
      </c>
      <c r="D168" s="750" t="s">
        <v>603</v>
      </c>
      <c r="E168" s="751">
        <v>50113001</v>
      </c>
      <c r="F168" s="750" t="s">
        <v>617</v>
      </c>
      <c r="G168" s="749" t="s">
        <v>618</v>
      </c>
      <c r="H168" s="749">
        <v>149990</v>
      </c>
      <c r="I168" s="749">
        <v>49990</v>
      </c>
      <c r="J168" s="749" t="s">
        <v>907</v>
      </c>
      <c r="K168" s="749" t="s">
        <v>908</v>
      </c>
      <c r="L168" s="752">
        <v>124.43400000000001</v>
      </c>
      <c r="M168" s="752">
        <v>25</v>
      </c>
      <c r="N168" s="753">
        <v>3110.8500000000004</v>
      </c>
    </row>
    <row r="169" spans="1:14" ht="14.4" customHeight="1" x14ac:dyDescent="0.3">
      <c r="A169" s="747" t="s">
        <v>583</v>
      </c>
      <c r="B169" s="748" t="s">
        <v>584</v>
      </c>
      <c r="C169" s="749" t="s">
        <v>602</v>
      </c>
      <c r="D169" s="750" t="s">
        <v>603</v>
      </c>
      <c r="E169" s="751">
        <v>50113001</v>
      </c>
      <c r="F169" s="750" t="s">
        <v>617</v>
      </c>
      <c r="G169" s="749" t="s">
        <v>618</v>
      </c>
      <c r="H169" s="749">
        <v>116463</v>
      </c>
      <c r="I169" s="749">
        <v>16463</v>
      </c>
      <c r="J169" s="749" t="s">
        <v>909</v>
      </c>
      <c r="K169" s="749" t="s">
        <v>910</v>
      </c>
      <c r="L169" s="752">
        <v>126.7</v>
      </c>
      <c r="M169" s="752">
        <v>1</v>
      </c>
      <c r="N169" s="753">
        <v>126.7</v>
      </c>
    </row>
    <row r="170" spans="1:14" ht="14.4" customHeight="1" x14ac:dyDescent="0.3">
      <c r="A170" s="747" t="s">
        <v>583</v>
      </c>
      <c r="B170" s="748" t="s">
        <v>584</v>
      </c>
      <c r="C170" s="749" t="s">
        <v>602</v>
      </c>
      <c r="D170" s="750" t="s">
        <v>603</v>
      </c>
      <c r="E170" s="751">
        <v>50113001</v>
      </c>
      <c r="F170" s="750" t="s">
        <v>617</v>
      </c>
      <c r="G170" s="749" t="s">
        <v>618</v>
      </c>
      <c r="H170" s="749">
        <v>116462</v>
      </c>
      <c r="I170" s="749">
        <v>16462</v>
      </c>
      <c r="J170" s="749" t="s">
        <v>911</v>
      </c>
      <c r="K170" s="749" t="s">
        <v>912</v>
      </c>
      <c r="L170" s="752">
        <v>127.35999999999997</v>
      </c>
      <c r="M170" s="752">
        <v>1</v>
      </c>
      <c r="N170" s="753">
        <v>127.35999999999997</v>
      </c>
    </row>
    <row r="171" spans="1:14" ht="14.4" customHeight="1" x14ac:dyDescent="0.3">
      <c r="A171" s="747" t="s">
        <v>583</v>
      </c>
      <c r="B171" s="748" t="s">
        <v>584</v>
      </c>
      <c r="C171" s="749" t="s">
        <v>602</v>
      </c>
      <c r="D171" s="750" t="s">
        <v>603</v>
      </c>
      <c r="E171" s="751">
        <v>50113001</v>
      </c>
      <c r="F171" s="750" t="s">
        <v>617</v>
      </c>
      <c r="G171" s="749" t="s">
        <v>618</v>
      </c>
      <c r="H171" s="749">
        <v>126539</v>
      </c>
      <c r="I171" s="749">
        <v>26539</v>
      </c>
      <c r="J171" s="749" t="s">
        <v>913</v>
      </c>
      <c r="K171" s="749" t="s">
        <v>914</v>
      </c>
      <c r="L171" s="752">
        <v>621.64000000000021</v>
      </c>
      <c r="M171" s="752">
        <v>1</v>
      </c>
      <c r="N171" s="753">
        <v>621.64000000000021</v>
      </c>
    </row>
    <row r="172" spans="1:14" ht="14.4" customHeight="1" x14ac:dyDescent="0.3">
      <c r="A172" s="747" t="s">
        <v>583</v>
      </c>
      <c r="B172" s="748" t="s">
        <v>584</v>
      </c>
      <c r="C172" s="749" t="s">
        <v>602</v>
      </c>
      <c r="D172" s="750" t="s">
        <v>603</v>
      </c>
      <c r="E172" s="751">
        <v>50113001</v>
      </c>
      <c r="F172" s="750" t="s">
        <v>617</v>
      </c>
      <c r="G172" s="749" t="s">
        <v>618</v>
      </c>
      <c r="H172" s="749">
        <v>115390</v>
      </c>
      <c r="I172" s="749">
        <v>15390</v>
      </c>
      <c r="J172" s="749" t="s">
        <v>915</v>
      </c>
      <c r="K172" s="749" t="s">
        <v>916</v>
      </c>
      <c r="L172" s="752">
        <v>130.16000000000003</v>
      </c>
      <c r="M172" s="752">
        <v>3</v>
      </c>
      <c r="N172" s="753">
        <v>390.48000000000008</v>
      </c>
    </row>
    <row r="173" spans="1:14" ht="14.4" customHeight="1" x14ac:dyDescent="0.3">
      <c r="A173" s="747" t="s">
        <v>583</v>
      </c>
      <c r="B173" s="748" t="s">
        <v>584</v>
      </c>
      <c r="C173" s="749" t="s">
        <v>602</v>
      </c>
      <c r="D173" s="750" t="s">
        <v>603</v>
      </c>
      <c r="E173" s="751">
        <v>50113001</v>
      </c>
      <c r="F173" s="750" t="s">
        <v>617</v>
      </c>
      <c r="G173" s="749" t="s">
        <v>618</v>
      </c>
      <c r="H173" s="749">
        <v>115520</v>
      </c>
      <c r="I173" s="749">
        <v>15520</v>
      </c>
      <c r="J173" s="749" t="s">
        <v>915</v>
      </c>
      <c r="K173" s="749" t="s">
        <v>917</v>
      </c>
      <c r="L173" s="752">
        <v>120.90000000000002</v>
      </c>
      <c r="M173" s="752">
        <v>2</v>
      </c>
      <c r="N173" s="753">
        <v>241.80000000000004</v>
      </c>
    </row>
    <row r="174" spans="1:14" ht="14.4" customHeight="1" x14ac:dyDescent="0.3">
      <c r="A174" s="747" t="s">
        <v>583</v>
      </c>
      <c r="B174" s="748" t="s">
        <v>584</v>
      </c>
      <c r="C174" s="749" t="s">
        <v>602</v>
      </c>
      <c r="D174" s="750" t="s">
        <v>603</v>
      </c>
      <c r="E174" s="751">
        <v>50113001</v>
      </c>
      <c r="F174" s="750" t="s">
        <v>617</v>
      </c>
      <c r="G174" s="749" t="s">
        <v>618</v>
      </c>
      <c r="H174" s="749">
        <v>159570</v>
      </c>
      <c r="I174" s="749">
        <v>59570</v>
      </c>
      <c r="J174" s="749" t="s">
        <v>918</v>
      </c>
      <c r="K174" s="749" t="s">
        <v>919</v>
      </c>
      <c r="L174" s="752">
        <v>120.51999999999998</v>
      </c>
      <c r="M174" s="752">
        <v>1</v>
      </c>
      <c r="N174" s="753">
        <v>120.51999999999998</v>
      </c>
    </row>
    <row r="175" spans="1:14" ht="14.4" customHeight="1" x14ac:dyDescent="0.3">
      <c r="A175" s="747" t="s">
        <v>583</v>
      </c>
      <c r="B175" s="748" t="s">
        <v>584</v>
      </c>
      <c r="C175" s="749" t="s">
        <v>602</v>
      </c>
      <c r="D175" s="750" t="s">
        <v>603</v>
      </c>
      <c r="E175" s="751">
        <v>50113001</v>
      </c>
      <c r="F175" s="750" t="s">
        <v>617</v>
      </c>
      <c r="G175" s="749" t="s">
        <v>618</v>
      </c>
      <c r="H175" s="749">
        <v>214598</v>
      </c>
      <c r="I175" s="749">
        <v>214598</v>
      </c>
      <c r="J175" s="749" t="s">
        <v>920</v>
      </c>
      <c r="K175" s="749" t="s">
        <v>921</v>
      </c>
      <c r="L175" s="752">
        <v>168.57076923076923</v>
      </c>
      <c r="M175" s="752">
        <v>13</v>
      </c>
      <c r="N175" s="753">
        <v>2191.42</v>
      </c>
    </row>
    <row r="176" spans="1:14" ht="14.4" customHeight="1" x14ac:dyDescent="0.3">
      <c r="A176" s="747" t="s">
        <v>583</v>
      </c>
      <c r="B176" s="748" t="s">
        <v>584</v>
      </c>
      <c r="C176" s="749" t="s">
        <v>602</v>
      </c>
      <c r="D176" s="750" t="s">
        <v>603</v>
      </c>
      <c r="E176" s="751">
        <v>50113001</v>
      </c>
      <c r="F176" s="750" t="s">
        <v>617</v>
      </c>
      <c r="G176" s="749" t="s">
        <v>618</v>
      </c>
      <c r="H176" s="749">
        <v>193779</v>
      </c>
      <c r="I176" s="749">
        <v>93779</v>
      </c>
      <c r="J176" s="749" t="s">
        <v>922</v>
      </c>
      <c r="K176" s="749" t="s">
        <v>923</v>
      </c>
      <c r="L176" s="752">
        <v>67.239912951785627</v>
      </c>
      <c r="M176" s="752">
        <v>115</v>
      </c>
      <c r="N176" s="753">
        <v>7732.5899894553477</v>
      </c>
    </row>
    <row r="177" spans="1:14" ht="14.4" customHeight="1" x14ac:dyDescent="0.3">
      <c r="A177" s="747" t="s">
        <v>583</v>
      </c>
      <c r="B177" s="748" t="s">
        <v>584</v>
      </c>
      <c r="C177" s="749" t="s">
        <v>602</v>
      </c>
      <c r="D177" s="750" t="s">
        <v>603</v>
      </c>
      <c r="E177" s="751">
        <v>50113001</v>
      </c>
      <c r="F177" s="750" t="s">
        <v>617</v>
      </c>
      <c r="G177" s="749" t="s">
        <v>618</v>
      </c>
      <c r="H177" s="749">
        <v>126898</v>
      </c>
      <c r="I177" s="749">
        <v>126898</v>
      </c>
      <c r="J177" s="749" t="s">
        <v>924</v>
      </c>
      <c r="K177" s="749" t="s">
        <v>925</v>
      </c>
      <c r="L177" s="752">
        <v>1052.23</v>
      </c>
      <c r="M177" s="752">
        <v>1</v>
      </c>
      <c r="N177" s="753">
        <v>1052.23</v>
      </c>
    </row>
    <row r="178" spans="1:14" ht="14.4" customHeight="1" x14ac:dyDescent="0.3">
      <c r="A178" s="747" t="s">
        <v>583</v>
      </c>
      <c r="B178" s="748" t="s">
        <v>584</v>
      </c>
      <c r="C178" s="749" t="s">
        <v>602</v>
      </c>
      <c r="D178" s="750" t="s">
        <v>603</v>
      </c>
      <c r="E178" s="751">
        <v>50113001</v>
      </c>
      <c r="F178" s="750" t="s">
        <v>617</v>
      </c>
      <c r="G178" s="749" t="s">
        <v>634</v>
      </c>
      <c r="H178" s="749">
        <v>213477</v>
      </c>
      <c r="I178" s="749">
        <v>213477</v>
      </c>
      <c r="J178" s="749" t="s">
        <v>926</v>
      </c>
      <c r="K178" s="749" t="s">
        <v>927</v>
      </c>
      <c r="L178" s="752">
        <v>3300</v>
      </c>
      <c r="M178" s="752">
        <v>25</v>
      </c>
      <c r="N178" s="753">
        <v>82500</v>
      </c>
    </row>
    <row r="179" spans="1:14" ht="14.4" customHeight="1" x14ac:dyDescent="0.3">
      <c r="A179" s="747" t="s">
        <v>583</v>
      </c>
      <c r="B179" s="748" t="s">
        <v>584</v>
      </c>
      <c r="C179" s="749" t="s">
        <v>602</v>
      </c>
      <c r="D179" s="750" t="s">
        <v>603</v>
      </c>
      <c r="E179" s="751">
        <v>50113001</v>
      </c>
      <c r="F179" s="750" t="s">
        <v>617</v>
      </c>
      <c r="G179" s="749" t="s">
        <v>634</v>
      </c>
      <c r="H179" s="749">
        <v>132063</v>
      </c>
      <c r="I179" s="749">
        <v>32063</v>
      </c>
      <c r="J179" s="749" t="s">
        <v>928</v>
      </c>
      <c r="K179" s="749" t="s">
        <v>929</v>
      </c>
      <c r="L179" s="752">
        <v>721.2</v>
      </c>
      <c r="M179" s="752">
        <v>2</v>
      </c>
      <c r="N179" s="753">
        <v>1442.4</v>
      </c>
    </row>
    <row r="180" spans="1:14" ht="14.4" customHeight="1" x14ac:dyDescent="0.3">
      <c r="A180" s="747" t="s">
        <v>583</v>
      </c>
      <c r="B180" s="748" t="s">
        <v>584</v>
      </c>
      <c r="C180" s="749" t="s">
        <v>602</v>
      </c>
      <c r="D180" s="750" t="s">
        <v>603</v>
      </c>
      <c r="E180" s="751">
        <v>50113001</v>
      </c>
      <c r="F180" s="750" t="s">
        <v>617</v>
      </c>
      <c r="G180" s="749" t="s">
        <v>634</v>
      </c>
      <c r="H180" s="749">
        <v>213494</v>
      </c>
      <c r="I180" s="749">
        <v>213494</v>
      </c>
      <c r="J180" s="749" t="s">
        <v>928</v>
      </c>
      <c r="K180" s="749" t="s">
        <v>930</v>
      </c>
      <c r="L180" s="752">
        <v>408.95</v>
      </c>
      <c r="M180" s="752">
        <v>3</v>
      </c>
      <c r="N180" s="753">
        <v>1226.8499999999999</v>
      </c>
    </row>
    <row r="181" spans="1:14" ht="14.4" customHeight="1" x14ac:dyDescent="0.3">
      <c r="A181" s="747" t="s">
        <v>583</v>
      </c>
      <c r="B181" s="748" t="s">
        <v>584</v>
      </c>
      <c r="C181" s="749" t="s">
        <v>602</v>
      </c>
      <c r="D181" s="750" t="s">
        <v>603</v>
      </c>
      <c r="E181" s="751">
        <v>50113001</v>
      </c>
      <c r="F181" s="750" t="s">
        <v>617</v>
      </c>
      <c r="G181" s="749" t="s">
        <v>585</v>
      </c>
      <c r="H181" s="749">
        <v>198219</v>
      </c>
      <c r="I181" s="749">
        <v>98219</v>
      </c>
      <c r="J181" s="749" t="s">
        <v>931</v>
      </c>
      <c r="K181" s="749" t="s">
        <v>932</v>
      </c>
      <c r="L181" s="752">
        <v>59.900000000000027</v>
      </c>
      <c r="M181" s="752">
        <v>1</v>
      </c>
      <c r="N181" s="753">
        <v>59.900000000000027</v>
      </c>
    </row>
    <row r="182" spans="1:14" ht="14.4" customHeight="1" x14ac:dyDescent="0.3">
      <c r="A182" s="747" t="s">
        <v>583</v>
      </c>
      <c r="B182" s="748" t="s">
        <v>584</v>
      </c>
      <c r="C182" s="749" t="s">
        <v>602</v>
      </c>
      <c r="D182" s="750" t="s">
        <v>603</v>
      </c>
      <c r="E182" s="751">
        <v>50113001</v>
      </c>
      <c r="F182" s="750" t="s">
        <v>617</v>
      </c>
      <c r="G182" s="749" t="s">
        <v>634</v>
      </c>
      <c r="H182" s="749">
        <v>156804</v>
      </c>
      <c r="I182" s="749">
        <v>56804</v>
      </c>
      <c r="J182" s="749" t="s">
        <v>933</v>
      </c>
      <c r="K182" s="749" t="s">
        <v>932</v>
      </c>
      <c r="L182" s="752">
        <v>31.649999999999991</v>
      </c>
      <c r="M182" s="752">
        <v>2</v>
      </c>
      <c r="N182" s="753">
        <v>63.299999999999983</v>
      </c>
    </row>
    <row r="183" spans="1:14" ht="14.4" customHeight="1" x14ac:dyDescent="0.3">
      <c r="A183" s="747" t="s">
        <v>583</v>
      </c>
      <c r="B183" s="748" t="s">
        <v>584</v>
      </c>
      <c r="C183" s="749" t="s">
        <v>602</v>
      </c>
      <c r="D183" s="750" t="s">
        <v>603</v>
      </c>
      <c r="E183" s="751">
        <v>50113001</v>
      </c>
      <c r="F183" s="750" t="s">
        <v>617</v>
      </c>
      <c r="G183" s="749" t="s">
        <v>618</v>
      </c>
      <c r="H183" s="749">
        <v>102133</v>
      </c>
      <c r="I183" s="749">
        <v>2133</v>
      </c>
      <c r="J183" s="749" t="s">
        <v>934</v>
      </c>
      <c r="K183" s="749" t="s">
        <v>935</v>
      </c>
      <c r="L183" s="752">
        <v>28.09800000000001</v>
      </c>
      <c r="M183" s="752">
        <v>105</v>
      </c>
      <c r="N183" s="753">
        <v>2950.2900000000009</v>
      </c>
    </row>
    <row r="184" spans="1:14" ht="14.4" customHeight="1" x14ac:dyDescent="0.3">
      <c r="A184" s="747" t="s">
        <v>583</v>
      </c>
      <c r="B184" s="748" t="s">
        <v>584</v>
      </c>
      <c r="C184" s="749" t="s">
        <v>602</v>
      </c>
      <c r="D184" s="750" t="s">
        <v>603</v>
      </c>
      <c r="E184" s="751">
        <v>50113001</v>
      </c>
      <c r="F184" s="750" t="s">
        <v>617</v>
      </c>
      <c r="G184" s="749" t="s">
        <v>618</v>
      </c>
      <c r="H184" s="749">
        <v>199333</v>
      </c>
      <c r="I184" s="749">
        <v>99333</v>
      </c>
      <c r="J184" s="749" t="s">
        <v>936</v>
      </c>
      <c r="K184" s="749" t="s">
        <v>937</v>
      </c>
      <c r="L184" s="752">
        <v>219.441558770428</v>
      </c>
      <c r="M184" s="752">
        <v>438</v>
      </c>
      <c r="N184" s="753">
        <v>96115.402741447469</v>
      </c>
    </row>
    <row r="185" spans="1:14" ht="14.4" customHeight="1" x14ac:dyDescent="0.3">
      <c r="A185" s="747" t="s">
        <v>583</v>
      </c>
      <c r="B185" s="748" t="s">
        <v>584</v>
      </c>
      <c r="C185" s="749" t="s">
        <v>602</v>
      </c>
      <c r="D185" s="750" t="s">
        <v>603</v>
      </c>
      <c r="E185" s="751">
        <v>50113001</v>
      </c>
      <c r="F185" s="750" t="s">
        <v>617</v>
      </c>
      <c r="G185" s="749" t="s">
        <v>618</v>
      </c>
      <c r="H185" s="749">
        <v>198864</v>
      </c>
      <c r="I185" s="749">
        <v>98864</v>
      </c>
      <c r="J185" s="749" t="s">
        <v>627</v>
      </c>
      <c r="K185" s="749" t="s">
        <v>628</v>
      </c>
      <c r="L185" s="752">
        <v>537.87000000000012</v>
      </c>
      <c r="M185" s="752">
        <v>87</v>
      </c>
      <c r="N185" s="753">
        <v>46794.69000000001</v>
      </c>
    </row>
    <row r="186" spans="1:14" ht="14.4" customHeight="1" x14ac:dyDescent="0.3">
      <c r="A186" s="747" t="s">
        <v>583</v>
      </c>
      <c r="B186" s="748" t="s">
        <v>584</v>
      </c>
      <c r="C186" s="749" t="s">
        <v>602</v>
      </c>
      <c r="D186" s="750" t="s">
        <v>603</v>
      </c>
      <c r="E186" s="751">
        <v>50113001</v>
      </c>
      <c r="F186" s="750" t="s">
        <v>617</v>
      </c>
      <c r="G186" s="749" t="s">
        <v>618</v>
      </c>
      <c r="H186" s="749">
        <v>198872</v>
      </c>
      <c r="I186" s="749">
        <v>98872</v>
      </c>
      <c r="J186" s="749" t="s">
        <v>627</v>
      </c>
      <c r="K186" s="749" t="s">
        <v>629</v>
      </c>
      <c r="L186" s="752">
        <v>312.83999999999997</v>
      </c>
      <c r="M186" s="752">
        <v>152</v>
      </c>
      <c r="N186" s="753">
        <v>47551.679999999993</v>
      </c>
    </row>
    <row r="187" spans="1:14" ht="14.4" customHeight="1" x14ac:dyDescent="0.3">
      <c r="A187" s="747" t="s">
        <v>583</v>
      </c>
      <c r="B187" s="748" t="s">
        <v>584</v>
      </c>
      <c r="C187" s="749" t="s">
        <v>602</v>
      </c>
      <c r="D187" s="750" t="s">
        <v>603</v>
      </c>
      <c r="E187" s="751">
        <v>50113001</v>
      </c>
      <c r="F187" s="750" t="s">
        <v>617</v>
      </c>
      <c r="G187" s="749" t="s">
        <v>618</v>
      </c>
      <c r="H187" s="749">
        <v>198876</v>
      </c>
      <c r="I187" s="749">
        <v>98876</v>
      </c>
      <c r="J187" s="749" t="s">
        <v>627</v>
      </c>
      <c r="K187" s="749" t="s">
        <v>938</v>
      </c>
      <c r="L187" s="752">
        <v>255.19999999999996</v>
      </c>
      <c r="M187" s="752">
        <v>40</v>
      </c>
      <c r="N187" s="753">
        <v>10207.999999999998</v>
      </c>
    </row>
    <row r="188" spans="1:14" ht="14.4" customHeight="1" x14ac:dyDescent="0.3">
      <c r="A188" s="747" t="s">
        <v>583</v>
      </c>
      <c r="B188" s="748" t="s">
        <v>584</v>
      </c>
      <c r="C188" s="749" t="s">
        <v>602</v>
      </c>
      <c r="D188" s="750" t="s">
        <v>603</v>
      </c>
      <c r="E188" s="751">
        <v>50113001</v>
      </c>
      <c r="F188" s="750" t="s">
        <v>617</v>
      </c>
      <c r="G188" s="749" t="s">
        <v>618</v>
      </c>
      <c r="H188" s="749">
        <v>198880</v>
      </c>
      <c r="I188" s="749">
        <v>98880</v>
      </c>
      <c r="J188" s="749" t="s">
        <v>627</v>
      </c>
      <c r="K188" s="749" t="s">
        <v>939</v>
      </c>
      <c r="L188" s="752">
        <v>201.3</v>
      </c>
      <c r="M188" s="752">
        <v>50</v>
      </c>
      <c r="N188" s="753">
        <v>10065</v>
      </c>
    </row>
    <row r="189" spans="1:14" ht="14.4" customHeight="1" x14ac:dyDescent="0.3">
      <c r="A189" s="747" t="s">
        <v>583</v>
      </c>
      <c r="B189" s="748" t="s">
        <v>584</v>
      </c>
      <c r="C189" s="749" t="s">
        <v>602</v>
      </c>
      <c r="D189" s="750" t="s">
        <v>603</v>
      </c>
      <c r="E189" s="751">
        <v>50113001</v>
      </c>
      <c r="F189" s="750" t="s">
        <v>617</v>
      </c>
      <c r="G189" s="749" t="s">
        <v>618</v>
      </c>
      <c r="H189" s="749">
        <v>165633</v>
      </c>
      <c r="I189" s="749">
        <v>165751</v>
      </c>
      <c r="J189" s="749" t="s">
        <v>940</v>
      </c>
      <c r="K189" s="749" t="s">
        <v>941</v>
      </c>
      <c r="L189" s="752">
        <v>2866.38</v>
      </c>
      <c r="M189" s="752">
        <v>7</v>
      </c>
      <c r="N189" s="753">
        <v>20064.66</v>
      </c>
    </row>
    <row r="190" spans="1:14" ht="14.4" customHeight="1" x14ac:dyDescent="0.3">
      <c r="A190" s="747" t="s">
        <v>583</v>
      </c>
      <c r="B190" s="748" t="s">
        <v>584</v>
      </c>
      <c r="C190" s="749" t="s">
        <v>602</v>
      </c>
      <c r="D190" s="750" t="s">
        <v>603</v>
      </c>
      <c r="E190" s="751">
        <v>50113001</v>
      </c>
      <c r="F190" s="750" t="s">
        <v>617</v>
      </c>
      <c r="G190" s="749" t="s">
        <v>618</v>
      </c>
      <c r="H190" s="749">
        <v>111337</v>
      </c>
      <c r="I190" s="749">
        <v>52421</v>
      </c>
      <c r="J190" s="749" t="s">
        <v>942</v>
      </c>
      <c r="K190" s="749" t="s">
        <v>943</v>
      </c>
      <c r="L190" s="752">
        <v>74.77200000000002</v>
      </c>
      <c r="M190" s="752">
        <v>110</v>
      </c>
      <c r="N190" s="753">
        <v>8224.9200000000019</v>
      </c>
    </row>
    <row r="191" spans="1:14" ht="14.4" customHeight="1" x14ac:dyDescent="0.3">
      <c r="A191" s="747" t="s">
        <v>583</v>
      </c>
      <c r="B191" s="748" t="s">
        <v>584</v>
      </c>
      <c r="C191" s="749" t="s">
        <v>602</v>
      </c>
      <c r="D191" s="750" t="s">
        <v>603</v>
      </c>
      <c r="E191" s="751">
        <v>50113001</v>
      </c>
      <c r="F191" s="750" t="s">
        <v>617</v>
      </c>
      <c r="G191" s="749" t="s">
        <v>618</v>
      </c>
      <c r="H191" s="749">
        <v>142495</v>
      </c>
      <c r="I191" s="749">
        <v>42495</v>
      </c>
      <c r="J191" s="749" t="s">
        <v>944</v>
      </c>
      <c r="K191" s="749" t="s">
        <v>945</v>
      </c>
      <c r="L191" s="752">
        <v>409.78999999999991</v>
      </c>
      <c r="M191" s="752">
        <v>3</v>
      </c>
      <c r="N191" s="753">
        <v>1229.3699999999997</v>
      </c>
    </row>
    <row r="192" spans="1:14" ht="14.4" customHeight="1" x14ac:dyDescent="0.3">
      <c r="A192" s="747" t="s">
        <v>583</v>
      </c>
      <c r="B192" s="748" t="s">
        <v>584</v>
      </c>
      <c r="C192" s="749" t="s">
        <v>602</v>
      </c>
      <c r="D192" s="750" t="s">
        <v>603</v>
      </c>
      <c r="E192" s="751">
        <v>50113001</v>
      </c>
      <c r="F192" s="750" t="s">
        <v>617</v>
      </c>
      <c r="G192" s="749" t="s">
        <v>618</v>
      </c>
      <c r="H192" s="749">
        <v>31915</v>
      </c>
      <c r="I192" s="749">
        <v>31915</v>
      </c>
      <c r="J192" s="749" t="s">
        <v>946</v>
      </c>
      <c r="K192" s="749" t="s">
        <v>947</v>
      </c>
      <c r="L192" s="752">
        <v>173.68999995768797</v>
      </c>
      <c r="M192" s="752">
        <v>102.5</v>
      </c>
      <c r="N192" s="753">
        <v>17803.224995663018</v>
      </c>
    </row>
    <row r="193" spans="1:14" ht="14.4" customHeight="1" x14ac:dyDescent="0.3">
      <c r="A193" s="747" t="s">
        <v>583</v>
      </c>
      <c r="B193" s="748" t="s">
        <v>584</v>
      </c>
      <c r="C193" s="749" t="s">
        <v>602</v>
      </c>
      <c r="D193" s="750" t="s">
        <v>603</v>
      </c>
      <c r="E193" s="751">
        <v>50113001</v>
      </c>
      <c r="F193" s="750" t="s">
        <v>617</v>
      </c>
      <c r="G193" s="749" t="s">
        <v>618</v>
      </c>
      <c r="H193" s="749">
        <v>47706</v>
      </c>
      <c r="I193" s="749">
        <v>47706</v>
      </c>
      <c r="J193" s="749" t="s">
        <v>948</v>
      </c>
      <c r="K193" s="749" t="s">
        <v>947</v>
      </c>
      <c r="L193" s="752">
        <v>288.52999951284329</v>
      </c>
      <c r="M193" s="752">
        <v>71</v>
      </c>
      <c r="N193" s="753">
        <v>20485.629965411874</v>
      </c>
    </row>
    <row r="194" spans="1:14" ht="14.4" customHeight="1" x14ac:dyDescent="0.3">
      <c r="A194" s="747" t="s">
        <v>583</v>
      </c>
      <c r="B194" s="748" t="s">
        <v>584</v>
      </c>
      <c r="C194" s="749" t="s">
        <v>602</v>
      </c>
      <c r="D194" s="750" t="s">
        <v>603</v>
      </c>
      <c r="E194" s="751">
        <v>50113001</v>
      </c>
      <c r="F194" s="750" t="s">
        <v>617</v>
      </c>
      <c r="G194" s="749" t="s">
        <v>618</v>
      </c>
      <c r="H194" s="749">
        <v>2584</v>
      </c>
      <c r="I194" s="749">
        <v>2584</v>
      </c>
      <c r="J194" s="749" t="s">
        <v>949</v>
      </c>
      <c r="K194" s="749" t="s">
        <v>947</v>
      </c>
      <c r="L194" s="752">
        <v>365.97000122431376</v>
      </c>
      <c r="M194" s="752">
        <v>32.999999999999993</v>
      </c>
      <c r="N194" s="753">
        <v>12077.010040402352</v>
      </c>
    </row>
    <row r="195" spans="1:14" ht="14.4" customHeight="1" x14ac:dyDescent="0.3">
      <c r="A195" s="747" t="s">
        <v>583</v>
      </c>
      <c r="B195" s="748" t="s">
        <v>584</v>
      </c>
      <c r="C195" s="749" t="s">
        <v>602</v>
      </c>
      <c r="D195" s="750" t="s">
        <v>603</v>
      </c>
      <c r="E195" s="751">
        <v>50113001</v>
      </c>
      <c r="F195" s="750" t="s">
        <v>617</v>
      </c>
      <c r="G195" s="749" t="s">
        <v>618</v>
      </c>
      <c r="H195" s="749">
        <v>102587</v>
      </c>
      <c r="I195" s="749">
        <v>2587</v>
      </c>
      <c r="J195" s="749" t="s">
        <v>949</v>
      </c>
      <c r="K195" s="749" t="s">
        <v>950</v>
      </c>
      <c r="L195" s="752">
        <v>151.04000360734412</v>
      </c>
      <c r="M195" s="752">
        <v>3</v>
      </c>
      <c r="N195" s="753">
        <v>453.12001082203233</v>
      </c>
    </row>
    <row r="196" spans="1:14" ht="14.4" customHeight="1" x14ac:dyDescent="0.3">
      <c r="A196" s="747" t="s">
        <v>583</v>
      </c>
      <c r="B196" s="748" t="s">
        <v>584</v>
      </c>
      <c r="C196" s="749" t="s">
        <v>602</v>
      </c>
      <c r="D196" s="750" t="s">
        <v>603</v>
      </c>
      <c r="E196" s="751">
        <v>50113001</v>
      </c>
      <c r="F196" s="750" t="s">
        <v>617</v>
      </c>
      <c r="G196" s="749" t="s">
        <v>618</v>
      </c>
      <c r="H196" s="749">
        <v>47249</v>
      </c>
      <c r="I196" s="749">
        <v>47249</v>
      </c>
      <c r="J196" s="749" t="s">
        <v>951</v>
      </c>
      <c r="K196" s="749" t="s">
        <v>952</v>
      </c>
      <c r="L196" s="752">
        <v>126.5</v>
      </c>
      <c r="M196" s="752">
        <v>12</v>
      </c>
      <c r="N196" s="753">
        <v>1518</v>
      </c>
    </row>
    <row r="197" spans="1:14" ht="14.4" customHeight="1" x14ac:dyDescent="0.3">
      <c r="A197" s="747" t="s">
        <v>583</v>
      </c>
      <c r="B197" s="748" t="s">
        <v>584</v>
      </c>
      <c r="C197" s="749" t="s">
        <v>602</v>
      </c>
      <c r="D197" s="750" t="s">
        <v>603</v>
      </c>
      <c r="E197" s="751">
        <v>50113001</v>
      </c>
      <c r="F197" s="750" t="s">
        <v>617</v>
      </c>
      <c r="G197" s="749" t="s">
        <v>618</v>
      </c>
      <c r="H197" s="749">
        <v>47256</v>
      </c>
      <c r="I197" s="749">
        <v>47256</v>
      </c>
      <c r="J197" s="749" t="s">
        <v>951</v>
      </c>
      <c r="K197" s="749" t="s">
        <v>953</v>
      </c>
      <c r="L197" s="752">
        <v>222.2</v>
      </c>
      <c r="M197" s="752">
        <v>5</v>
      </c>
      <c r="N197" s="753">
        <v>1111</v>
      </c>
    </row>
    <row r="198" spans="1:14" ht="14.4" customHeight="1" x14ac:dyDescent="0.3">
      <c r="A198" s="747" t="s">
        <v>583</v>
      </c>
      <c r="B198" s="748" t="s">
        <v>584</v>
      </c>
      <c r="C198" s="749" t="s">
        <v>602</v>
      </c>
      <c r="D198" s="750" t="s">
        <v>603</v>
      </c>
      <c r="E198" s="751">
        <v>50113001</v>
      </c>
      <c r="F198" s="750" t="s">
        <v>617</v>
      </c>
      <c r="G198" s="749" t="s">
        <v>618</v>
      </c>
      <c r="H198" s="749">
        <v>98901</v>
      </c>
      <c r="I198" s="749">
        <v>98901</v>
      </c>
      <c r="J198" s="749" t="s">
        <v>954</v>
      </c>
      <c r="K198" s="749" t="s">
        <v>938</v>
      </c>
      <c r="L198" s="752">
        <v>320.21999999999991</v>
      </c>
      <c r="M198" s="752">
        <v>75.350000000000009</v>
      </c>
      <c r="N198" s="753">
        <v>24128.576999999997</v>
      </c>
    </row>
    <row r="199" spans="1:14" ht="14.4" customHeight="1" x14ac:dyDescent="0.3">
      <c r="A199" s="747" t="s">
        <v>583</v>
      </c>
      <c r="B199" s="748" t="s">
        <v>584</v>
      </c>
      <c r="C199" s="749" t="s">
        <v>602</v>
      </c>
      <c r="D199" s="750" t="s">
        <v>603</v>
      </c>
      <c r="E199" s="751">
        <v>50113001</v>
      </c>
      <c r="F199" s="750" t="s">
        <v>617</v>
      </c>
      <c r="G199" s="749" t="s">
        <v>618</v>
      </c>
      <c r="H199" s="749">
        <v>848335</v>
      </c>
      <c r="I199" s="749">
        <v>155782</v>
      </c>
      <c r="J199" s="749" t="s">
        <v>955</v>
      </c>
      <c r="K199" s="749" t="s">
        <v>956</v>
      </c>
      <c r="L199" s="752">
        <v>53.899999999999984</v>
      </c>
      <c r="M199" s="752">
        <v>1</v>
      </c>
      <c r="N199" s="753">
        <v>53.899999999999984</v>
      </c>
    </row>
    <row r="200" spans="1:14" ht="14.4" customHeight="1" x14ac:dyDescent="0.3">
      <c r="A200" s="747" t="s">
        <v>583</v>
      </c>
      <c r="B200" s="748" t="s">
        <v>584</v>
      </c>
      <c r="C200" s="749" t="s">
        <v>602</v>
      </c>
      <c r="D200" s="750" t="s">
        <v>603</v>
      </c>
      <c r="E200" s="751">
        <v>50113001</v>
      </c>
      <c r="F200" s="750" t="s">
        <v>617</v>
      </c>
      <c r="G200" s="749" t="s">
        <v>618</v>
      </c>
      <c r="H200" s="749">
        <v>848930</v>
      </c>
      <c r="I200" s="749">
        <v>155781</v>
      </c>
      <c r="J200" s="749" t="s">
        <v>955</v>
      </c>
      <c r="K200" s="749" t="s">
        <v>957</v>
      </c>
      <c r="L200" s="752">
        <v>33.440000000000005</v>
      </c>
      <c r="M200" s="752">
        <v>3</v>
      </c>
      <c r="N200" s="753">
        <v>100.32000000000001</v>
      </c>
    </row>
    <row r="201" spans="1:14" ht="14.4" customHeight="1" x14ac:dyDescent="0.3">
      <c r="A201" s="747" t="s">
        <v>583</v>
      </c>
      <c r="B201" s="748" t="s">
        <v>584</v>
      </c>
      <c r="C201" s="749" t="s">
        <v>602</v>
      </c>
      <c r="D201" s="750" t="s">
        <v>603</v>
      </c>
      <c r="E201" s="751">
        <v>50113001</v>
      </c>
      <c r="F201" s="750" t="s">
        <v>617</v>
      </c>
      <c r="G201" s="749" t="s">
        <v>618</v>
      </c>
      <c r="H201" s="749">
        <v>158249</v>
      </c>
      <c r="I201" s="749">
        <v>58249</v>
      </c>
      <c r="J201" s="749" t="s">
        <v>958</v>
      </c>
      <c r="K201" s="749" t="s">
        <v>585</v>
      </c>
      <c r="L201" s="752">
        <v>203.83</v>
      </c>
      <c r="M201" s="752">
        <v>2</v>
      </c>
      <c r="N201" s="753">
        <v>407.66</v>
      </c>
    </row>
    <row r="202" spans="1:14" ht="14.4" customHeight="1" x14ac:dyDescent="0.3">
      <c r="A202" s="747" t="s">
        <v>583</v>
      </c>
      <c r="B202" s="748" t="s">
        <v>584</v>
      </c>
      <c r="C202" s="749" t="s">
        <v>602</v>
      </c>
      <c r="D202" s="750" t="s">
        <v>603</v>
      </c>
      <c r="E202" s="751">
        <v>50113001</v>
      </c>
      <c r="F202" s="750" t="s">
        <v>617</v>
      </c>
      <c r="G202" s="749" t="s">
        <v>618</v>
      </c>
      <c r="H202" s="749">
        <v>102537</v>
      </c>
      <c r="I202" s="749">
        <v>2537</v>
      </c>
      <c r="J202" s="749" t="s">
        <v>959</v>
      </c>
      <c r="K202" s="749" t="s">
        <v>960</v>
      </c>
      <c r="L202" s="752">
        <v>38.350000000000009</v>
      </c>
      <c r="M202" s="752">
        <v>1</v>
      </c>
      <c r="N202" s="753">
        <v>38.350000000000009</v>
      </c>
    </row>
    <row r="203" spans="1:14" ht="14.4" customHeight="1" x14ac:dyDescent="0.3">
      <c r="A203" s="747" t="s">
        <v>583</v>
      </c>
      <c r="B203" s="748" t="s">
        <v>584</v>
      </c>
      <c r="C203" s="749" t="s">
        <v>602</v>
      </c>
      <c r="D203" s="750" t="s">
        <v>603</v>
      </c>
      <c r="E203" s="751">
        <v>50113001</v>
      </c>
      <c r="F203" s="750" t="s">
        <v>617</v>
      </c>
      <c r="G203" s="749" t="s">
        <v>618</v>
      </c>
      <c r="H203" s="749">
        <v>102538</v>
      </c>
      <c r="I203" s="749">
        <v>2538</v>
      </c>
      <c r="J203" s="749" t="s">
        <v>959</v>
      </c>
      <c r="K203" s="749" t="s">
        <v>961</v>
      </c>
      <c r="L203" s="752">
        <v>55.691739130434783</v>
      </c>
      <c r="M203" s="752">
        <v>23</v>
      </c>
      <c r="N203" s="753">
        <v>1280.9100000000001</v>
      </c>
    </row>
    <row r="204" spans="1:14" ht="14.4" customHeight="1" x14ac:dyDescent="0.3">
      <c r="A204" s="747" t="s">
        <v>583</v>
      </c>
      <c r="B204" s="748" t="s">
        <v>584</v>
      </c>
      <c r="C204" s="749" t="s">
        <v>602</v>
      </c>
      <c r="D204" s="750" t="s">
        <v>603</v>
      </c>
      <c r="E204" s="751">
        <v>50113001</v>
      </c>
      <c r="F204" s="750" t="s">
        <v>617</v>
      </c>
      <c r="G204" s="749" t="s">
        <v>618</v>
      </c>
      <c r="H204" s="749">
        <v>215605</v>
      </c>
      <c r="I204" s="749">
        <v>215605</v>
      </c>
      <c r="J204" s="749" t="s">
        <v>962</v>
      </c>
      <c r="K204" s="749" t="s">
        <v>963</v>
      </c>
      <c r="L204" s="752">
        <v>28.2</v>
      </c>
      <c r="M204" s="752">
        <v>1</v>
      </c>
      <c r="N204" s="753">
        <v>28.2</v>
      </c>
    </row>
    <row r="205" spans="1:14" ht="14.4" customHeight="1" x14ac:dyDescent="0.3">
      <c r="A205" s="747" t="s">
        <v>583</v>
      </c>
      <c r="B205" s="748" t="s">
        <v>584</v>
      </c>
      <c r="C205" s="749" t="s">
        <v>602</v>
      </c>
      <c r="D205" s="750" t="s">
        <v>603</v>
      </c>
      <c r="E205" s="751">
        <v>50113001</v>
      </c>
      <c r="F205" s="750" t="s">
        <v>617</v>
      </c>
      <c r="G205" s="749" t="s">
        <v>618</v>
      </c>
      <c r="H205" s="749">
        <v>215606</v>
      </c>
      <c r="I205" s="749">
        <v>215606</v>
      </c>
      <c r="J205" s="749" t="s">
        <v>962</v>
      </c>
      <c r="K205" s="749" t="s">
        <v>964</v>
      </c>
      <c r="L205" s="752">
        <v>72.392857142857139</v>
      </c>
      <c r="M205" s="752">
        <v>7</v>
      </c>
      <c r="N205" s="753">
        <v>506.74999999999994</v>
      </c>
    </row>
    <row r="206" spans="1:14" ht="14.4" customHeight="1" x14ac:dyDescent="0.3">
      <c r="A206" s="747" t="s">
        <v>583</v>
      </c>
      <c r="B206" s="748" t="s">
        <v>584</v>
      </c>
      <c r="C206" s="749" t="s">
        <v>602</v>
      </c>
      <c r="D206" s="750" t="s">
        <v>603</v>
      </c>
      <c r="E206" s="751">
        <v>50113001</v>
      </c>
      <c r="F206" s="750" t="s">
        <v>617</v>
      </c>
      <c r="G206" s="749" t="s">
        <v>618</v>
      </c>
      <c r="H206" s="749">
        <v>202873</v>
      </c>
      <c r="I206" s="749">
        <v>202873</v>
      </c>
      <c r="J206" s="749" t="s">
        <v>965</v>
      </c>
      <c r="K206" s="749" t="s">
        <v>966</v>
      </c>
      <c r="L206" s="752">
        <v>51.839999999999989</v>
      </c>
      <c r="M206" s="752">
        <v>2</v>
      </c>
      <c r="N206" s="753">
        <v>103.67999999999998</v>
      </c>
    </row>
    <row r="207" spans="1:14" ht="14.4" customHeight="1" x14ac:dyDescent="0.3">
      <c r="A207" s="747" t="s">
        <v>583</v>
      </c>
      <c r="B207" s="748" t="s">
        <v>584</v>
      </c>
      <c r="C207" s="749" t="s">
        <v>602</v>
      </c>
      <c r="D207" s="750" t="s">
        <v>603</v>
      </c>
      <c r="E207" s="751">
        <v>50113001</v>
      </c>
      <c r="F207" s="750" t="s">
        <v>617</v>
      </c>
      <c r="G207" s="749" t="s">
        <v>618</v>
      </c>
      <c r="H207" s="749">
        <v>193746</v>
      </c>
      <c r="I207" s="749">
        <v>93746</v>
      </c>
      <c r="J207" s="749" t="s">
        <v>967</v>
      </c>
      <c r="K207" s="749" t="s">
        <v>968</v>
      </c>
      <c r="L207" s="752">
        <v>374.84000000000003</v>
      </c>
      <c r="M207" s="752">
        <v>16</v>
      </c>
      <c r="N207" s="753">
        <v>5997.4400000000005</v>
      </c>
    </row>
    <row r="208" spans="1:14" ht="14.4" customHeight="1" x14ac:dyDescent="0.3">
      <c r="A208" s="747" t="s">
        <v>583</v>
      </c>
      <c r="B208" s="748" t="s">
        <v>584</v>
      </c>
      <c r="C208" s="749" t="s">
        <v>602</v>
      </c>
      <c r="D208" s="750" t="s">
        <v>603</v>
      </c>
      <c r="E208" s="751">
        <v>50113001</v>
      </c>
      <c r="F208" s="750" t="s">
        <v>617</v>
      </c>
      <c r="G208" s="749" t="s">
        <v>585</v>
      </c>
      <c r="H208" s="749">
        <v>103575</v>
      </c>
      <c r="I208" s="749">
        <v>3575</v>
      </c>
      <c r="J208" s="749" t="s">
        <v>969</v>
      </c>
      <c r="K208" s="749" t="s">
        <v>970</v>
      </c>
      <c r="L208" s="752">
        <v>66.476000000000028</v>
      </c>
      <c r="M208" s="752">
        <v>50</v>
      </c>
      <c r="N208" s="753">
        <v>3323.8000000000011</v>
      </c>
    </row>
    <row r="209" spans="1:14" ht="14.4" customHeight="1" x14ac:dyDescent="0.3">
      <c r="A209" s="747" t="s">
        <v>583</v>
      </c>
      <c r="B209" s="748" t="s">
        <v>584</v>
      </c>
      <c r="C209" s="749" t="s">
        <v>602</v>
      </c>
      <c r="D209" s="750" t="s">
        <v>603</v>
      </c>
      <c r="E209" s="751">
        <v>50113001</v>
      </c>
      <c r="F209" s="750" t="s">
        <v>617</v>
      </c>
      <c r="G209" s="749" t="s">
        <v>634</v>
      </c>
      <c r="H209" s="749">
        <v>155939</v>
      </c>
      <c r="I209" s="749">
        <v>155939</v>
      </c>
      <c r="J209" s="749" t="s">
        <v>971</v>
      </c>
      <c r="K209" s="749" t="s">
        <v>972</v>
      </c>
      <c r="L209" s="752">
        <v>592.59399999999994</v>
      </c>
      <c r="M209" s="752">
        <v>15</v>
      </c>
      <c r="N209" s="753">
        <v>8888.91</v>
      </c>
    </row>
    <row r="210" spans="1:14" ht="14.4" customHeight="1" x14ac:dyDescent="0.3">
      <c r="A210" s="747" t="s">
        <v>583</v>
      </c>
      <c r="B210" s="748" t="s">
        <v>584</v>
      </c>
      <c r="C210" s="749" t="s">
        <v>602</v>
      </c>
      <c r="D210" s="750" t="s">
        <v>603</v>
      </c>
      <c r="E210" s="751">
        <v>50113001</v>
      </c>
      <c r="F210" s="750" t="s">
        <v>617</v>
      </c>
      <c r="G210" s="749" t="s">
        <v>618</v>
      </c>
      <c r="H210" s="749">
        <v>155936</v>
      </c>
      <c r="I210" s="749">
        <v>155936</v>
      </c>
      <c r="J210" s="749" t="s">
        <v>973</v>
      </c>
      <c r="K210" s="749" t="s">
        <v>974</v>
      </c>
      <c r="L210" s="752">
        <v>245.77</v>
      </c>
      <c r="M210" s="752">
        <v>1</v>
      </c>
      <c r="N210" s="753">
        <v>245.77</v>
      </c>
    </row>
    <row r="211" spans="1:14" ht="14.4" customHeight="1" x14ac:dyDescent="0.3">
      <c r="A211" s="747" t="s">
        <v>583</v>
      </c>
      <c r="B211" s="748" t="s">
        <v>584</v>
      </c>
      <c r="C211" s="749" t="s">
        <v>602</v>
      </c>
      <c r="D211" s="750" t="s">
        <v>603</v>
      </c>
      <c r="E211" s="751">
        <v>50113001</v>
      </c>
      <c r="F211" s="750" t="s">
        <v>617</v>
      </c>
      <c r="G211" s="749" t="s">
        <v>634</v>
      </c>
      <c r="H211" s="749">
        <v>100306</v>
      </c>
      <c r="I211" s="749">
        <v>100306</v>
      </c>
      <c r="J211" s="749" t="s">
        <v>975</v>
      </c>
      <c r="K211" s="749" t="s">
        <v>976</v>
      </c>
      <c r="L211" s="752">
        <v>107.32999999999997</v>
      </c>
      <c r="M211" s="752">
        <v>14</v>
      </c>
      <c r="N211" s="753">
        <v>1502.6199999999997</v>
      </c>
    </row>
    <row r="212" spans="1:14" ht="14.4" customHeight="1" x14ac:dyDescent="0.3">
      <c r="A212" s="747" t="s">
        <v>583</v>
      </c>
      <c r="B212" s="748" t="s">
        <v>584</v>
      </c>
      <c r="C212" s="749" t="s">
        <v>602</v>
      </c>
      <c r="D212" s="750" t="s">
        <v>603</v>
      </c>
      <c r="E212" s="751">
        <v>50113001</v>
      </c>
      <c r="F212" s="750" t="s">
        <v>617</v>
      </c>
      <c r="G212" s="749" t="s">
        <v>634</v>
      </c>
      <c r="H212" s="749">
        <v>846694</v>
      </c>
      <c r="I212" s="749">
        <v>100311</v>
      </c>
      <c r="J212" s="749" t="s">
        <v>975</v>
      </c>
      <c r="K212" s="749" t="s">
        <v>977</v>
      </c>
      <c r="L212" s="752">
        <v>103.69999999999999</v>
      </c>
      <c r="M212" s="752">
        <v>18</v>
      </c>
      <c r="N212" s="753">
        <v>1866.6</v>
      </c>
    </row>
    <row r="213" spans="1:14" ht="14.4" customHeight="1" x14ac:dyDescent="0.3">
      <c r="A213" s="747" t="s">
        <v>583</v>
      </c>
      <c r="B213" s="748" t="s">
        <v>584</v>
      </c>
      <c r="C213" s="749" t="s">
        <v>602</v>
      </c>
      <c r="D213" s="750" t="s">
        <v>603</v>
      </c>
      <c r="E213" s="751">
        <v>50113001</v>
      </c>
      <c r="F213" s="750" t="s">
        <v>617</v>
      </c>
      <c r="G213" s="749" t="s">
        <v>618</v>
      </c>
      <c r="H213" s="749">
        <v>124067</v>
      </c>
      <c r="I213" s="749">
        <v>124067</v>
      </c>
      <c r="J213" s="749" t="s">
        <v>978</v>
      </c>
      <c r="K213" s="749" t="s">
        <v>979</v>
      </c>
      <c r="L213" s="752">
        <v>36.86721903563565</v>
      </c>
      <c r="M213" s="752">
        <v>720</v>
      </c>
      <c r="N213" s="753">
        <v>26544.397705657666</v>
      </c>
    </row>
    <row r="214" spans="1:14" ht="14.4" customHeight="1" x14ac:dyDescent="0.3">
      <c r="A214" s="747" t="s">
        <v>583</v>
      </c>
      <c r="B214" s="748" t="s">
        <v>584</v>
      </c>
      <c r="C214" s="749" t="s">
        <v>602</v>
      </c>
      <c r="D214" s="750" t="s">
        <v>603</v>
      </c>
      <c r="E214" s="751">
        <v>50113001</v>
      </c>
      <c r="F214" s="750" t="s">
        <v>617</v>
      </c>
      <c r="G214" s="749" t="s">
        <v>618</v>
      </c>
      <c r="H214" s="749">
        <v>216572</v>
      </c>
      <c r="I214" s="749">
        <v>216572</v>
      </c>
      <c r="J214" s="749" t="s">
        <v>978</v>
      </c>
      <c r="K214" s="749" t="s">
        <v>979</v>
      </c>
      <c r="L214" s="752">
        <v>36.34431578947369</v>
      </c>
      <c r="M214" s="752">
        <v>380</v>
      </c>
      <c r="N214" s="753">
        <v>13810.840000000002</v>
      </c>
    </row>
    <row r="215" spans="1:14" ht="14.4" customHeight="1" x14ac:dyDescent="0.3">
      <c r="A215" s="747" t="s">
        <v>583</v>
      </c>
      <c r="B215" s="748" t="s">
        <v>584</v>
      </c>
      <c r="C215" s="749" t="s">
        <v>602</v>
      </c>
      <c r="D215" s="750" t="s">
        <v>603</v>
      </c>
      <c r="E215" s="751">
        <v>50113001</v>
      </c>
      <c r="F215" s="750" t="s">
        <v>617</v>
      </c>
      <c r="G215" s="749" t="s">
        <v>618</v>
      </c>
      <c r="H215" s="749">
        <v>100168</v>
      </c>
      <c r="I215" s="749">
        <v>168</v>
      </c>
      <c r="J215" s="749" t="s">
        <v>980</v>
      </c>
      <c r="K215" s="749" t="s">
        <v>981</v>
      </c>
      <c r="L215" s="752">
        <v>43.440000000000019</v>
      </c>
      <c r="M215" s="752">
        <v>5</v>
      </c>
      <c r="N215" s="753">
        <v>217.2000000000001</v>
      </c>
    </row>
    <row r="216" spans="1:14" ht="14.4" customHeight="1" x14ac:dyDescent="0.3">
      <c r="A216" s="747" t="s">
        <v>583</v>
      </c>
      <c r="B216" s="748" t="s">
        <v>584</v>
      </c>
      <c r="C216" s="749" t="s">
        <v>602</v>
      </c>
      <c r="D216" s="750" t="s">
        <v>603</v>
      </c>
      <c r="E216" s="751">
        <v>50113001</v>
      </c>
      <c r="F216" s="750" t="s">
        <v>617</v>
      </c>
      <c r="G216" s="749" t="s">
        <v>618</v>
      </c>
      <c r="H216" s="749">
        <v>109159</v>
      </c>
      <c r="I216" s="749">
        <v>9159</v>
      </c>
      <c r="J216" s="749" t="s">
        <v>982</v>
      </c>
      <c r="K216" s="749" t="s">
        <v>983</v>
      </c>
      <c r="L216" s="752">
        <v>123.26664373856818</v>
      </c>
      <c r="M216" s="752">
        <v>90</v>
      </c>
      <c r="N216" s="753">
        <v>11093.997936471136</v>
      </c>
    </row>
    <row r="217" spans="1:14" ht="14.4" customHeight="1" x14ac:dyDescent="0.3">
      <c r="A217" s="747" t="s">
        <v>583</v>
      </c>
      <c r="B217" s="748" t="s">
        <v>584</v>
      </c>
      <c r="C217" s="749" t="s">
        <v>602</v>
      </c>
      <c r="D217" s="750" t="s">
        <v>603</v>
      </c>
      <c r="E217" s="751">
        <v>50113001</v>
      </c>
      <c r="F217" s="750" t="s">
        <v>617</v>
      </c>
      <c r="G217" s="749" t="s">
        <v>618</v>
      </c>
      <c r="H217" s="749">
        <v>104344</v>
      </c>
      <c r="I217" s="749">
        <v>4344</v>
      </c>
      <c r="J217" s="749" t="s">
        <v>984</v>
      </c>
      <c r="K217" s="749" t="s">
        <v>985</v>
      </c>
      <c r="L217" s="752">
        <v>94.195522350711272</v>
      </c>
      <c r="M217" s="752">
        <v>4</v>
      </c>
      <c r="N217" s="753">
        <v>376.78208940284509</v>
      </c>
    </row>
    <row r="218" spans="1:14" ht="14.4" customHeight="1" x14ac:dyDescent="0.3">
      <c r="A218" s="747" t="s">
        <v>583</v>
      </c>
      <c r="B218" s="748" t="s">
        <v>584</v>
      </c>
      <c r="C218" s="749" t="s">
        <v>602</v>
      </c>
      <c r="D218" s="750" t="s">
        <v>603</v>
      </c>
      <c r="E218" s="751">
        <v>50113001</v>
      </c>
      <c r="F218" s="750" t="s">
        <v>617</v>
      </c>
      <c r="G218" s="749" t="s">
        <v>618</v>
      </c>
      <c r="H218" s="749">
        <v>842703</v>
      </c>
      <c r="I218" s="749">
        <v>0</v>
      </c>
      <c r="J218" s="749" t="s">
        <v>986</v>
      </c>
      <c r="K218" s="749" t="s">
        <v>585</v>
      </c>
      <c r="L218" s="752">
        <v>60.950000000000017</v>
      </c>
      <c r="M218" s="752">
        <v>60</v>
      </c>
      <c r="N218" s="753">
        <v>3657.0000000000009</v>
      </c>
    </row>
    <row r="219" spans="1:14" ht="14.4" customHeight="1" x14ac:dyDescent="0.3">
      <c r="A219" s="747" t="s">
        <v>583</v>
      </c>
      <c r="B219" s="748" t="s">
        <v>584</v>
      </c>
      <c r="C219" s="749" t="s">
        <v>602</v>
      </c>
      <c r="D219" s="750" t="s">
        <v>603</v>
      </c>
      <c r="E219" s="751">
        <v>50113001</v>
      </c>
      <c r="F219" s="750" t="s">
        <v>617</v>
      </c>
      <c r="G219" s="749" t="s">
        <v>618</v>
      </c>
      <c r="H219" s="749">
        <v>846618</v>
      </c>
      <c r="I219" s="749">
        <v>100014</v>
      </c>
      <c r="J219" s="749" t="s">
        <v>987</v>
      </c>
      <c r="K219" s="749" t="s">
        <v>988</v>
      </c>
      <c r="L219" s="752">
        <v>29.74</v>
      </c>
      <c r="M219" s="752">
        <v>10</v>
      </c>
      <c r="N219" s="753">
        <v>297.39999999999998</v>
      </c>
    </row>
    <row r="220" spans="1:14" ht="14.4" customHeight="1" x14ac:dyDescent="0.3">
      <c r="A220" s="747" t="s">
        <v>583</v>
      </c>
      <c r="B220" s="748" t="s">
        <v>584</v>
      </c>
      <c r="C220" s="749" t="s">
        <v>602</v>
      </c>
      <c r="D220" s="750" t="s">
        <v>603</v>
      </c>
      <c r="E220" s="751">
        <v>50113001</v>
      </c>
      <c r="F220" s="750" t="s">
        <v>617</v>
      </c>
      <c r="G220" s="749" t="s">
        <v>618</v>
      </c>
      <c r="H220" s="749">
        <v>187299</v>
      </c>
      <c r="I220" s="749">
        <v>87299</v>
      </c>
      <c r="J220" s="749" t="s">
        <v>989</v>
      </c>
      <c r="K220" s="749" t="s">
        <v>990</v>
      </c>
      <c r="L220" s="752">
        <v>1020.7303226890863</v>
      </c>
      <c r="M220" s="752">
        <v>3</v>
      </c>
      <c r="N220" s="753">
        <v>3062.1909680672588</v>
      </c>
    </row>
    <row r="221" spans="1:14" ht="14.4" customHeight="1" x14ac:dyDescent="0.3">
      <c r="A221" s="747" t="s">
        <v>583</v>
      </c>
      <c r="B221" s="748" t="s">
        <v>584</v>
      </c>
      <c r="C221" s="749" t="s">
        <v>602</v>
      </c>
      <c r="D221" s="750" t="s">
        <v>603</v>
      </c>
      <c r="E221" s="751">
        <v>50113001</v>
      </c>
      <c r="F221" s="750" t="s">
        <v>617</v>
      </c>
      <c r="G221" s="749" t="s">
        <v>618</v>
      </c>
      <c r="H221" s="749">
        <v>193724</v>
      </c>
      <c r="I221" s="749">
        <v>93724</v>
      </c>
      <c r="J221" s="749" t="s">
        <v>991</v>
      </c>
      <c r="K221" s="749" t="s">
        <v>992</v>
      </c>
      <c r="L221" s="752">
        <v>68.697999999999993</v>
      </c>
      <c r="M221" s="752">
        <v>10</v>
      </c>
      <c r="N221" s="753">
        <v>686.9799999999999</v>
      </c>
    </row>
    <row r="222" spans="1:14" ht="14.4" customHeight="1" x14ac:dyDescent="0.3">
      <c r="A222" s="747" t="s">
        <v>583</v>
      </c>
      <c r="B222" s="748" t="s">
        <v>584</v>
      </c>
      <c r="C222" s="749" t="s">
        <v>602</v>
      </c>
      <c r="D222" s="750" t="s">
        <v>603</v>
      </c>
      <c r="E222" s="751">
        <v>50113001</v>
      </c>
      <c r="F222" s="750" t="s">
        <v>617</v>
      </c>
      <c r="G222" s="749" t="s">
        <v>618</v>
      </c>
      <c r="H222" s="749">
        <v>208465</v>
      </c>
      <c r="I222" s="749">
        <v>208465</v>
      </c>
      <c r="J222" s="749" t="s">
        <v>993</v>
      </c>
      <c r="K222" s="749" t="s">
        <v>994</v>
      </c>
      <c r="L222" s="752">
        <v>1646.3700000000001</v>
      </c>
      <c r="M222" s="752">
        <v>4</v>
      </c>
      <c r="N222" s="753">
        <v>6585.4800000000005</v>
      </c>
    </row>
    <row r="223" spans="1:14" ht="14.4" customHeight="1" x14ac:dyDescent="0.3">
      <c r="A223" s="747" t="s">
        <v>583</v>
      </c>
      <c r="B223" s="748" t="s">
        <v>584</v>
      </c>
      <c r="C223" s="749" t="s">
        <v>602</v>
      </c>
      <c r="D223" s="750" t="s">
        <v>603</v>
      </c>
      <c r="E223" s="751">
        <v>50113001</v>
      </c>
      <c r="F223" s="750" t="s">
        <v>617</v>
      </c>
      <c r="G223" s="749" t="s">
        <v>618</v>
      </c>
      <c r="H223" s="749">
        <v>169671</v>
      </c>
      <c r="I223" s="749">
        <v>69671</v>
      </c>
      <c r="J223" s="749" t="s">
        <v>995</v>
      </c>
      <c r="K223" s="749" t="s">
        <v>996</v>
      </c>
      <c r="L223" s="752">
        <v>105.81000000000002</v>
      </c>
      <c r="M223" s="752">
        <v>12</v>
      </c>
      <c r="N223" s="753">
        <v>1269.7200000000003</v>
      </c>
    </row>
    <row r="224" spans="1:14" ht="14.4" customHeight="1" x14ac:dyDescent="0.3">
      <c r="A224" s="747" t="s">
        <v>583</v>
      </c>
      <c r="B224" s="748" t="s">
        <v>584</v>
      </c>
      <c r="C224" s="749" t="s">
        <v>602</v>
      </c>
      <c r="D224" s="750" t="s">
        <v>603</v>
      </c>
      <c r="E224" s="751">
        <v>50113001</v>
      </c>
      <c r="F224" s="750" t="s">
        <v>617</v>
      </c>
      <c r="G224" s="749" t="s">
        <v>618</v>
      </c>
      <c r="H224" s="749">
        <v>394712</v>
      </c>
      <c r="I224" s="749">
        <v>0</v>
      </c>
      <c r="J224" s="749" t="s">
        <v>997</v>
      </c>
      <c r="K224" s="749" t="s">
        <v>998</v>
      </c>
      <c r="L224" s="752">
        <v>23.700477692363002</v>
      </c>
      <c r="M224" s="752">
        <v>552</v>
      </c>
      <c r="N224" s="753">
        <v>13082.663686184376</v>
      </c>
    </row>
    <row r="225" spans="1:14" ht="14.4" customHeight="1" x14ac:dyDescent="0.3">
      <c r="A225" s="747" t="s">
        <v>583</v>
      </c>
      <c r="B225" s="748" t="s">
        <v>584</v>
      </c>
      <c r="C225" s="749" t="s">
        <v>602</v>
      </c>
      <c r="D225" s="750" t="s">
        <v>603</v>
      </c>
      <c r="E225" s="751">
        <v>50113001</v>
      </c>
      <c r="F225" s="750" t="s">
        <v>617</v>
      </c>
      <c r="G225" s="749" t="s">
        <v>618</v>
      </c>
      <c r="H225" s="749">
        <v>902048</v>
      </c>
      <c r="I225" s="749">
        <v>0</v>
      </c>
      <c r="J225" s="749" t="s">
        <v>999</v>
      </c>
      <c r="K225" s="749" t="s">
        <v>1000</v>
      </c>
      <c r="L225" s="752">
        <v>331.2</v>
      </c>
      <c r="M225" s="752">
        <v>2148</v>
      </c>
      <c r="N225" s="753">
        <v>711417.6</v>
      </c>
    </row>
    <row r="226" spans="1:14" ht="14.4" customHeight="1" x14ac:dyDescent="0.3">
      <c r="A226" s="747" t="s">
        <v>583</v>
      </c>
      <c r="B226" s="748" t="s">
        <v>584</v>
      </c>
      <c r="C226" s="749" t="s">
        <v>602</v>
      </c>
      <c r="D226" s="750" t="s">
        <v>603</v>
      </c>
      <c r="E226" s="751">
        <v>50113001</v>
      </c>
      <c r="F226" s="750" t="s">
        <v>617</v>
      </c>
      <c r="G226" s="749" t="s">
        <v>618</v>
      </c>
      <c r="H226" s="749">
        <v>902087</v>
      </c>
      <c r="I226" s="749">
        <v>0</v>
      </c>
      <c r="J226" s="749" t="s">
        <v>1001</v>
      </c>
      <c r="K226" s="749" t="s">
        <v>1002</v>
      </c>
      <c r="L226" s="752">
        <v>315.66000000000003</v>
      </c>
      <c r="M226" s="752">
        <v>280</v>
      </c>
      <c r="N226" s="753">
        <v>88384.8</v>
      </c>
    </row>
    <row r="227" spans="1:14" ht="14.4" customHeight="1" x14ac:dyDescent="0.3">
      <c r="A227" s="747" t="s">
        <v>583</v>
      </c>
      <c r="B227" s="748" t="s">
        <v>584</v>
      </c>
      <c r="C227" s="749" t="s">
        <v>602</v>
      </c>
      <c r="D227" s="750" t="s">
        <v>603</v>
      </c>
      <c r="E227" s="751">
        <v>50113001</v>
      </c>
      <c r="F227" s="750" t="s">
        <v>617</v>
      </c>
      <c r="G227" s="749" t="s">
        <v>618</v>
      </c>
      <c r="H227" s="749">
        <v>902082</v>
      </c>
      <c r="I227" s="749">
        <v>0</v>
      </c>
      <c r="J227" s="749" t="s">
        <v>1003</v>
      </c>
      <c r="K227" s="749" t="s">
        <v>1004</v>
      </c>
      <c r="L227" s="752">
        <v>396.72020703933748</v>
      </c>
      <c r="M227" s="752">
        <v>483</v>
      </c>
      <c r="N227" s="753">
        <v>191615.86000000002</v>
      </c>
    </row>
    <row r="228" spans="1:14" ht="14.4" customHeight="1" x14ac:dyDescent="0.3">
      <c r="A228" s="747" t="s">
        <v>583</v>
      </c>
      <c r="B228" s="748" t="s">
        <v>584</v>
      </c>
      <c r="C228" s="749" t="s">
        <v>602</v>
      </c>
      <c r="D228" s="750" t="s">
        <v>603</v>
      </c>
      <c r="E228" s="751">
        <v>50113001</v>
      </c>
      <c r="F228" s="750" t="s">
        <v>617</v>
      </c>
      <c r="G228" s="749" t="s">
        <v>618</v>
      </c>
      <c r="H228" s="749">
        <v>901185</v>
      </c>
      <c r="I228" s="749">
        <v>0</v>
      </c>
      <c r="J228" s="749" t="s">
        <v>1005</v>
      </c>
      <c r="K228" s="749" t="s">
        <v>1006</v>
      </c>
      <c r="L228" s="752">
        <v>490.39267074028203</v>
      </c>
      <c r="M228" s="752">
        <v>2</v>
      </c>
      <c r="N228" s="753">
        <v>980.78534148056406</v>
      </c>
    </row>
    <row r="229" spans="1:14" ht="14.4" customHeight="1" x14ac:dyDescent="0.3">
      <c r="A229" s="747" t="s">
        <v>583</v>
      </c>
      <c r="B229" s="748" t="s">
        <v>584</v>
      </c>
      <c r="C229" s="749" t="s">
        <v>602</v>
      </c>
      <c r="D229" s="750" t="s">
        <v>603</v>
      </c>
      <c r="E229" s="751">
        <v>50113001</v>
      </c>
      <c r="F229" s="750" t="s">
        <v>617</v>
      </c>
      <c r="G229" s="749" t="s">
        <v>618</v>
      </c>
      <c r="H229" s="749">
        <v>398077</v>
      </c>
      <c r="I229" s="749">
        <v>0</v>
      </c>
      <c r="J229" s="749" t="s">
        <v>1007</v>
      </c>
      <c r="K229" s="749" t="s">
        <v>1008</v>
      </c>
      <c r="L229" s="752">
        <v>42.55</v>
      </c>
      <c r="M229" s="752">
        <v>70</v>
      </c>
      <c r="N229" s="753">
        <v>2978.5</v>
      </c>
    </row>
    <row r="230" spans="1:14" ht="14.4" customHeight="1" x14ac:dyDescent="0.3">
      <c r="A230" s="747" t="s">
        <v>583</v>
      </c>
      <c r="B230" s="748" t="s">
        <v>584</v>
      </c>
      <c r="C230" s="749" t="s">
        <v>602</v>
      </c>
      <c r="D230" s="750" t="s">
        <v>603</v>
      </c>
      <c r="E230" s="751">
        <v>50113001</v>
      </c>
      <c r="F230" s="750" t="s">
        <v>617</v>
      </c>
      <c r="G230" s="749" t="s">
        <v>618</v>
      </c>
      <c r="H230" s="749">
        <v>100802</v>
      </c>
      <c r="I230" s="749">
        <v>1000</v>
      </c>
      <c r="J230" s="749" t="s">
        <v>1009</v>
      </c>
      <c r="K230" s="749" t="s">
        <v>1010</v>
      </c>
      <c r="L230" s="752">
        <v>74.741924074861544</v>
      </c>
      <c r="M230" s="752">
        <v>390</v>
      </c>
      <c r="N230" s="753">
        <v>29149.350389196003</v>
      </c>
    </row>
    <row r="231" spans="1:14" ht="14.4" customHeight="1" x14ac:dyDescent="0.3">
      <c r="A231" s="747" t="s">
        <v>583</v>
      </c>
      <c r="B231" s="748" t="s">
        <v>584</v>
      </c>
      <c r="C231" s="749" t="s">
        <v>602</v>
      </c>
      <c r="D231" s="750" t="s">
        <v>603</v>
      </c>
      <c r="E231" s="751">
        <v>50113001</v>
      </c>
      <c r="F231" s="750" t="s">
        <v>617</v>
      </c>
      <c r="G231" s="749" t="s">
        <v>618</v>
      </c>
      <c r="H231" s="749">
        <v>185733</v>
      </c>
      <c r="I231" s="749">
        <v>85733</v>
      </c>
      <c r="J231" s="749" t="s">
        <v>1011</v>
      </c>
      <c r="K231" s="749" t="s">
        <v>1012</v>
      </c>
      <c r="L231" s="752">
        <v>567.17000000000007</v>
      </c>
      <c r="M231" s="752">
        <v>5</v>
      </c>
      <c r="N231" s="753">
        <v>2835.8500000000004</v>
      </c>
    </row>
    <row r="232" spans="1:14" ht="14.4" customHeight="1" x14ac:dyDescent="0.3">
      <c r="A232" s="747" t="s">
        <v>583</v>
      </c>
      <c r="B232" s="748" t="s">
        <v>584</v>
      </c>
      <c r="C232" s="749" t="s">
        <v>602</v>
      </c>
      <c r="D232" s="750" t="s">
        <v>603</v>
      </c>
      <c r="E232" s="751">
        <v>50113001</v>
      </c>
      <c r="F232" s="750" t="s">
        <v>617</v>
      </c>
      <c r="G232" s="749" t="s">
        <v>618</v>
      </c>
      <c r="H232" s="749">
        <v>218183</v>
      </c>
      <c r="I232" s="749">
        <v>218183</v>
      </c>
      <c r="J232" s="749" t="s">
        <v>1011</v>
      </c>
      <c r="K232" s="749" t="s">
        <v>1012</v>
      </c>
      <c r="L232" s="752">
        <v>566.61</v>
      </c>
      <c r="M232" s="752">
        <v>2</v>
      </c>
      <c r="N232" s="753">
        <v>1133.22</v>
      </c>
    </row>
    <row r="233" spans="1:14" ht="14.4" customHeight="1" x14ac:dyDescent="0.3">
      <c r="A233" s="747" t="s">
        <v>583</v>
      </c>
      <c r="B233" s="748" t="s">
        <v>584</v>
      </c>
      <c r="C233" s="749" t="s">
        <v>602</v>
      </c>
      <c r="D233" s="750" t="s">
        <v>603</v>
      </c>
      <c r="E233" s="751">
        <v>50113001</v>
      </c>
      <c r="F233" s="750" t="s">
        <v>617</v>
      </c>
      <c r="G233" s="749" t="s">
        <v>618</v>
      </c>
      <c r="H233" s="749">
        <v>134821</v>
      </c>
      <c r="I233" s="749">
        <v>134821</v>
      </c>
      <c r="J233" s="749" t="s">
        <v>1013</v>
      </c>
      <c r="K233" s="749" t="s">
        <v>1014</v>
      </c>
      <c r="L233" s="752">
        <v>264.99</v>
      </c>
      <c r="M233" s="752">
        <v>1</v>
      </c>
      <c r="N233" s="753">
        <v>264.99</v>
      </c>
    </row>
    <row r="234" spans="1:14" ht="14.4" customHeight="1" x14ac:dyDescent="0.3">
      <c r="A234" s="747" t="s">
        <v>583</v>
      </c>
      <c r="B234" s="748" t="s">
        <v>584</v>
      </c>
      <c r="C234" s="749" t="s">
        <v>602</v>
      </c>
      <c r="D234" s="750" t="s">
        <v>603</v>
      </c>
      <c r="E234" s="751">
        <v>50113001</v>
      </c>
      <c r="F234" s="750" t="s">
        <v>617</v>
      </c>
      <c r="G234" s="749" t="s">
        <v>618</v>
      </c>
      <c r="H234" s="749">
        <v>134824</v>
      </c>
      <c r="I234" s="749">
        <v>134824</v>
      </c>
      <c r="J234" s="749" t="s">
        <v>1015</v>
      </c>
      <c r="K234" s="749" t="s">
        <v>1016</v>
      </c>
      <c r="L234" s="752">
        <v>199.97999999999985</v>
      </c>
      <c r="M234" s="752">
        <v>172</v>
      </c>
      <c r="N234" s="753">
        <v>34396.559999999976</v>
      </c>
    </row>
    <row r="235" spans="1:14" ht="14.4" customHeight="1" x14ac:dyDescent="0.3">
      <c r="A235" s="747" t="s">
        <v>583</v>
      </c>
      <c r="B235" s="748" t="s">
        <v>584</v>
      </c>
      <c r="C235" s="749" t="s">
        <v>602</v>
      </c>
      <c r="D235" s="750" t="s">
        <v>603</v>
      </c>
      <c r="E235" s="751">
        <v>50113001</v>
      </c>
      <c r="F235" s="750" t="s">
        <v>617</v>
      </c>
      <c r="G235" s="749" t="s">
        <v>618</v>
      </c>
      <c r="H235" s="749">
        <v>501705</v>
      </c>
      <c r="I235" s="749">
        <v>0</v>
      </c>
      <c r="J235" s="749" t="s">
        <v>1017</v>
      </c>
      <c r="K235" s="749" t="s">
        <v>1018</v>
      </c>
      <c r="L235" s="752">
        <v>295.12881186633729</v>
      </c>
      <c r="M235" s="752">
        <v>29</v>
      </c>
      <c r="N235" s="753">
        <v>8558.7355441237814</v>
      </c>
    </row>
    <row r="236" spans="1:14" ht="14.4" customHeight="1" x14ac:dyDescent="0.3">
      <c r="A236" s="747" t="s">
        <v>583</v>
      </c>
      <c r="B236" s="748" t="s">
        <v>584</v>
      </c>
      <c r="C236" s="749" t="s">
        <v>602</v>
      </c>
      <c r="D236" s="750" t="s">
        <v>603</v>
      </c>
      <c r="E236" s="751">
        <v>50113001</v>
      </c>
      <c r="F236" s="750" t="s">
        <v>617</v>
      </c>
      <c r="G236" s="749" t="s">
        <v>618</v>
      </c>
      <c r="H236" s="749">
        <v>117189</v>
      </c>
      <c r="I236" s="749">
        <v>17189</v>
      </c>
      <c r="J236" s="749" t="s">
        <v>1019</v>
      </c>
      <c r="K236" s="749" t="s">
        <v>1020</v>
      </c>
      <c r="L236" s="752">
        <v>52.04</v>
      </c>
      <c r="M236" s="752">
        <v>1</v>
      </c>
      <c r="N236" s="753">
        <v>52.04</v>
      </c>
    </row>
    <row r="237" spans="1:14" ht="14.4" customHeight="1" x14ac:dyDescent="0.3">
      <c r="A237" s="747" t="s">
        <v>583</v>
      </c>
      <c r="B237" s="748" t="s">
        <v>584</v>
      </c>
      <c r="C237" s="749" t="s">
        <v>602</v>
      </c>
      <c r="D237" s="750" t="s">
        <v>603</v>
      </c>
      <c r="E237" s="751">
        <v>50113001</v>
      </c>
      <c r="F237" s="750" t="s">
        <v>617</v>
      </c>
      <c r="G237" s="749" t="s">
        <v>618</v>
      </c>
      <c r="H237" s="749">
        <v>848725</v>
      </c>
      <c r="I237" s="749">
        <v>107677</v>
      </c>
      <c r="J237" s="749" t="s">
        <v>1021</v>
      </c>
      <c r="K237" s="749" t="s">
        <v>1022</v>
      </c>
      <c r="L237" s="752">
        <v>382.10987656582705</v>
      </c>
      <c r="M237" s="752">
        <v>132</v>
      </c>
      <c r="N237" s="753">
        <v>50438.503706689167</v>
      </c>
    </row>
    <row r="238" spans="1:14" ht="14.4" customHeight="1" x14ac:dyDescent="0.3">
      <c r="A238" s="747" t="s">
        <v>583</v>
      </c>
      <c r="B238" s="748" t="s">
        <v>584</v>
      </c>
      <c r="C238" s="749" t="s">
        <v>602</v>
      </c>
      <c r="D238" s="750" t="s">
        <v>603</v>
      </c>
      <c r="E238" s="751">
        <v>50113001</v>
      </c>
      <c r="F238" s="750" t="s">
        <v>617</v>
      </c>
      <c r="G238" s="749" t="s">
        <v>618</v>
      </c>
      <c r="H238" s="749">
        <v>100489</v>
      </c>
      <c r="I238" s="749">
        <v>489</v>
      </c>
      <c r="J238" s="749" t="s">
        <v>1023</v>
      </c>
      <c r="K238" s="749" t="s">
        <v>1024</v>
      </c>
      <c r="L238" s="752">
        <v>42.075742932423076</v>
      </c>
      <c r="M238" s="752">
        <v>86</v>
      </c>
      <c r="N238" s="753">
        <v>3618.5138921883845</v>
      </c>
    </row>
    <row r="239" spans="1:14" ht="14.4" customHeight="1" x14ac:dyDescent="0.3">
      <c r="A239" s="747" t="s">
        <v>583</v>
      </c>
      <c r="B239" s="748" t="s">
        <v>584</v>
      </c>
      <c r="C239" s="749" t="s">
        <v>602</v>
      </c>
      <c r="D239" s="750" t="s">
        <v>603</v>
      </c>
      <c r="E239" s="751">
        <v>50113001</v>
      </c>
      <c r="F239" s="750" t="s">
        <v>617</v>
      </c>
      <c r="G239" s="749" t="s">
        <v>618</v>
      </c>
      <c r="H239" s="749">
        <v>158746</v>
      </c>
      <c r="I239" s="749">
        <v>58746</v>
      </c>
      <c r="J239" s="749" t="s">
        <v>1025</v>
      </c>
      <c r="K239" s="749" t="s">
        <v>1026</v>
      </c>
      <c r="L239" s="752">
        <v>263.37</v>
      </c>
      <c r="M239" s="752">
        <v>2</v>
      </c>
      <c r="N239" s="753">
        <v>526.74</v>
      </c>
    </row>
    <row r="240" spans="1:14" ht="14.4" customHeight="1" x14ac:dyDescent="0.3">
      <c r="A240" s="747" t="s">
        <v>583</v>
      </c>
      <c r="B240" s="748" t="s">
        <v>584</v>
      </c>
      <c r="C240" s="749" t="s">
        <v>602</v>
      </c>
      <c r="D240" s="750" t="s">
        <v>603</v>
      </c>
      <c r="E240" s="751">
        <v>50113001</v>
      </c>
      <c r="F240" s="750" t="s">
        <v>617</v>
      </c>
      <c r="G240" s="749" t="s">
        <v>585</v>
      </c>
      <c r="H240" s="749">
        <v>125835</v>
      </c>
      <c r="I240" s="749">
        <v>25835</v>
      </c>
      <c r="J240" s="749" t="s">
        <v>1027</v>
      </c>
      <c r="K240" s="749" t="s">
        <v>1028</v>
      </c>
      <c r="L240" s="752">
        <v>454.83999999999992</v>
      </c>
      <c r="M240" s="752">
        <v>1</v>
      </c>
      <c r="N240" s="753">
        <v>454.83999999999992</v>
      </c>
    </row>
    <row r="241" spans="1:14" ht="14.4" customHeight="1" x14ac:dyDescent="0.3">
      <c r="A241" s="747" t="s">
        <v>583</v>
      </c>
      <c r="B241" s="748" t="s">
        <v>584</v>
      </c>
      <c r="C241" s="749" t="s">
        <v>602</v>
      </c>
      <c r="D241" s="750" t="s">
        <v>603</v>
      </c>
      <c r="E241" s="751">
        <v>50113001</v>
      </c>
      <c r="F241" s="750" t="s">
        <v>617</v>
      </c>
      <c r="G241" s="749" t="s">
        <v>618</v>
      </c>
      <c r="H241" s="749">
        <v>188115</v>
      </c>
      <c r="I241" s="749">
        <v>88115</v>
      </c>
      <c r="J241" s="749" t="s">
        <v>1029</v>
      </c>
      <c r="K241" s="749" t="s">
        <v>1030</v>
      </c>
      <c r="L241" s="752">
        <v>1499.89</v>
      </c>
      <c r="M241" s="752">
        <v>1</v>
      </c>
      <c r="N241" s="753">
        <v>1499.89</v>
      </c>
    </row>
    <row r="242" spans="1:14" ht="14.4" customHeight="1" x14ac:dyDescent="0.3">
      <c r="A242" s="747" t="s">
        <v>583</v>
      </c>
      <c r="B242" s="748" t="s">
        <v>584</v>
      </c>
      <c r="C242" s="749" t="s">
        <v>602</v>
      </c>
      <c r="D242" s="750" t="s">
        <v>603</v>
      </c>
      <c r="E242" s="751">
        <v>50113001</v>
      </c>
      <c r="F242" s="750" t="s">
        <v>617</v>
      </c>
      <c r="G242" s="749" t="s">
        <v>618</v>
      </c>
      <c r="H242" s="749">
        <v>900441</v>
      </c>
      <c r="I242" s="749">
        <v>0</v>
      </c>
      <c r="J242" s="749" t="s">
        <v>1031</v>
      </c>
      <c r="K242" s="749" t="s">
        <v>1032</v>
      </c>
      <c r="L242" s="752">
        <v>164.62770566969976</v>
      </c>
      <c r="M242" s="752">
        <v>65</v>
      </c>
      <c r="N242" s="753">
        <v>10700.800868530485</v>
      </c>
    </row>
    <row r="243" spans="1:14" ht="14.4" customHeight="1" x14ac:dyDescent="0.3">
      <c r="A243" s="747" t="s">
        <v>583</v>
      </c>
      <c r="B243" s="748" t="s">
        <v>584</v>
      </c>
      <c r="C243" s="749" t="s">
        <v>602</v>
      </c>
      <c r="D243" s="750" t="s">
        <v>603</v>
      </c>
      <c r="E243" s="751">
        <v>50113001</v>
      </c>
      <c r="F243" s="750" t="s">
        <v>617</v>
      </c>
      <c r="G243" s="749" t="s">
        <v>618</v>
      </c>
      <c r="H243" s="749">
        <v>911926</v>
      </c>
      <c r="I243" s="749">
        <v>0</v>
      </c>
      <c r="J243" s="749" t="s">
        <v>1033</v>
      </c>
      <c r="K243" s="749" t="s">
        <v>585</v>
      </c>
      <c r="L243" s="752">
        <v>59.780058354556573</v>
      </c>
      <c r="M243" s="752">
        <v>2</v>
      </c>
      <c r="N243" s="753">
        <v>119.56011670911315</v>
      </c>
    </row>
    <row r="244" spans="1:14" ht="14.4" customHeight="1" x14ac:dyDescent="0.3">
      <c r="A244" s="747" t="s">
        <v>583</v>
      </c>
      <c r="B244" s="748" t="s">
        <v>584</v>
      </c>
      <c r="C244" s="749" t="s">
        <v>602</v>
      </c>
      <c r="D244" s="750" t="s">
        <v>603</v>
      </c>
      <c r="E244" s="751">
        <v>50113001</v>
      </c>
      <c r="F244" s="750" t="s">
        <v>617</v>
      </c>
      <c r="G244" s="749" t="s">
        <v>618</v>
      </c>
      <c r="H244" s="749">
        <v>394072</v>
      </c>
      <c r="I244" s="749">
        <v>1000</v>
      </c>
      <c r="J244" s="749" t="s">
        <v>1034</v>
      </c>
      <c r="K244" s="749" t="s">
        <v>585</v>
      </c>
      <c r="L244" s="752">
        <v>663.40564070851212</v>
      </c>
      <c r="M244" s="752">
        <v>1</v>
      </c>
      <c r="N244" s="753">
        <v>663.40564070851212</v>
      </c>
    </row>
    <row r="245" spans="1:14" ht="14.4" customHeight="1" x14ac:dyDescent="0.3">
      <c r="A245" s="747" t="s">
        <v>583</v>
      </c>
      <c r="B245" s="748" t="s">
        <v>584</v>
      </c>
      <c r="C245" s="749" t="s">
        <v>602</v>
      </c>
      <c r="D245" s="750" t="s">
        <v>603</v>
      </c>
      <c r="E245" s="751">
        <v>50113001</v>
      </c>
      <c r="F245" s="750" t="s">
        <v>617</v>
      </c>
      <c r="G245" s="749" t="s">
        <v>618</v>
      </c>
      <c r="H245" s="749">
        <v>900321</v>
      </c>
      <c r="I245" s="749">
        <v>0</v>
      </c>
      <c r="J245" s="749" t="s">
        <v>633</v>
      </c>
      <c r="K245" s="749" t="s">
        <v>585</v>
      </c>
      <c r="L245" s="752">
        <v>102.66307803264556</v>
      </c>
      <c r="M245" s="752">
        <v>2</v>
      </c>
      <c r="N245" s="753">
        <v>205.32615606529112</v>
      </c>
    </row>
    <row r="246" spans="1:14" ht="14.4" customHeight="1" x14ac:dyDescent="0.3">
      <c r="A246" s="747" t="s">
        <v>583</v>
      </c>
      <c r="B246" s="748" t="s">
        <v>584</v>
      </c>
      <c r="C246" s="749" t="s">
        <v>602</v>
      </c>
      <c r="D246" s="750" t="s">
        <v>603</v>
      </c>
      <c r="E246" s="751">
        <v>50113001</v>
      </c>
      <c r="F246" s="750" t="s">
        <v>617</v>
      </c>
      <c r="G246" s="749" t="s">
        <v>618</v>
      </c>
      <c r="H246" s="749">
        <v>501065</v>
      </c>
      <c r="I246" s="749">
        <v>0</v>
      </c>
      <c r="J246" s="749" t="s">
        <v>1035</v>
      </c>
      <c r="K246" s="749" t="s">
        <v>585</v>
      </c>
      <c r="L246" s="752">
        <v>20.376117342708039</v>
      </c>
      <c r="M246" s="752">
        <v>1</v>
      </c>
      <c r="N246" s="753">
        <v>20.376117342708039</v>
      </c>
    </row>
    <row r="247" spans="1:14" ht="14.4" customHeight="1" x14ac:dyDescent="0.3">
      <c r="A247" s="747" t="s">
        <v>583</v>
      </c>
      <c r="B247" s="748" t="s">
        <v>584</v>
      </c>
      <c r="C247" s="749" t="s">
        <v>602</v>
      </c>
      <c r="D247" s="750" t="s">
        <v>603</v>
      </c>
      <c r="E247" s="751">
        <v>50113001</v>
      </c>
      <c r="F247" s="750" t="s">
        <v>617</v>
      </c>
      <c r="G247" s="749" t="s">
        <v>618</v>
      </c>
      <c r="H247" s="749">
        <v>921064</v>
      </c>
      <c r="I247" s="749">
        <v>0</v>
      </c>
      <c r="J247" s="749" t="s">
        <v>1036</v>
      </c>
      <c r="K247" s="749" t="s">
        <v>585</v>
      </c>
      <c r="L247" s="752">
        <v>82.481715082323021</v>
      </c>
      <c r="M247" s="752">
        <v>6</v>
      </c>
      <c r="N247" s="753">
        <v>494.8902904939381</v>
      </c>
    </row>
    <row r="248" spans="1:14" ht="14.4" customHeight="1" x14ac:dyDescent="0.3">
      <c r="A248" s="747" t="s">
        <v>583</v>
      </c>
      <c r="B248" s="748" t="s">
        <v>584</v>
      </c>
      <c r="C248" s="749" t="s">
        <v>602</v>
      </c>
      <c r="D248" s="750" t="s">
        <v>603</v>
      </c>
      <c r="E248" s="751">
        <v>50113001</v>
      </c>
      <c r="F248" s="750" t="s">
        <v>617</v>
      </c>
      <c r="G248" s="749" t="s">
        <v>618</v>
      </c>
      <c r="H248" s="749">
        <v>900518</v>
      </c>
      <c r="I248" s="749">
        <v>0</v>
      </c>
      <c r="J248" s="749" t="s">
        <v>1037</v>
      </c>
      <c r="K248" s="749" t="s">
        <v>585</v>
      </c>
      <c r="L248" s="752">
        <v>246.58637802355159</v>
      </c>
      <c r="M248" s="752">
        <v>9</v>
      </c>
      <c r="N248" s="753">
        <v>2219.2774022119643</v>
      </c>
    </row>
    <row r="249" spans="1:14" ht="14.4" customHeight="1" x14ac:dyDescent="0.3">
      <c r="A249" s="747" t="s">
        <v>583</v>
      </c>
      <c r="B249" s="748" t="s">
        <v>584</v>
      </c>
      <c r="C249" s="749" t="s">
        <v>602</v>
      </c>
      <c r="D249" s="750" t="s">
        <v>603</v>
      </c>
      <c r="E249" s="751">
        <v>50113001</v>
      </c>
      <c r="F249" s="750" t="s">
        <v>617</v>
      </c>
      <c r="G249" s="749" t="s">
        <v>618</v>
      </c>
      <c r="H249" s="749">
        <v>990947</v>
      </c>
      <c r="I249" s="749">
        <v>0</v>
      </c>
      <c r="J249" s="749" t="s">
        <v>1038</v>
      </c>
      <c r="K249" s="749" t="s">
        <v>585</v>
      </c>
      <c r="L249" s="752">
        <v>1210.311419555112</v>
      </c>
      <c r="M249" s="752">
        <v>5</v>
      </c>
      <c r="N249" s="753">
        <v>6051.5570977755597</v>
      </c>
    </row>
    <row r="250" spans="1:14" ht="14.4" customHeight="1" x14ac:dyDescent="0.3">
      <c r="A250" s="747" t="s">
        <v>583</v>
      </c>
      <c r="B250" s="748" t="s">
        <v>584</v>
      </c>
      <c r="C250" s="749" t="s">
        <v>602</v>
      </c>
      <c r="D250" s="750" t="s">
        <v>603</v>
      </c>
      <c r="E250" s="751">
        <v>50113001</v>
      </c>
      <c r="F250" s="750" t="s">
        <v>617</v>
      </c>
      <c r="G250" s="749" t="s">
        <v>618</v>
      </c>
      <c r="H250" s="749">
        <v>844078</v>
      </c>
      <c r="I250" s="749">
        <v>0</v>
      </c>
      <c r="J250" s="749" t="s">
        <v>1039</v>
      </c>
      <c r="K250" s="749" t="s">
        <v>585</v>
      </c>
      <c r="L250" s="752">
        <v>68.59</v>
      </c>
      <c r="M250" s="752">
        <v>40</v>
      </c>
      <c r="N250" s="753">
        <v>2743.6</v>
      </c>
    </row>
    <row r="251" spans="1:14" ht="14.4" customHeight="1" x14ac:dyDescent="0.3">
      <c r="A251" s="747" t="s">
        <v>583</v>
      </c>
      <c r="B251" s="748" t="s">
        <v>584</v>
      </c>
      <c r="C251" s="749" t="s">
        <v>602</v>
      </c>
      <c r="D251" s="750" t="s">
        <v>603</v>
      </c>
      <c r="E251" s="751">
        <v>50113001</v>
      </c>
      <c r="F251" s="750" t="s">
        <v>617</v>
      </c>
      <c r="G251" s="749" t="s">
        <v>618</v>
      </c>
      <c r="H251" s="749">
        <v>184138</v>
      </c>
      <c r="I251" s="749">
        <v>84138</v>
      </c>
      <c r="J251" s="749" t="s">
        <v>1040</v>
      </c>
      <c r="K251" s="749" t="s">
        <v>1041</v>
      </c>
      <c r="L251" s="752">
        <v>90.719999999999985</v>
      </c>
      <c r="M251" s="752">
        <v>3</v>
      </c>
      <c r="N251" s="753">
        <v>272.15999999999997</v>
      </c>
    </row>
    <row r="252" spans="1:14" ht="14.4" customHeight="1" x14ac:dyDescent="0.3">
      <c r="A252" s="747" t="s">
        <v>583</v>
      </c>
      <c r="B252" s="748" t="s">
        <v>584</v>
      </c>
      <c r="C252" s="749" t="s">
        <v>602</v>
      </c>
      <c r="D252" s="750" t="s">
        <v>603</v>
      </c>
      <c r="E252" s="751">
        <v>50113001</v>
      </c>
      <c r="F252" s="750" t="s">
        <v>617</v>
      </c>
      <c r="G252" s="749" t="s">
        <v>618</v>
      </c>
      <c r="H252" s="749">
        <v>116034</v>
      </c>
      <c r="I252" s="749">
        <v>16034</v>
      </c>
      <c r="J252" s="749" t="s">
        <v>1042</v>
      </c>
      <c r="K252" s="749" t="s">
        <v>1043</v>
      </c>
      <c r="L252" s="752">
        <v>357.45</v>
      </c>
      <c r="M252" s="752">
        <v>1</v>
      </c>
      <c r="N252" s="753">
        <v>357.45</v>
      </c>
    </row>
    <row r="253" spans="1:14" ht="14.4" customHeight="1" x14ac:dyDescent="0.3">
      <c r="A253" s="747" t="s">
        <v>583</v>
      </c>
      <c r="B253" s="748" t="s">
        <v>584</v>
      </c>
      <c r="C253" s="749" t="s">
        <v>602</v>
      </c>
      <c r="D253" s="750" t="s">
        <v>603</v>
      </c>
      <c r="E253" s="751">
        <v>50113001</v>
      </c>
      <c r="F253" s="750" t="s">
        <v>617</v>
      </c>
      <c r="G253" s="749" t="s">
        <v>634</v>
      </c>
      <c r="H253" s="749">
        <v>184245</v>
      </c>
      <c r="I253" s="749">
        <v>184245</v>
      </c>
      <c r="J253" s="749" t="s">
        <v>1044</v>
      </c>
      <c r="K253" s="749" t="s">
        <v>1045</v>
      </c>
      <c r="L253" s="752">
        <v>92.77000000000001</v>
      </c>
      <c r="M253" s="752">
        <v>2</v>
      </c>
      <c r="N253" s="753">
        <v>185.54000000000002</v>
      </c>
    </row>
    <row r="254" spans="1:14" ht="14.4" customHeight="1" x14ac:dyDescent="0.3">
      <c r="A254" s="747" t="s">
        <v>583</v>
      </c>
      <c r="B254" s="748" t="s">
        <v>584</v>
      </c>
      <c r="C254" s="749" t="s">
        <v>602</v>
      </c>
      <c r="D254" s="750" t="s">
        <v>603</v>
      </c>
      <c r="E254" s="751">
        <v>50113001</v>
      </c>
      <c r="F254" s="750" t="s">
        <v>617</v>
      </c>
      <c r="G254" s="749" t="s">
        <v>618</v>
      </c>
      <c r="H254" s="749">
        <v>188219</v>
      </c>
      <c r="I254" s="749">
        <v>88219</v>
      </c>
      <c r="J254" s="749" t="s">
        <v>1046</v>
      </c>
      <c r="K254" s="749" t="s">
        <v>1047</v>
      </c>
      <c r="L254" s="752">
        <v>141.68199999999996</v>
      </c>
      <c r="M254" s="752">
        <v>10</v>
      </c>
      <c r="N254" s="753">
        <v>1416.8199999999997</v>
      </c>
    </row>
    <row r="255" spans="1:14" ht="14.4" customHeight="1" x14ac:dyDescent="0.3">
      <c r="A255" s="747" t="s">
        <v>583</v>
      </c>
      <c r="B255" s="748" t="s">
        <v>584</v>
      </c>
      <c r="C255" s="749" t="s">
        <v>602</v>
      </c>
      <c r="D255" s="750" t="s">
        <v>603</v>
      </c>
      <c r="E255" s="751">
        <v>50113001</v>
      </c>
      <c r="F255" s="750" t="s">
        <v>617</v>
      </c>
      <c r="G255" s="749" t="s">
        <v>618</v>
      </c>
      <c r="H255" s="749">
        <v>203092</v>
      </c>
      <c r="I255" s="749">
        <v>203092</v>
      </c>
      <c r="J255" s="749" t="s">
        <v>1048</v>
      </c>
      <c r="K255" s="749" t="s">
        <v>1049</v>
      </c>
      <c r="L255" s="752">
        <v>151.56</v>
      </c>
      <c r="M255" s="752">
        <v>1</v>
      </c>
      <c r="N255" s="753">
        <v>151.56</v>
      </c>
    </row>
    <row r="256" spans="1:14" ht="14.4" customHeight="1" x14ac:dyDescent="0.3">
      <c r="A256" s="747" t="s">
        <v>583</v>
      </c>
      <c r="B256" s="748" t="s">
        <v>584</v>
      </c>
      <c r="C256" s="749" t="s">
        <v>602</v>
      </c>
      <c r="D256" s="750" t="s">
        <v>603</v>
      </c>
      <c r="E256" s="751">
        <v>50113001</v>
      </c>
      <c r="F256" s="750" t="s">
        <v>617</v>
      </c>
      <c r="G256" s="749" t="s">
        <v>618</v>
      </c>
      <c r="H256" s="749">
        <v>157345</v>
      </c>
      <c r="I256" s="749">
        <v>57345</v>
      </c>
      <c r="J256" s="749" t="s">
        <v>1050</v>
      </c>
      <c r="K256" s="749" t="s">
        <v>1051</v>
      </c>
      <c r="L256" s="752">
        <v>468.24000000000029</v>
      </c>
      <c r="M256" s="752">
        <v>2</v>
      </c>
      <c r="N256" s="753">
        <v>936.48000000000059</v>
      </c>
    </row>
    <row r="257" spans="1:14" ht="14.4" customHeight="1" x14ac:dyDescent="0.3">
      <c r="A257" s="747" t="s">
        <v>583</v>
      </c>
      <c r="B257" s="748" t="s">
        <v>584</v>
      </c>
      <c r="C257" s="749" t="s">
        <v>602</v>
      </c>
      <c r="D257" s="750" t="s">
        <v>603</v>
      </c>
      <c r="E257" s="751">
        <v>50113001</v>
      </c>
      <c r="F257" s="750" t="s">
        <v>617</v>
      </c>
      <c r="G257" s="749" t="s">
        <v>618</v>
      </c>
      <c r="H257" s="749">
        <v>802327</v>
      </c>
      <c r="I257" s="749">
        <v>49781</v>
      </c>
      <c r="J257" s="749" t="s">
        <v>1052</v>
      </c>
      <c r="K257" s="749" t="s">
        <v>1053</v>
      </c>
      <c r="L257" s="752">
        <v>934</v>
      </c>
      <c r="M257" s="752">
        <v>50</v>
      </c>
      <c r="N257" s="753">
        <v>46700</v>
      </c>
    </row>
    <row r="258" spans="1:14" ht="14.4" customHeight="1" x14ac:dyDescent="0.3">
      <c r="A258" s="747" t="s">
        <v>583</v>
      </c>
      <c r="B258" s="748" t="s">
        <v>584</v>
      </c>
      <c r="C258" s="749" t="s">
        <v>602</v>
      </c>
      <c r="D258" s="750" t="s">
        <v>603</v>
      </c>
      <c r="E258" s="751">
        <v>50113001</v>
      </c>
      <c r="F258" s="750" t="s">
        <v>617</v>
      </c>
      <c r="G258" s="749" t="s">
        <v>618</v>
      </c>
      <c r="H258" s="749">
        <v>110151</v>
      </c>
      <c r="I258" s="749">
        <v>10151</v>
      </c>
      <c r="J258" s="749" t="s">
        <v>1054</v>
      </c>
      <c r="K258" s="749" t="s">
        <v>1055</v>
      </c>
      <c r="L258" s="752">
        <v>67.69</v>
      </c>
      <c r="M258" s="752">
        <v>2</v>
      </c>
      <c r="N258" s="753">
        <v>135.38</v>
      </c>
    </row>
    <row r="259" spans="1:14" ht="14.4" customHeight="1" x14ac:dyDescent="0.3">
      <c r="A259" s="747" t="s">
        <v>583</v>
      </c>
      <c r="B259" s="748" t="s">
        <v>584</v>
      </c>
      <c r="C259" s="749" t="s">
        <v>602</v>
      </c>
      <c r="D259" s="750" t="s">
        <v>603</v>
      </c>
      <c r="E259" s="751">
        <v>50113001</v>
      </c>
      <c r="F259" s="750" t="s">
        <v>617</v>
      </c>
      <c r="G259" s="749" t="s">
        <v>618</v>
      </c>
      <c r="H259" s="749">
        <v>170498</v>
      </c>
      <c r="I259" s="749">
        <v>70498</v>
      </c>
      <c r="J259" s="749" t="s">
        <v>1056</v>
      </c>
      <c r="K259" s="749" t="s">
        <v>1057</v>
      </c>
      <c r="L259" s="752">
        <v>138.01333333333335</v>
      </c>
      <c r="M259" s="752">
        <v>3</v>
      </c>
      <c r="N259" s="753">
        <v>414.04</v>
      </c>
    </row>
    <row r="260" spans="1:14" ht="14.4" customHeight="1" x14ac:dyDescent="0.3">
      <c r="A260" s="747" t="s">
        <v>583</v>
      </c>
      <c r="B260" s="748" t="s">
        <v>584</v>
      </c>
      <c r="C260" s="749" t="s">
        <v>602</v>
      </c>
      <c r="D260" s="750" t="s">
        <v>603</v>
      </c>
      <c r="E260" s="751">
        <v>50113001</v>
      </c>
      <c r="F260" s="750" t="s">
        <v>617</v>
      </c>
      <c r="G260" s="749" t="s">
        <v>618</v>
      </c>
      <c r="H260" s="749">
        <v>117992</v>
      </c>
      <c r="I260" s="749">
        <v>17992</v>
      </c>
      <c r="J260" s="749" t="s">
        <v>1058</v>
      </c>
      <c r="K260" s="749" t="s">
        <v>1059</v>
      </c>
      <c r="L260" s="752">
        <v>94.339999999999975</v>
      </c>
      <c r="M260" s="752">
        <v>2</v>
      </c>
      <c r="N260" s="753">
        <v>188.67999999999995</v>
      </c>
    </row>
    <row r="261" spans="1:14" ht="14.4" customHeight="1" x14ac:dyDescent="0.3">
      <c r="A261" s="747" t="s">
        <v>583</v>
      </c>
      <c r="B261" s="748" t="s">
        <v>584</v>
      </c>
      <c r="C261" s="749" t="s">
        <v>602</v>
      </c>
      <c r="D261" s="750" t="s">
        <v>603</v>
      </c>
      <c r="E261" s="751">
        <v>50113001</v>
      </c>
      <c r="F261" s="750" t="s">
        <v>617</v>
      </c>
      <c r="G261" s="749" t="s">
        <v>618</v>
      </c>
      <c r="H261" s="749">
        <v>100498</v>
      </c>
      <c r="I261" s="749">
        <v>498</v>
      </c>
      <c r="J261" s="749" t="s">
        <v>1060</v>
      </c>
      <c r="K261" s="749" t="s">
        <v>777</v>
      </c>
      <c r="L261" s="752">
        <v>96.525430468837129</v>
      </c>
      <c r="M261" s="752">
        <v>184</v>
      </c>
      <c r="N261" s="753">
        <v>17760.679206266032</v>
      </c>
    </row>
    <row r="262" spans="1:14" ht="14.4" customHeight="1" x14ac:dyDescent="0.3">
      <c r="A262" s="747" t="s">
        <v>583</v>
      </c>
      <c r="B262" s="748" t="s">
        <v>584</v>
      </c>
      <c r="C262" s="749" t="s">
        <v>602</v>
      </c>
      <c r="D262" s="750" t="s">
        <v>603</v>
      </c>
      <c r="E262" s="751">
        <v>50113001</v>
      </c>
      <c r="F262" s="750" t="s">
        <v>617</v>
      </c>
      <c r="G262" s="749" t="s">
        <v>618</v>
      </c>
      <c r="H262" s="749">
        <v>100499</v>
      </c>
      <c r="I262" s="749">
        <v>499</v>
      </c>
      <c r="J262" s="749" t="s">
        <v>1060</v>
      </c>
      <c r="K262" s="749" t="s">
        <v>1061</v>
      </c>
      <c r="L262" s="752">
        <v>100.37000000000002</v>
      </c>
      <c r="M262" s="752">
        <v>59</v>
      </c>
      <c r="N262" s="753">
        <v>5921.8300000000008</v>
      </c>
    </row>
    <row r="263" spans="1:14" ht="14.4" customHeight="1" x14ac:dyDescent="0.3">
      <c r="A263" s="747" t="s">
        <v>583</v>
      </c>
      <c r="B263" s="748" t="s">
        <v>584</v>
      </c>
      <c r="C263" s="749" t="s">
        <v>602</v>
      </c>
      <c r="D263" s="750" t="s">
        <v>603</v>
      </c>
      <c r="E263" s="751">
        <v>50113001</v>
      </c>
      <c r="F263" s="750" t="s">
        <v>617</v>
      </c>
      <c r="G263" s="749" t="s">
        <v>618</v>
      </c>
      <c r="H263" s="749">
        <v>166555</v>
      </c>
      <c r="I263" s="749">
        <v>66555</v>
      </c>
      <c r="J263" s="749" t="s">
        <v>1062</v>
      </c>
      <c r="K263" s="749" t="s">
        <v>1063</v>
      </c>
      <c r="L263" s="752">
        <v>117.40999999999998</v>
      </c>
      <c r="M263" s="752">
        <v>3</v>
      </c>
      <c r="N263" s="753">
        <v>352.22999999999996</v>
      </c>
    </row>
    <row r="264" spans="1:14" ht="14.4" customHeight="1" x14ac:dyDescent="0.3">
      <c r="A264" s="747" t="s">
        <v>583</v>
      </c>
      <c r="B264" s="748" t="s">
        <v>584</v>
      </c>
      <c r="C264" s="749" t="s">
        <v>602</v>
      </c>
      <c r="D264" s="750" t="s">
        <v>603</v>
      </c>
      <c r="E264" s="751">
        <v>50113001</v>
      </c>
      <c r="F264" s="750" t="s">
        <v>617</v>
      </c>
      <c r="G264" s="749" t="s">
        <v>618</v>
      </c>
      <c r="H264" s="749">
        <v>215978</v>
      </c>
      <c r="I264" s="749">
        <v>215978</v>
      </c>
      <c r="J264" s="749" t="s">
        <v>1062</v>
      </c>
      <c r="K264" s="749" t="s">
        <v>1063</v>
      </c>
      <c r="L264" s="752">
        <v>117.41</v>
      </c>
      <c r="M264" s="752">
        <v>1</v>
      </c>
      <c r="N264" s="753">
        <v>117.41</v>
      </c>
    </row>
    <row r="265" spans="1:14" ht="14.4" customHeight="1" x14ac:dyDescent="0.3">
      <c r="A265" s="747" t="s">
        <v>583</v>
      </c>
      <c r="B265" s="748" t="s">
        <v>584</v>
      </c>
      <c r="C265" s="749" t="s">
        <v>602</v>
      </c>
      <c r="D265" s="750" t="s">
        <v>603</v>
      </c>
      <c r="E265" s="751">
        <v>50113001</v>
      </c>
      <c r="F265" s="750" t="s">
        <v>617</v>
      </c>
      <c r="G265" s="749" t="s">
        <v>618</v>
      </c>
      <c r="H265" s="749">
        <v>102439</v>
      </c>
      <c r="I265" s="749">
        <v>2439</v>
      </c>
      <c r="J265" s="749" t="s">
        <v>641</v>
      </c>
      <c r="K265" s="749" t="s">
        <v>642</v>
      </c>
      <c r="L265" s="752">
        <v>282.63750000000005</v>
      </c>
      <c r="M265" s="752">
        <v>8</v>
      </c>
      <c r="N265" s="753">
        <v>2261.1000000000004</v>
      </c>
    </row>
    <row r="266" spans="1:14" ht="14.4" customHeight="1" x14ac:dyDescent="0.3">
      <c r="A266" s="747" t="s">
        <v>583</v>
      </c>
      <c r="B266" s="748" t="s">
        <v>584</v>
      </c>
      <c r="C266" s="749" t="s">
        <v>602</v>
      </c>
      <c r="D266" s="750" t="s">
        <v>603</v>
      </c>
      <c r="E266" s="751">
        <v>50113001</v>
      </c>
      <c r="F266" s="750" t="s">
        <v>617</v>
      </c>
      <c r="G266" s="749" t="s">
        <v>618</v>
      </c>
      <c r="H266" s="749">
        <v>102547</v>
      </c>
      <c r="I266" s="749">
        <v>2547</v>
      </c>
      <c r="J266" s="749" t="s">
        <v>1064</v>
      </c>
      <c r="K266" s="749" t="s">
        <v>1065</v>
      </c>
      <c r="L266" s="752">
        <v>45.54666666666666</v>
      </c>
      <c r="M266" s="752">
        <v>3</v>
      </c>
      <c r="N266" s="753">
        <v>136.63999999999999</v>
      </c>
    </row>
    <row r="267" spans="1:14" ht="14.4" customHeight="1" x14ac:dyDescent="0.3">
      <c r="A267" s="747" t="s">
        <v>583</v>
      </c>
      <c r="B267" s="748" t="s">
        <v>584</v>
      </c>
      <c r="C267" s="749" t="s">
        <v>602</v>
      </c>
      <c r="D267" s="750" t="s">
        <v>603</v>
      </c>
      <c r="E267" s="751">
        <v>50113001</v>
      </c>
      <c r="F267" s="750" t="s">
        <v>617</v>
      </c>
      <c r="G267" s="749" t="s">
        <v>618</v>
      </c>
      <c r="H267" s="749">
        <v>132221</v>
      </c>
      <c r="I267" s="749">
        <v>32221</v>
      </c>
      <c r="J267" s="749" t="s">
        <v>1066</v>
      </c>
      <c r="K267" s="749" t="s">
        <v>1067</v>
      </c>
      <c r="L267" s="752">
        <v>462</v>
      </c>
      <c r="M267" s="752">
        <v>50</v>
      </c>
      <c r="N267" s="753">
        <v>23100</v>
      </c>
    </row>
    <row r="268" spans="1:14" ht="14.4" customHeight="1" x14ac:dyDescent="0.3">
      <c r="A268" s="747" t="s">
        <v>583</v>
      </c>
      <c r="B268" s="748" t="s">
        <v>584</v>
      </c>
      <c r="C268" s="749" t="s">
        <v>602</v>
      </c>
      <c r="D268" s="750" t="s">
        <v>603</v>
      </c>
      <c r="E268" s="751">
        <v>50113001</v>
      </c>
      <c r="F268" s="750" t="s">
        <v>617</v>
      </c>
      <c r="G268" s="749" t="s">
        <v>618</v>
      </c>
      <c r="H268" s="749">
        <v>100502</v>
      </c>
      <c r="I268" s="749">
        <v>502</v>
      </c>
      <c r="J268" s="749" t="s">
        <v>643</v>
      </c>
      <c r="K268" s="749" t="s">
        <v>644</v>
      </c>
      <c r="L268" s="752">
        <v>218.73788461538464</v>
      </c>
      <c r="M268" s="752">
        <v>52</v>
      </c>
      <c r="N268" s="753">
        <v>11374.37</v>
      </c>
    </row>
    <row r="269" spans="1:14" ht="14.4" customHeight="1" x14ac:dyDescent="0.3">
      <c r="A269" s="747" t="s">
        <v>583</v>
      </c>
      <c r="B269" s="748" t="s">
        <v>584</v>
      </c>
      <c r="C269" s="749" t="s">
        <v>602</v>
      </c>
      <c r="D269" s="750" t="s">
        <v>603</v>
      </c>
      <c r="E269" s="751">
        <v>50113001</v>
      </c>
      <c r="F269" s="750" t="s">
        <v>617</v>
      </c>
      <c r="G269" s="749" t="s">
        <v>618</v>
      </c>
      <c r="H269" s="749">
        <v>102684</v>
      </c>
      <c r="I269" s="749">
        <v>2684</v>
      </c>
      <c r="J269" s="749" t="s">
        <v>643</v>
      </c>
      <c r="K269" s="749" t="s">
        <v>1068</v>
      </c>
      <c r="L269" s="752">
        <v>73.387053165251331</v>
      </c>
      <c r="M269" s="752">
        <v>69</v>
      </c>
      <c r="N269" s="753">
        <v>5063.7066684023421</v>
      </c>
    </row>
    <row r="270" spans="1:14" ht="14.4" customHeight="1" x14ac:dyDescent="0.3">
      <c r="A270" s="747" t="s">
        <v>583</v>
      </c>
      <c r="B270" s="748" t="s">
        <v>584</v>
      </c>
      <c r="C270" s="749" t="s">
        <v>602</v>
      </c>
      <c r="D270" s="750" t="s">
        <v>603</v>
      </c>
      <c r="E270" s="751">
        <v>50113001</v>
      </c>
      <c r="F270" s="750" t="s">
        <v>617</v>
      </c>
      <c r="G270" s="749" t="s">
        <v>634</v>
      </c>
      <c r="H270" s="749">
        <v>127738</v>
      </c>
      <c r="I270" s="749">
        <v>127738</v>
      </c>
      <c r="J270" s="749" t="s">
        <v>1069</v>
      </c>
      <c r="K270" s="749" t="s">
        <v>1070</v>
      </c>
      <c r="L270" s="752">
        <v>95.37</v>
      </c>
      <c r="M270" s="752">
        <v>2</v>
      </c>
      <c r="N270" s="753">
        <v>190.74</v>
      </c>
    </row>
    <row r="271" spans="1:14" ht="14.4" customHeight="1" x14ac:dyDescent="0.3">
      <c r="A271" s="747" t="s">
        <v>583</v>
      </c>
      <c r="B271" s="748" t="s">
        <v>584</v>
      </c>
      <c r="C271" s="749" t="s">
        <v>602</v>
      </c>
      <c r="D271" s="750" t="s">
        <v>603</v>
      </c>
      <c r="E271" s="751">
        <v>50113001</v>
      </c>
      <c r="F271" s="750" t="s">
        <v>617</v>
      </c>
      <c r="G271" s="749" t="s">
        <v>634</v>
      </c>
      <c r="H271" s="749">
        <v>184095</v>
      </c>
      <c r="I271" s="749">
        <v>184095</v>
      </c>
      <c r="J271" s="749" t="s">
        <v>1069</v>
      </c>
      <c r="K271" s="749" t="s">
        <v>1071</v>
      </c>
      <c r="L271" s="752">
        <v>330.98999169322008</v>
      </c>
      <c r="M271" s="752">
        <v>29</v>
      </c>
      <c r="N271" s="753">
        <v>9598.7097591033817</v>
      </c>
    </row>
    <row r="272" spans="1:14" ht="14.4" customHeight="1" x14ac:dyDescent="0.3">
      <c r="A272" s="747" t="s">
        <v>583</v>
      </c>
      <c r="B272" s="748" t="s">
        <v>584</v>
      </c>
      <c r="C272" s="749" t="s">
        <v>602</v>
      </c>
      <c r="D272" s="750" t="s">
        <v>603</v>
      </c>
      <c r="E272" s="751">
        <v>50113001</v>
      </c>
      <c r="F272" s="750" t="s">
        <v>617</v>
      </c>
      <c r="G272" s="749" t="s">
        <v>618</v>
      </c>
      <c r="H272" s="749">
        <v>850459</v>
      </c>
      <c r="I272" s="749">
        <v>127760</v>
      </c>
      <c r="J272" s="749" t="s">
        <v>1072</v>
      </c>
      <c r="K272" s="749" t="s">
        <v>1073</v>
      </c>
      <c r="L272" s="752">
        <v>59.960000000000015</v>
      </c>
      <c r="M272" s="752">
        <v>1</v>
      </c>
      <c r="N272" s="753">
        <v>59.960000000000015</v>
      </c>
    </row>
    <row r="273" spans="1:14" ht="14.4" customHeight="1" x14ac:dyDescent="0.3">
      <c r="A273" s="747" t="s">
        <v>583</v>
      </c>
      <c r="B273" s="748" t="s">
        <v>584</v>
      </c>
      <c r="C273" s="749" t="s">
        <v>602</v>
      </c>
      <c r="D273" s="750" t="s">
        <v>603</v>
      </c>
      <c r="E273" s="751">
        <v>50113001</v>
      </c>
      <c r="F273" s="750" t="s">
        <v>617</v>
      </c>
      <c r="G273" s="749" t="s">
        <v>618</v>
      </c>
      <c r="H273" s="749">
        <v>397982</v>
      </c>
      <c r="I273" s="749">
        <v>0</v>
      </c>
      <c r="J273" s="749" t="s">
        <v>1074</v>
      </c>
      <c r="K273" s="749" t="s">
        <v>585</v>
      </c>
      <c r="L273" s="752">
        <v>17.267999999999997</v>
      </c>
      <c r="M273" s="752">
        <v>2</v>
      </c>
      <c r="N273" s="753">
        <v>34.535999999999994</v>
      </c>
    </row>
    <row r="274" spans="1:14" ht="14.4" customHeight="1" x14ac:dyDescent="0.3">
      <c r="A274" s="747" t="s">
        <v>583</v>
      </c>
      <c r="B274" s="748" t="s">
        <v>584</v>
      </c>
      <c r="C274" s="749" t="s">
        <v>602</v>
      </c>
      <c r="D274" s="750" t="s">
        <v>603</v>
      </c>
      <c r="E274" s="751">
        <v>50113001</v>
      </c>
      <c r="F274" s="750" t="s">
        <v>617</v>
      </c>
      <c r="G274" s="749" t="s">
        <v>634</v>
      </c>
      <c r="H274" s="749">
        <v>184530</v>
      </c>
      <c r="I274" s="749">
        <v>200207</v>
      </c>
      <c r="J274" s="749" t="s">
        <v>1075</v>
      </c>
      <c r="K274" s="749" t="s">
        <v>1076</v>
      </c>
      <c r="L274" s="752">
        <v>75.69</v>
      </c>
      <c r="M274" s="752">
        <v>2</v>
      </c>
      <c r="N274" s="753">
        <v>151.38</v>
      </c>
    </row>
    <row r="275" spans="1:14" ht="14.4" customHeight="1" x14ac:dyDescent="0.3">
      <c r="A275" s="747" t="s">
        <v>583</v>
      </c>
      <c r="B275" s="748" t="s">
        <v>584</v>
      </c>
      <c r="C275" s="749" t="s">
        <v>602</v>
      </c>
      <c r="D275" s="750" t="s">
        <v>603</v>
      </c>
      <c r="E275" s="751">
        <v>50113001</v>
      </c>
      <c r="F275" s="750" t="s">
        <v>617</v>
      </c>
      <c r="G275" s="749" t="s">
        <v>618</v>
      </c>
      <c r="H275" s="749">
        <v>101127</v>
      </c>
      <c r="I275" s="749">
        <v>1127</v>
      </c>
      <c r="J275" s="749" t="s">
        <v>1077</v>
      </c>
      <c r="K275" s="749" t="s">
        <v>1078</v>
      </c>
      <c r="L275" s="752">
        <v>91.610000000000028</v>
      </c>
      <c r="M275" s="752">
        <v>85</v>
      </c>
      <c r="N275" s="753">
        <v>7786.8500000000022</v>
      </c>
    </row>
    <row r="276" spans="1:14" ht="14.4" customHeight="1" x14ac:dyDescent="0.3">
      <c r="A276" s="747" t="s">
        <v>583</v>
      </c>
      <c r="B276" s="748" t="s">
        <v>584</v>
      </c>
      <c r="C276" s="749" t="s">
        <v>602</v>
      </c>
      <c r="D276" s="750" t="s">
        <v>603</v>
      </c>
      <c r="E276" s="751">
        <v>50113001</v>
      </c>
      <c r="F276" s="750" t="s">
        <v>617</v>
      </c>
      <c r="G276" s="749" t="s">
        <v>618</v>
      </c>
      <c r="H276" s="749">
        <v>162033</v>
      </c>
      <c r="I276" s="749">
        <v>162033</v>
      </c>
      <c r="J276" s="749" t="s">
        <v>1079</v>
      </c>
      <c r="K276" s="749" t="s">
        <v>1080</v>
      </c>
      <c r="L276" s="752">
        <v>805.96999999999991</v>
      </c>
      <c r="M276" s="752">
        <v>42</v>
      </c>
      <c r="N276" s="753">
        <v>33850.74</v>
      </c>
    </row>
    <row r="277" spans="1:14" ht="14.4" customHeight="1" x14ac:dyDescent="0.3">
      <c r="A277" s="747" t="s">
        <v>583</v>
      </c>
      <c r="B277" s="748" t="s">
        <v>584</v>
      </c>
      <c r="C277" s="749" t="s">
        <v>602</v>
      </c>
      <c r="D277" s="750" t="s">
        <v>603</v>
      </c>
      <c r="E277" s="751">
        <v>50113001</v>
      </c>
      <c r="F277" s="750" t="s">
        <v>617</v>
      </c>
      <c r="G277" s="749" t="s">
        <v>618</v>
      </c>
      <c r="H277" s="749">
        <v>118656</v>
      </c>
      <c r="I277" s="749">
        <v>118656</v>
      </c>
      <c r="J277" s="749" t="s">
        <v>1081</v>
      </c>
      <c r="K277" s="749" t="s">
        <v>1082</v>
      </c>
      <c r="L277" s="752">
        <v>667.92976165786479</v>
      </c>
      <c r="M277" s="752">
        <v>3</v>
      </c>
      <c r="N277" s="753">
        <v>2003.7892849735945</v>
      </c>
    </row>
    <row r="278" spans="1:14" ht="14.4" customHeight="1" x14ac:dyDescent="0.3">
      <c r="A278" s="747" t="s">
        <v>583</v>
      </c>
      <c r="B278" s="748" t="s">
        <v>584</v>
      </c>
      <c r="C278" s="749" t="s">
        <v>602</v>
      </c>
      <c r="D278" s="750" t="s">
        <v>603</v>
      </c>
      <c r="E278" s="751">
        <v>50113001</v>
      </c>
      <c r="F278" s="750" t="s">
        <v>617</v>
      </c>
      <c r="G278" s="749" t="s">
        <v>618</v>
      </c>
      <c r="H278" s="749">
        <v>194763</v>
      </c>
      <c r="I278" s="749">
        <v>94763</v>
      </c>
      <c r="J278" s="749" t="s">
        <v>1083</v>
      </c>
      <c r="K278" s="749" t="s">
        <v>1084</v>
      </c>
      <c r="L278" s="752">
        <v>84.380000000000038</v>
      </c>
      <c r="M278" s="752">
        <v>2</v>
      </c>
      <c r="N278" s="753">
        <v>168.76000000000008</v>
      </c>
    </row>
    <row r="279" spans="1:14" ht="14.4" customHeight="1" x14ac:dyDescent="0.3">
      <c r="A279" s="747" t="s">
        <v>583</v>
      </c>
      <c r="B279" s="748" t="s">
        <v>584</v>
      </c>
      <c r="C279" s="749" t="s">
        <v>602</v>
      </c>
      <c r="D279" s="750" t="s">
        <v>603</v>
      </c>
      <c r="E279" s="751">
        <v>50113001</v>
      </c>
      <c r="F279" s="750" t="s">
        <v>617</v>
      </c>
      <c r="G279" s="749" t="s">
        <v>618</v>
      </c>
      <c r="H279" s="749">
        <v>992513</v>
      </c>
      <c r="I279" s="749">
        <v>0</v>
      </c>
      <c r="J279" s="749" t="s">
        <v>1085</v>
      </c>
      <c r="K279" s="749" t="s">
        <v>585</v>
      </c>
      <c r="L279" s="752">
        <v>274.77999999999997</v>
      </c>
      <c r="M279" s="752">
        <v>36</v>
      </c>
      <c r="N279" s="753">
        <v>9892.08</v>
      </c>
    </row>
    <row r="280" spans="1:14" ht="14.4" customHeight="1" x14ac:dyDescent="0.3">
      <c r="A280" s="747" t="s">
        <v>583</v>
      </c>
      <c r="B280" s="748" t="s">
        <v>584</v>
      </c>
      <c r="C280" s="749" t="s">
        <v>602</v>
      </c>
      <c r="D280" s="750" t="s">
        <v>603</v>
      </c>
      <c r="E280" s="751">
        <v>50113001</v>
      </c>
      <c r="F280" s="750" t="s">
        <v>617</v>
      </c>
      <c r="G280" s="749" t="s">
        <v>618</v>
      </c>
      <c r="H280" s="749">
        <v>100512</v>
      </c>
      <c r="I280" s="749">
        <v>512</v>
      </c>
      <c r="J280" s="749" t="s">
        <v>1086</v>
      </c>
      <c r="K280" s="749" t="s">
        <v>1087</v>
      </c>
      <c r="L280" s="752">
        <v>56.749996716135207</v>
      </c>
      <c r="M280" s="752">
        <v>37</v>
      </c>
      <c r="N280" s="753">
        <v>2099.7498784970026</v>
      </c>
    </row>
    <row r="281" spans="1:14" ht="14.4" customHeight="1" x14ac:dyDescent="0.3">
      <c r="A281" s="747" t="s">
        <v>583</v>
      </c>
      <c r="B281" s="748" t="s">
        <v>584</v>
      </c>
      <c r="C281" s="749" t="s">
        <v>602</v>
      </c>
      <c r="D281" s="750" t="s">
        <v>603</v>
      </c>
      <c r="E281" s="751">
        <v>50113001</v>
      </c>
      <c r="F281" s="750" t="s">
        <v>617</v>
      </c>
      <c r="G281" s="749" t="s">
        <v>618</v>
      </c>
      <c r="H281" s="749">
        <v>110086</v>
      </c>
      <c r="I281" s="749">
        <v>10086</v>
      </c>
      <c r="J281" s="749" t="s">
        <v>647</v>
      </c>
      <c r="K281" s="749" t="s">
        <v>648</v>
      </c>
      <c r="L281" s="752">
        <v>1592.8000000000002</v>
      </c>
      <c r="M281" s="752">
        <v>37</v>
      </c>
      <c r="N281" s="753">
        <v>58933.600000000006</v>
      </c>
    </row>
    <row r="282" spans="1:14" ht="14.4" customHeight="1" x14ac:dyDescent="0.3">
      <c r="A282" s="747" t="s">
        <v>583</v>
      </c>
      <c r="B282" s="748" t="s">
        <v>584</v>
      </c>
      <c r="C282" s="749" t="s">
        <v>602</v>
      </c>
      <c r="D282" s="750" t="s">
        <v>603</v>
      </c>
      <c r="E282" s="751">
        <v>50113001</v>
      </c>
      <c r="F282" s="750" t="s">
        <v>617</v>
      </c>
      <c r="G282" s="749" t="s">
        <v>634</v>
      </c>
      <c r="H282" s="749">
        <v>191788</v>
      </c>
      <c r="I282" s="749">
        <v>91788</v>
      </c>
      <c r="J282" s="749" t="s">
        <v>1088</v>
      </c>
      <c r="K282" s="749" t="s">
        <v>848</v>
      </c>
      <c r="L282" s="752">
        <v>9.1600000000000037</v>
      </c>
      <c r="M282" s="752">
        <v>2</v>
      </c>
      <c r="N282" s="753">
        <v>18.320000000000007</v>
      </c>
    </row>
    <row r="283" spans="1:14" ht="14.4" customHeight="1" x14ac:dyDescent="0.3">
      <c r="A283" s="747" t="s">
        <v>583</v>
      </c>
      <c r="B283" s="748" t="s">
        <v>584</v>
      </c>
      <c r="C283" s="749" t="s">
        <v>602</v>
      </c>
      <c r="D283" s="750" t="s">
        <v>603</v>
      </c>
      <c r="E283" s="751">
        <v>50113001</v>
      </c>
      <c r="F283" s="750" t="s">
        <v>617</v>
      </c>
      <c r="G283" s="749" t="s">
        <v>634</v>
      </c>
      <c r="H283" s="749">
        <v>106618</v>
      </c>
      <c r="I283" s="749">
        <v>6618</v>
      </c>
      <c r="J283" s="749" t="s">
        <v>1089</v>
      </c>
      <c r="K283" s="749" t="s">
        <v>1090</v>
      </c>
      <c r="L283" s="752">
        <v>19.550000000000004</v>
      </c>
      <c r="M283" s="752">
        <v>1</v>
      </c>
      <c r="N283" s="753">
        <v>19.550000000000004</v>
      </c>
    </row>
    <row r="284" spans="1:14" ht="14.4" customHeight="1" x14ac:dyDescent="0.3">
      <c r="A284" s="747" t="s">
        <v>583</v>
      </c>
      <c r="B284" s="748" t="s">
        <v>584</v>
      </c>
      <c r="C284" s="749" t="s">
        <v>602</v>
      </c>
      <c r="D284" s="750" t="s">
        <v>603</v>
      </c>
      <c r="E284" s="751">
        <v>50113001</v>
      </c>
      <c r="F284" s="750" t="s">
        <v>617</v>
      </c>
      <c r="G284" s="749" t="s">
        <v>618</v>
      </c>
      <c r="H284" s="749">
        <v>184399</v>
      </c>
      <c r="I284" s="749">
        <v>84399</v>
      </c>
      <c r="J284" s="749" t="s">
        <v>1091</v>
      </c>
      <c r="K284" s="749" t="s">
        <v>1092</v>
      </c>
      <c r="L284" s="752">
        <v>320.29000000000008</v>
      </c>
      <c r="M284" s="752">
        <v>1</v>
      </c>
      <c r="N284" s="753">
        <v>320.29000000000008</v>
      </c>
    </row>
    <row r="285" spans="1:14" ht="14.4" customHeight="1" x14ac:dyDescent="0.3">
      <c r="A285" s="747" t="s">
        <v>583</v>
      </c>
      <c r="B285" s="748" t="s">
        <v>584</v>
      </c>
      <c r="C285" s="749" t="s">
        <v>602</v>
      </c>
      <c r="D285" s="750" t="s">
        <v>603</v>
      </c>
      <c r="E285" s="751">
        <v>50113001</v>
      </c>
      <c r="F285" s="750" t="s">
        <v>617</v>
      </c>
      <c r="G285" s="749" t="s">
        <v>634</v>
      </c>
      <c r="H285" s="749">
        <v>140362</v>
      </c>
      <c r="I285" s="749">
        <v>40362</v>
      </c>
      <c r="J285" s="749" t="s">
        <v>1093</v>
      </c>
      <c r="K285" s="749" t="s">
        <v>1094</v>
      </c>
      <c r="L285" s="752">
        <v>444.98999999999995</v>
      </c>
      <c r="M285" s="752">
        <v>2</v>
      </c>
      <c r="N285" s="753">
        <v>889.9799999999999</v>
      </c>
    </row>
    <row r="286" spans="1:14" ht="14.4" customHeight="1" x14ac:dyDescent="0.3">
      <c r="A286" s="747" t="s">
        <v>583</v>
      </c>
      <c r="B286" s="748" t="s">
        <v>584</v>
      </c>
      <c r="C286" s="749" t="s">
        <v>602</v>
      </c>
      <c r="D286" s="750" t="s">
        <v>603</v>
      </c>
      <c r="E286" s="751">
        <v>50113001</v>
      </c>
      <c r="F286" s="750" t="s">
        <v>617</v>
      </c>
      <c r="G286" s="749" t="s">
        <v>618</v>
      </c>
      <c r="H286" s="749">
        <v>188860</v>
      </c>
      <c r="I286" s="749">
        <v>154078</v>
      </c>
      <c r="J286" s="749" t="s">
        <v>1095</v>
      </c>
      <c r="K286" s="749" t="s">
        <v>1096</v>
      </c>
      <c r="L286" s="752">
        <v>833.70000000000027</v>
      </c>
      <c r="M286" s="752">
        <v>1</v>
      </c>
      <c r="N286" s="753">
        <v>833.70000000000027</v>
      </c>
    </row>
    <row r="287" spans="1:14" ht="14.4" customHeight="1" x14ac:dyDescent="0.3">
      <c r="A287" s="747" t="s">
        <v>583</v>
      </c>
      <c r="B287" s="748" t="s">
        <v>584</v>
      </c>
      <c r="C287" s="749" t="s">
        <v>602</v>
      </c>
      <c r="D287" s="750" t="s">
        <v>603</v>
      </c>
      <c r="E287" s="751">
        <v>50113001</v>
      </c>
      <c r="F287" s="750" t="s">
        <v>617</v>
      </c>
      <c r="G287" s="749" t="s">
        <v>618</v>
      </c>
      <c r="H287" s="749">
        <v>104307</v>
      </c>
      <c r="I287" s="749">
        <v>4307</v>
      </c>
      <c r="J287" s="749" t="s">
        <v>1097</v>
      </c>
      <c r="K287" s="749" t="s">
        <v>1098</v>
      </c>
      <c r="L287" s="752">
        <v>351.21999999999997</v>
      </c>
      <c r="M287" s="752">
        <v>2</v>
      </c>
      <c r="N287" s="753">
        <v>702.43999999999994</v>
      </c>
    </row>
    <row r="288" spans="1:14" ht="14.4" customHeight="1" x14ac:dyDescent="0.3">
      <c r="A288" s="747" t="s">
        <v>583</v>
      </c>
      <c r="B288" s="748" t="s">
        <v>584</v>
      </c>
      <c r="C288" s="749" t="s">
        <v>602</v>
      </c>
      <c r="D288" s="750" t="s">
        <v>603</v>
      </c>
      <c r="E288" s="751">
        <v>50113001</v>
      </c>
      <c r="F288" s="750" t="s">
        <v>617</v>
      </c>
      <c r="G288" s="749" t="s">
        <v>618</v>
      </c>
      <c r="H288" s="749">
        <v>216900</v>
      </c>
      <c r="I288" s="749">
        <v>216900</v>
      </c>
      <c r="J288" s="749" t="s">
        <v>1099</v>
      </c>
      <c r="K288" s="749" t="s">
        <v>1100</v>
      </c>
      <c r="L288" s="752">
        <v>658.02051193303123</v>
      </c>
      <c r="M288" s="752">
        <v>1160</v>
      </c>
      <c r="N288" s="753">
        <v>763303.79384231626</v>
      </c>
    </row>
    <row r="289" spans="1:14" ht="14.4" customHeight="1" x14ac:dyDescent="0.3">
      <c r="A289" s="747" t="s">
        <v>583</v>
      </c>
      <c r="B289" s="748" t="s">
        <v>584</v>
      </c>
      <c r="C289" s="749" t="s">
        <v>602</v>
      </c>
      <c r="D289" s="750" t="s">
        <v>603</v>
      </c>
      <c r="E289" s="751">
        <v>50113001</v>
      </c>
      <c r="F289" s="750" t="s">
        <v>617</v>
      </c>
      <c r="G289" s="749" t="s">
        <v>618</v>
      </c>
      <c r="H289" s="749">
        <v>988466</v>
      </c>
      <c r="I289" s="749">
        <v>192729</v>
      </c>
      <c r="J289" s="749" t="s">
        <v>1101</v>
      </c>
      <c r="K289" s="749" t="s">
        <v>1102</v>
      </c>
      <c r="L289" s="752">
        <v>54.100000000000016</v>
      </c>
      <c r="M289" s="752">
        <v>2</v>
      </c>
      <c r="N289" s="753">
        <v>108.20000000000003</v>
      </c>
    </row>
    <row r="290" spans="1:14" ht="14.4" customHeight="1" x14ac:dyDescent="0.3">
      <c r="A290" s="747" t="s">
        <v>583</v>
      </c>
      <c r="B290" s="748" t="s">
        <v>584</v>
      </c>
      <c r="C290" s="749" t="s">
        <v>602</v>
      </c>
      <c r="D290" s="750" t="s">
        <v>603</v>
      </c>
      <c r="E290" s="751">
        <v>50113001</v>
      </c>
      <c r="F290" s="750" t="s">
        <v>617</v>
      </c>
      <c r="G290" s="749" t="s">
        <v>634</v>
      </c>
      <c r="H290" s="749">
        <v>107981</v>
      </c>
      <c r="I290" s="749">
        <v>7981</v>
      </c>
      <c r="J290" s="749" t="s">
        <v>649</v>
      </c>
      <c r="K290" s="749" t="s">
        <v>650</v>
      </c>
      <c r="L290" s="752">
        <v>53.86401005054838</v>
      </c>
      <c r="M290" s="752">
        <v>120</v>
      </c>
      <c r="N290" s="753">
        <v>6463.6812060658058</v>
      </c>
    </row>
    <row r="291" spans="1:14" ht="14.4" customHeight="1" x14ac:dyDescent="0.3">
      <c r="A291" s="747" t="s">
        <v>583</v>
      </c>
      <c r="B291" s="748" t="s">
        <v>584</v>
      </c>
      <c r="C291" s="749" t="s">
        <v>602</v>
      </c>
      <c r="D291" s="750" t="s">
        <v>603</v>
      </c>
      <c r="E291" s="751">
        <v>50113001</v>
      </c>
      <c r="F291" s="750" t="s">
        <v>617</v>
      </c>
      <c r="G291" s="749" t="s">
        <v>634</v>
      </c>
      <c r="H291" s="749">
        <v>155823</v>
      </c>
      <c r="I291" s="749">
        <v>55823</v>
      </c>
      <c r="J291" s="749" t="s">
        <v>649</v>
      </c>
      <c r="K291" s="749" t="s">
        <v>1103</v>
      </c>
      <c r="L291" s="752">
        <v>39.824285714285715</v>
      </c>
      <c r="M291" s="752">
        <v>14</v>
      </c>
      <c r="N291" s="753">
        <v>557.54</v>
      </c>
    </row>
    <row r="292" spans="1:14" ht="14.4" customHeight="1" x14ac:dyDescent="0.3">
      <c r="A292" s="747" t="s">
        <v>583</v>
      </c>
      <c r="B292" s="748" t="s">
        <v>584</v>
      </c>
      <c r="C292" s="749" t="s">
        <v>602</v>
      </c>
      <c r="D292" s="750" t="s">
        <v>603</v>
      </c>
      <c r="E292" s="751">
        <v>50113001</v>
      </c>
      <c r="F292" s="750" t="s">
        <v>617</v>
      </c>
      <c r="G292" s="749" t="s">
        <v>634</v>
      </c>
      <c r="H292" s="749">
        <v>126786</v>
      </c>
      <c r="I292" s="749">
        <v>26786</v>
      </c>
      <c r="J292" s="749" t="s">
        <v>1104</v>
      </c>
      <c r="K292" s="749" t="s">
        <v>1105</v>
      </c>
      <c r="L292" s="752">
        <v>408.05525410463514</v>
      </c>
      <c r="M292" s="752">
        <v>112</v>
      </c>
      <c r="N292" s="753">
        <v>45702.188459719138</v>
      </c>
    </row>
    <row r="293" spans="1:14" ht="14.4" customHeight="1" x14ac:dyDescent="0.3">
      <c r="A293" s="747" t="s">
        <v>583</v>
      </c>
      <c r="B293" s="748" t="s">
        <v>584</v>
      </c>
      <c r="C293" s="749" t="s">
        <v>602</v>
      </c>
      <c r="D293" s="750" t="s">
        <v>603</v>
      </c>
      <c r="E293" s="751">
        <v>50113001</v>
      </c>
      <c r="F293" s="750" t="s">
        <v>617</v>
      </c>
      <c r="G293" s="749" t="s">
        <v>618</v>
      </c>
      <c r="H293" s="749">
        <v>125907</v>
      </c>
      <c r="I293" s="749">
        <v>125907</v>
      </c>
      <c r="J293" s="749" t="s">
        <v>1106</v>
      </c>
      <c r="K293" s="749" t="s">
        <v>1107</v>
      </c>
      <c r="L293" s="752">
        <v>682</v>
      </c>
      <c r="M293" s="752">
        <v>42</v>
      </c>
      <c r="N293" s="753">
        <v>28644</v>
      </c>
    </row>
    <row r="294" spans="1:14" ht="14.4" customHeight="1" x14ac:dyDescent="0.3">
      <c r="A294" s="747" t="s">
        <v>583</v>
      </c>
      <c r="B294" s="748" t="s">
        <v>584</v>
      </c>
      <c r="C294" s="749" t="s">
        <v>602</v>
      </c>
      <c r="D294" s="750" t="s">
        <v>603</v>
      </c>
      <c r="E294" s="751">
        <v>50113001</v>
      </c>
      <c r="F294" s="750" t="s">
        <v>617</v>
      </c>
      <c r="G294" s="749" t="s">
        <v>634</v>
      </c>
      <c r="H294" s="749">
        <v>989046</v>
      </c>
      <c r="I294" s="749">
        <v>500752</v>
      </c>
      <c r="J294" s="749" t="s">
        <v>1108</v>
      </c>
      <c r="K294" s="749" t="s">
        <v>874</v>
      </c>
      <c r="L294" s="752">
        <v>133.84</v>
      </c>
      <c r="M294" s="752">
        <v>1</v>
      </c>
      <c r="N294" s="753">
        <v>133.84</v>
      </c>
    </row>
    <row r="295" spans="1:14" ht="14.4" customHeight="1" x14ac:dyDescent="0.3">
      <c r="A295" s="747" t="s">
        <v>583</v>
      </c>
      <c r="B295" s="748" t="s">
        <v>584</v>
      </c>
      <c r="C295" s="749" t="s">
        <v>602</v>
      </c>
      <c r="D295" s="750" t="s">
        <v>603</v>
      </c>
      <c r="E295" s="751">
        <v>50113001</v>
      </c>
      <c r="F295" s="750" t="s">
        <v>617</v>
      </c>
      <c r="G295" s="749" t="s">
        <v>618</v>
      </c>
      <c r="H295" s="749">
        <v>162579</v>
      </c>
      <c r="I295" s="749">
        <v>162579</v>
      </c>
      <c r="J295" s="749" t="s">
        <v>1109</v>
      </c>
      <c r="K295" s="749" t="s">
        <v>1110</v>
      </c>
      <c r="L295" s="752">
        <v>47.685000000000002</v>
      </c>
      <c r="M295" s="752">
        <v>4</v>
      </c>
      <c r="N295" s="753">
        <v>190.74</v>
      </c>
    </row>
    <row r="296" spans="1:14" ht="14.4" customHeight="1" x14ac:dyDescent="0.3">
      <c r="A296" s="747" t="s">
        <v>583</v>
      </c>
      <c r="B296" s="748" t="s">
        <v>584</v>
      </c>
      <c r="C296" s="749" t="s">
        <v>602</v>
      </c>
      <c r="D296" s="750" t="s">
        <v>603</v>
      </c>
      <c r="E296" s="751">
        <v>50113001</v>
      </c>
      <c r="F296" s="750" t="s">
        <v>617</v>
      </c>
      <c r="G296" s="749" t="s">
        <v>618</v>
      </c>
      <c r="H296" s="749">
        <v>100874</v>
      </c>
      <c r="I296" s="749">
        <v>874</v>
      </c>
      <c r="J296" s="749" t="s">
        <v>1111</v>
      </c>
      <c r="K296" s="749" t="s">
        <v>1112</v>
      </c>
      <c r="L296" s="752">
        <v>48.44</v>
      </c>
      <c r="M296" s="752">
        <v>4</v>
      </c>
      <c r="N296" s="753">
        <v>193.76</v>
      </c>
    </row>
    <row r="297" spans="1:14" ht="14.4" customHeight="1" x14ac:dyDescent="0.3">
      <c r="A297" s="747" t="s">
        <v>583</v>
      </c>
      <c r="B297" s="748" t="s">
        <v>584</v>
      </c>
      <c r="C297" s="749" t="s">
        <v>602</v>
      </c>
      <c r="D297" s="750" t="s">
        <v>603</v>
      </c>
      <c r="E297" s="751">
        <v>50113001</v>
      </c>
      <c r="F297" s="750" t="s">
        <v>617</v>
      </c>
      <c r="G297" s="749" t="s">
        <v>618</v>
      </c>
      <c r="H297" s="749">
        <v>100876</v>
      </c>
      <c r="I297" s="749">
        <v>876</v>
      </c>
      <c r="J297" s="749" t="s">
        <v>1113</v>
      </c>
      <c r="K297" s="749" t="s">
        <v>1112</v>
      </c>
      <c r="L297" s="752">
        <v>66.539290056779308</v>
      </c>
      <c r="M297" s="752">
        <v>367</v>
      </c>
      <c r="N297" s="753">
        <v>24419.919450838006</v>
      </c>
    </row>
    <row r="298" spans="1:14" ht="14.4" customHeight="1" x14ac:dyDescent="0.3">
      <c r="A298" s="747" t="s">
        <v>583</v>
      </c>
      <c r="B298" s="748" t="s">
        <v>584</v>
      </c>
      <c r="C298" s="749" t="s">
        <v>602</v>
      </c>
      <c r="D298" s="750" t="s">
        <v>603</v>
      </c>
      <c r="E298" s="751">
        <v>50113001</v>
      </c>
      <c r="F298" s="750" t="s">
        <v>617</v>
      </c>
      <c r="G298" s="749" t="s">
        <v>618</v>
      </c>
      <c r="H298" s="749">
        <v>849997</v>
      </c>
      <c r="I298" s="749">
        <v>500278</v>
      </c>
      <c r="J298" s="749" t="s">
        <v>1114</v>
      </c>
      <c r="K298" s="749" t="s">
        <v>1115</v>
      </c>
      <c r="L298" s="752">
        <v>290.99666666666667</v>
      </c>
      <c r="M298" s="752">
        <v>3</v>
      </c>
      <c r="N298" s="753">
        <v>872.99</v>
      </c>
    </row>
    <row r="299" spans="1:14" ht="14.4" customHeight="1" x14ac:dyDescent="0.3">
      <c r="A299" s="747" t="s">
        <v>583</v>
      </c>
      <c r="B299" s="748" t="s">
        <v>584</v>
      </c>
      <c r="C299" s="749" t="s">
        <v>602</v>
      </c>
      <c r="D299" s="750" t="s">
        <v>603</v>
      </c>
      <c r="E299" s="751">
        <v>50113001</v>
      </c>
      <c r="F299" s="750" t="s">
        <v>617</v>
      </c>
      <c r="G299" s="749" t="s">
        <v>618</v>
      </c>
      <c r="H299" s="749">
        <v>157351</v>
      </c>
      <c r="I299" s="749">
        <v>57351</v>
      </c>
      <c r="J299" s="749" t="s">
        <v>1116</v>
      </c>
      <c r="K299" s="749" t="s">
        <v>1117</v>
      </c>
      <c r="L299" s="752">
        <v>47.77</v>
      </c>
      <c r="M299" s="752">
        <v>2</v>
      </c>
      <c r="N299" s="753">
        <v>95.54</v>
      </c>
    </row>
    <row r="300" spans="1:14" ht="14.4" customHeight="1" x14ac:dyDescent="0.3">
      <c r="A300" s="747" t="s">
        <v>583</v>
      </c>
      <c r="B300" s="748" t="s">
        <v>584</v>
      </c>
      <c r="C300" s="749" t="s">
        <v>602</v>
      </c>
      <c r="D300" s="750" t="s">
        <v>603</v>
      </c>
      <c r="E300" s="751">
        <v>50113001</v>
      </c>
      <c r="F300" s="750" t="s">
        <v>617</v>
      </c>
      <c r="G300" s="749" t="s">
        <v>618</v>
      </c>
      <c r="H300" s="749">
        <v>142630</v>
      </c>
      <c r="I300" s="749">
        <v>42630</v>
      </c>
      <c r="J300" s="749" t="s">
        <v>1118</v>
      </c>
      <c r="K300" s="749" t="s">
        <v>1119</v>
      </c>
      <c r="L300" s="752">
        <v>131.07999999999996</v>
      </c>
      <c r="M300" s="752">
        <v>2</v>
      </c>
      <c r="N300" s="753">
        <v>262.15999999999991</v>
      </c>
    </row>
    <row r="301" spans="1:14" ht="14.4" customHeight="1" x14ac:dyDescent="0.3">
      <c r="A301" s="747" t="s">
        <v>583</v>
      </c>
      <c r="B301" s="748" t="s">
        <v>584</v>
      </c>
      <c r="C301" s="749" t="s">
        <v>602</v>
      </c>
      <c r="D301" s="750" t="s">
        <v>603</v>
      </c>
      <c r="E301" s="751">
        <v>50113001</v>
      </c>
      <c r="F301" s="750" t="s">
        <v>617</v>
      </c>
      <c r="G301" s="749" t="s">
        <v>618</v>
      </c>
      <c r="H301" s="749">
        <v>102420</v>
      </c>
      <c r="I301" s="749">
        <v>2420</v>
      </c>
      <c r="J301" s="749" t="s">
        <v>1120</v>
      </c>
      <c r="K301" s="749" t="s">
        <v>1121</v>
      </c>
      <c r="L301" s="752">
        <v>97.08499999999998</v>
      </c>
      <c r="M301" s="752">
        <v>2</v>
      </c>
      <c r="N301" s="753">
        <v>194.16999999999996</v>
      </c>
    </row>
    <row r="302" spans="1:14" ht="14.4" customHeight="1" x14ac:dyDescent="0.3">
      <c r="A302" s="747" t="s">
        <v>583</v>
      </c>
      <c r="B302" s="748" t="s">
        <v>584</v>
      </c>
      <c r="C302" s="749" t="s">
        <v>602</v>
      </c>
      <c r="D302" s="750" t="s">
        <v>603</v>
      </c>
      <c r="E302" s="751">
        <v>50113001</v>
      </c>
      <c r="F302" s="750" t="s">
        <v>617</v>
      </c>
      <c r="G302" s="749" t="s">
        <v>618</v>
      </c>
      <c r="H302" s="749">
        <v>125115</v>
      </c>
      <c r="I302" s="749">
        <v>125115</v>
      </c>
      <c r="J302" s="749" t="s">
        <v>1122</v>
      </c>
      <c r="K302" s="749" t="s">
        <v>1123</v>
      </c>
      <c r="L302" s="752">
        <v>118.92999999999996</v>
      </c>
      <c r="M302" s="752">
        <v>3</v>
      </c>
      <c r="N302" s="753">
        <v>356.78999999999991</v>
      </c>
    </row>
    <row r="303" spans="1:14" ht="14.4" customHeight="1" x14ac:dyDescent="0.3">
      <c r="A303" s="747" t="s">
        <v>583</v>
      </c>
      <c r="B303" s="748" t="s">
        <v>584</v>
      </c>
      <c r="C303" s="749" t="s">
        <v>602</v>
      </c>
      <c r="D303" s="750" t="s">
        <v>603</v>
      </c>
      <c r="E303" s="751">
        <v>50113001</v>
      </c>
      <c r="F303" s="750" t="s">
        <v>617</v>
      </c>
      <c r="G303" s="749" t="s">
        <v>634</v>
      </c>
      <c r="H303" s="749">
        <v>850729</v>
      </c>
      <c r="I303" s="749">
        <v>157875</v>
      </c>
      <c r="J303" s="749" t="s">
        <v>1124</v>
      </c>
      <c r="K303" s="749" t="s">
        <v>1125</v>
      </c>
      <c r="L303" s="752">
        <v>272.39882352941174</v>
      </c>
      <c r="M303" s="752">
        <v>68</v>
      </c>
      <c r="N303" s="753">
        <v>18523.12</v>
      </c>
    </row>
    <row r="304" spans="1:14" ht="14.4" customHeight="1" x14ac:dyDescent="0.3">
      <c r="A304" s="747" t="s">
        <v>583</v>
      </c>
      <c r="B304" s="748" t="s">
        <v>584</v>
      </c>
      <c r="C304" s="749" t="s">
        <v>602</v>
      </c>
      <c r="D304" s="750" t="s">
        <v>603</v>
      </c>
      <c r="E304" s="751">
        <v>50113001</v>
      </c>
      <c r="F304" s="750" t="s">
        <v>617</v>
      </c>
      <c r="G304" s="749" t="s">
        <v>618</v>
      </c>
      <c r="H304" s="749">
        <v>104343</v>
      </c>
      <c r="I304" s="749">
        <v>4343</v>
      </c>
      <c r="J304" s="749" t="s">
        <v>1126</v>
      </c>
      <c r="K304" s="749" t="s">
        <v>1127</v>
      </c>
      <c r="L304" s="752">
        <v>29.899999999999991</v>
      </c>
      <c r="M304" s="752">
        <v>6</v>
      </c>
      <c r="N304" s="753">
        <v>179.39999999999995</v>
      </c>
    </row>
    <row r="305" spans="1:14" ht="14.4" customHeight="1" x14ac:dyDescent="0.3">
      <c r="A305" s="747" t="s">
        <v>583</v>
      </c>
      <c r="B305" s="748" t="s">
        <v>584</v>
      </c>
      <c r="C305" s="749" t="s">
        <v>602</v>
      </c>
      <c r="D305" s="750" t="s">
        <v>603</v>
      </c>
      <c r="E305" s="751">
        <v>50113001</v>
      </c>
      <c r="F305" s="750" t="s">
        <v>617</v>
      </c>
      <c r="G305" s="749" t="s">
        <v>618</v>
      </c>
      <c r="H305" s="749">
        <v>849941</v>
      </c>
      <c r="I305" s="749">
        <v>162142</v>
      </c>
      <c r="J305" s="749" t="s">
        <v>1128</v>
      </c>
      <c r="K305" s="749" t="s">
        <v>1129</v>
      </c>
      <c r="L305" s="752">
        <v>28.410000000000004</v>
      </c>
      <c r="M305" s="752">
        <v>1</v>
      </c>
      <c r="N305" s="753">
        <v>28.410000000000004</v>
      </c>
    </row>
    <row r="306" spans="1:14" ht="14.4" customHeight="1" x14ac:dyDescent="0.3">
      <c r="A306" s="747" t="s">
        <v>583</v>
      </c>
      <c r="B306" s="748" t="s">
        <v>584</v>
      </c>
      <c r="C306" s="749" t="s">
        <v>602</v>
      </c>
      <c r="D306" s="750" t="s">
        <v>603</v>
      </c>
      <c r="E306" s="751">
        <v>50113001</v>
      </c>
      <c r="F306" s="750" t="s">
        <v>617</v>
      </c>
      <c r="G306" s="749" t="s">
        <v>618</v>
      </c>
      <c r="H306" s="749">
        <v>121393</v>
      </c>
      <c r="I306" s="749">
        <v>0</v>
      </c>
      <c r="J306" s="749" t="s">
        <v>1130</v>
      </c>
      <c r="K306" s="749" t="s">
        <v>1131</v>
      </c>
      <c r="L306" s="752">
        <v>6050</v>
      </c>
      <c r="M306" s="752">
        <v>1</v>
      </c>
      <c r="N306" s="753">
        <v>6050</v>
      </c>
    </row>
    <row r="307" spans="1:14" ht="14.4" customHeight="1" x14ac:dyDescent="0.3">
      <c r="A307" s="747" t="s">
        <v>583</v>
      </c>
      <c r="B307" s="748" t="s">
        <v>584</v>
      </c>
      <c r="C307" s="749" t="s">
        <v>602</v>
      </c>
      <c r="D307" s="750" t="s">
        <v>603</v>
      </c>
      <c r="E307" s="751">
        <v>50113001</v>
      </c>
      <c r="F307" s="750" t="s">
        <v>617</v>
      </c>
      <c r="G307" s="749" t="s">
        <v>618</v>
      </c>
      <c r="H307" s="749">
        <v>147671</v>
      </c>
      <c r="I307" s="749">
        <v>47671</v>
      </c>
      <c r="J307" s="749" t="s">
        <v>1132</v>
      </c>
      <c r="K307" s="749" t="s">
        <v>1133</v>
      </c>
      <c r="L307" s="752">
        <v>351.19</v>
      </c>
      <c r="M307" s="752">
        <v>8</v>
      </c>
      <c r="N307" s="753">
        <v>2809.52</v>
      </c>
    </row>
    <row r="308" spans="1:14" ht="14.4" customHeight="1" x14ac:dyDescent="0.3">
      <c r="A308" s="747" t="s">
        <v>583</v>
      </c>
      <c r="B308" s="748" t="s">
        <v>584</v>
      </c>
      <c r="C308" s="749" t="s">
        <v>602</v>
      </c>
      <c r="D308" s="750" t="s">
        <v>603</v>
      </c>
      <c r="E308" s="751">
        <v>50113001</v>
      </c>
      <c r="F308" s="750" t="s">
        <v>617</v>
      </c>
      <c r="G308" s="749" t="s">
        <v>618</v>
      </c>
      <c r="H308" s="749">
        <v>155911</v>
      </c>
      <c r="I308" s="749">
        <v>55911</v>
      </c>
      <c r="J308" s="749" t="s">
        <v>1134</v>
      </c>
      <c r="K308" s="749" t="s">
        <v>1135</v>
      </c>
      <c r="L308" s="752">
        <v>35.415000000000006</v>
      </c>
      <c r="M308" s="752">
        <v>12</v>
      </c>
      <c r="N308" s="753">
        <v>424.98000000000008</v>
      </c>
    </row>
    <row r="309" spans="1:14" ht="14.4" customHeight="1" x14ac:dyDescent="0.3">
      <c r="A309" s="747" t="s">
        <v>583</v>
      </c>
      <c r="B309" s="748" t="s">
        <v>584</v>
      </c>
      <c r="C309" s="749" t="s">
        <v>602</v>
      </c>
      <c r="D309" s="750" t="s">
        <v>603</v>
      </c>
      <c r="E309" s="751">
        <v>50113001</v>
      </c>
      <c r="F309" s="750" t="s">
        <v>617</v>
      </c>
      <c r="G309" s="749" t="s">
        <v>618</v>
      </c>
      <c r="H309" s="749">
        <v>154424</v>
      </c>
      <c r="I309" s="749">
        <v>54424</v>
      </c>
      <c r="J309" s="749" t="s">
        <v>1136</v>
      </c>
      <c r="K309" s="749" t="s">
        <v>1137</v>
      </c>
      <c r="L309" s="752">
        <v>178.31999999999996</v>
      </c>
      <c r="M309" s="752">
        <v>1</v>
      </c>
      <c r="N309" s="753">
        <v>178.31999999999996</v>
      </c>
    </row>
    <row r="310" spans="1:14" ht="14.4" customHeight="1" x14ac:dyDescent="0.3">
      <c r="A310" s="747" t="s">
        <v>583</v>
      </c>
      <c r="B310" s="748" t="s">
        <v>584</v>
      </c>
      <c r="C310" s="749" t="s">
        <v>602</v>
      </c>
      <c r="D310" s="750" t="s">
        <v>603</v>
      </c>
      <c r="E310" s="751">
        <v>50113001</v>
      </c>
      <c r="F310" s="750" t="s">
        <v>617</v>
      </c>
      <c r="G310" s="749" t="s">
        <v>618</v>
      </c>
      <c r="H310" s="749">
        <v>100560</v>
      </c>
      <c r="I310" s="749">
        <v>560</v>
      </c>
      <c r="J310" s="749" t="s">
        <v>1138</v>
      </c>
      <c r="K310" s="749" t="s">
        <v>1139</v>
      </c>
      <c r="L310" s="752">
        <v>157.87000000000003</v>
      </c>
      <c r="M310" s="752">
        <v>3</v>
      </c>
      <c r="N310" s="753">
        <v>473.61000000000007</v>
      </c>
    </row>
    <row r="311" spans="1:14" ht="14.4" customHeight="1" x14ac:dyDescent="0.3">
      <c r="A311" s="747" t="s">
        <v>583</v>
      </c>
      <c r="B311" s="748" t="s">
        <v>584</v>
      </c>
      <c r="C311" s="749" t="s">
        <v>602</v>
      </c>
      <c r="D311" s="750" t="s">
        <v>603</v>
      </c>
      <c r="E311" s="751">
        <v>50113001</v>
      </c>
      <c r="F311" s="750" t="s">
        <v>617</v>
      </c>
      <c r="G311" s="749" t="s">
        <v>618</v>
      </c>
      <c r="H311" s="749">
        <v>102963</v>
      </c>
      <c r="I311" s="749">
        <v>2963</v>
      </c>
      <c r="J311" s="749" t="s">
        <v>1140</v>
      </c>
      <c r="K311" s="749" t="s">
        <v>1141</v>
      </c>
      <c r="L311" s="752">
        <v>97.590101933774534</v>
      </c>
      <c r="M311" s="752">
        <v>6</v>
      </c>
      <c r="N311" s="753">
        <v>585.54061160264723</v>
      </c>
    </row>
    <row r="312" spans="1:14" ht="14.4" customHeight="1" x14ac:dyDescent="0.3">
      <c r="A312" s="747" t="s">
        <v>583</v>
      </c>
      <c r="B312" s="748" t="s">
        <v>584</v>
      </c>
      <c r="C312" s="749" t="s">
        <v>602</v>
      </c>
      <c r="D312" s="750" t="s">
        <v>603</v>
      </c>
      <c r="E312" s="751">
        <v>50113001</v>
      </c>
      <c r="F312" s="750" t="s">
        <v>617</v>
      </c>
      <c r="G312" s="749" t="s">
        <v>618</v>
      </c>
      <c r="H312" s="749">
        <v>100269</v>
      </c>
      <c r="I312" s="749">
        <v>269</v>
      </c>
      <c r="J312" s="749" t="s">
        <v>1142</v>
      </c>
      <c r="K312" s="749" t="s">
        <v>841</v>
      </c>
      <c r="L312" s="752">
        <v>40.780000000000008</v>
      </c>
      <c r="M312" s="752">
        <v>1</v>
      </c>
      <c r="N312" s="753">
        <v>40.780000000000008</v>
      </c>
    </row>
    <row r="313" spans="1:14" ht="14.4" customHeight="1" x14ac:dyDescent="0.3">
      <c r="A313" s="747" t="s">
        <v>583</v>
      </c>
      <c r="B313" s="748" t="s">
        <v>584</v>
      </c>
      <c r="C313" s="749" t="s">
        <v>602</v>
      </c>
      <c r="D313" s="750" t="s">
        <v>603</v>
      </c>
      <c r="E313" s="751">
        <v>50113001</v>
      </c>
      <c r="F313" s="750" t="s">
        <v>617</v>
      </c>
      <c r="G313" s="749" t="s">
        <v>634</v>
      </c>
      <c r="H313" s="749">
        <v>210565</v>
      </c>
      <c r="I313" s="749">
        <v>210565</v>
      </c>
      <c r="J313" s="749" t="s">
        <v>1143</v>
      </c>
      <c r="K313" s="749" t="s">
        <v>1144</v>
      </c>
      <c r="L313" s="752">
        <v>224.2</v>
      </c>
      <c r="M313" s="752">
        <v>1</v>
      </c>
      <c r="N313" s="753">
        <v>224.2</v>
      </c>
    </row>
    <row r="314" spans="1:14" ht="14.4" customHeight="1" x14ac:dyDescent="0.3">
      <c r="A314" s="747" t="s">
        <v>583</v>
      </c>
      <c r="B314" s="748" t="s">
        <v>584</v>
      </c>
      <c r="C314" s="749" t="s">
        <v>602</v>
      </c>
      <c r="D314" s="750" t="s">
        <v>603</v>
      </c>
      <c r="E314" s="751">
        <v>50113001</v>
      </c>
      <c r="F314" s="750" t="s">
        <v>617</v>
      </c>
      <c r="G314" s="749" t="s">
        <v>634</v>
      </c>
      <c r="H314" s="749">
        <v>844651</v>
      </c>
      <c r="I314" s="749">
        <v>101205</v>
      </c>
      <c r="J314" s="749" t="s">
        <v>1145</v>
      </c>
      <c r="K314" s="749" t="s">
        <v>758</v>
      </c>
      <c r="L314" s="752">
        <v>86.09</v>
      </c>
      <c r="M314" s="752">
        <v>1</v>
      </c>
      <c r="N314" s="753">
        <v>86.09</v>
      </c>
    </row>
    <row r="315" spans="1:14" ht="14.4" customHeight="1" x14ac:dyDescent="0.3">
      <c r="A315" s="747" t="s">
        <v>583</v>
      </c>
      <c r="B315" s="748" t="s">
        <v>584</v>
      </c>
      <c r="C315" s="749" t="s">
        <v>602</v>
      </c>
      <c r="D315" s="750" t="s">
        <v>603</v>
      </c>
      <c r="E315" s="751">
        <v>50113001</v>
      </c>
      <c r="F315" s="750" t="s">
        <v>617</v>
      </c>
      <c r="G315" s="749" t="s">
        <v>634</v>
      </c>
      <c r="H315" s="749">
        <v>845220</v>
      </c>
      <c r="I315" s="749">
        <v>101211</v>
      </c>
      <c r="J315" s="749" t="s">
        <v>1145</v>
      </c>
      <c r="K315" s="749" t="s">
        <v>1146</v>
      </c>
      <c r="L315" s="752">
        <v>222.43000000000009</v>
      </c>
      <c r="M315" s="752">
        <v>2</v>
      </c>
      <c r="N315" s="753">
        <v>444.86000000000018</v>
      </c>
    </row>
    <row r="316" spans="1:14" ht="14.4" customHeight="1" x14ac:dyDescent="0.3">
      <c r="A316" s="747" t="s">
        <v>583</v>
      </c>
      <c r="B316" s="748" t="s">
        <v>584</v>
      </c>
      <c r="C316" s="749" t="s">
        <v>602</v>
      </c>
      <c r="D316" s="750" t="s">
        <v>603</v>
      </c>
      <c r="E316" s="751">
        <v>50113001</v>
      </c>
      <c r="F316" s="750" t="s">
        <v>617</v>
      </c>
      <c r="G316" s="749" t="s">
        <v>634</v>
      </c>
      <c r="H316" s="749">
        <v>125969</v>
      </c>
      <c r="I316" s="749">
        <v>25969</v>
      </c>
      <c r="J316" s="749" t="s">
        <v>1147</v>
      </c>
      <c r="K316" s="749" t="s">
        <v>1148</v>
      </c>
      <c r="L316" s="752">
        <v>514.11</v>
      </c>
      <c r="M316" s="752">
        <v>1</v>
      </c>
      <c r="N316" s="753">
        <v>514.11</v>
      </c>
    </row>
    <row r="317" spans="1:14" ht="14.4" customHeight="1" x14ac:dyDescent="0.3">
      <c r="A317" s="747" t="s">
        <v>583</v>
      </c>
      <c r="B317" s="748" t="s">
        <v>584</v>
      </c>
      <c r="C317" s="749" t="s">
        <v>602</v>
      </c>
      <c r="D317" s="750" t="s">
        <v>603</v>
      </c>
      <c r="E317" s="751">
        <v>50113001</v>
      </c>
      <c r="F317" s="750" t="s">
        <v>617</v>
      </c>
      <c r="G317" s="749" t="s">
        <v>618</v>
      </c>
      <c r="H317" s="749">
        <v>849310</v>
      </c>
      <c r="I317" s="749">
        <v>126689</v>
      </c>
      <c r="J317" s="749" t="s">
        <v>1149</v>
      </c>
      <c r="K317" s="749" t="s">
        <v>1150</v>
      </c>
      <c r="L317" s="752">
        <v>218.9</v>
      </c>
      <c r="M317" s="752">
        <v>10</v>
      </c>
      <c r="N317" s="753">
        <v>2189</v>
      </c>
    </row>
    <row r="318" spans="1:14" ht="14.4" customHeight="1" x14ac:dyDescent="0.3">
      <c r="A318" s="747" t="s">
        <v>583</v>
      </c>
      <c r="B318" s="748" t="s">
        <v>584</v>
      </c>
      <c r="C318" s="749" t="s">
        <v>602</v>
      </c>
      <c r="D318" s="750" t="s">
        <v>603</v>
      </c>
      <c r="E318" s="751">
        <v>50113001</v>
      </c>
      <c r="F318" s="750" t="s">
        <v>617</v>
      </c>
      <c r="G318" s="749" t="s">
        <v>618</v>
      </c>
      <c r="H318" s="749">
        <v>129027</v>
      </c>
      <c r="I318" s="749">
        <v>129027</v>
      </c>
      <c r="J318" s="749" t="s">
        <v>1151</v>
      </c>
      <c r="K318" s="749" t="s">
        <v>1152</v>
      </c>
      <c r="L318" s="752">
        <v>841.49992849743762</v>
      </c>
      <c r="M318" s="752">
        <v>116</v>
      </c>
      <c r="N318" s="753">
        <v>97613.991705702763</v>
      </c>
    </row>
    <row r="319" spans="1:14" ht="14.4" customHeight="1" x14ac:dyDescent="0.3">
      <c r="A319" s="747" t="s">
        <v>583</v>
      </c>
      <c r="B319" s="748" t="s">
        <v>584</v>
      </c>
      <c r="C319" s="749" t="s">
        <v>602</v>
      </c>
      <c r="D319" s="750" t="s">
        <v>603</v>
      </c>
      <c r="E319" s="751">
        <v>50113001</v>
      </c>
      <c r="F319" s="750" t="s">
        <v>617</v>
      </c>
      <c r="G319" s="749" t="s">
        <v>618</v>
      </c>
      <c r="H319" s="749">
        <v>191731</v>
      </c>
      <c r="I319" s="749">
        <v>91731</v>
      </c>
      <c r="J319" s="749" t="s">
        <v>1153</v>
      </c>
      <c r="K319" s="749" t="s">
        <v>1154</v>
      </c>
      <c r="L319" s="752">
        <v>3918.2100000000005</v>
      </c>
      <c r="M319" s="752">
        <v>11</v>
      </c>
      <c r="N319" s="753">
        <v>43100.310000000005</v>
      </c>
    </row>
    <row r="320" spans="1:14" ht="14.4" customHeight="1" x14ac:dyDescent="0.3">
      <c r="A320" s="747" t="s">
        <v>583</v>
      </c>
      <c r="B320" s="748" t="s">
        <v>584</v>
      </c>
      <c r="C320" s="749" t="s">
        <v>602</v>
      </c>
      <c r="D320" s="750" t="s">
        <v>603</v>
      </c>
      <c r="E320" s="751">
        <v>50113001</v>
      </c>
      <c r="F320" s="750" t="s">
        <v>617</v>
      </c>
      <c r="G320" s="749" t="s">
        <v>618</v>
      </c>
      <c r="H320" s="749">
        <v>172476</v>
      </c>
      <c r="I320" s="749">
        <v>172476</v>
      </c>
      <c r="J320" s="749" t="s">
        <v>1155</v>
      </c>
      <c r="K320" s="749" t="s">
        <v>1156</v>
      </c>
      <c r="L320" s="752">
        <v>40.385000000000005</v>
      </c>
      <c r="M320" s="752">
        <v>2</v>
      </c>
      <c r="N320" s="753">
        <v>80.77000000000001</v>
      </c>
    </row>
    <row r="321" spans="1:14" ht="14.4" customHeight="1" x14ac:dyDescent="0.3">
      <c r="A321" s="747" t="s">
        <v>583</v>
      </c>
      <c r="B321" s="748" t="s">
        <v>584</v>
      </c>
      <c r="C321" s="749" t="s">
        <v>602</v>
      </c>
      <c r="D321" s="750" t="s">
        <v>603</v>
      </c>
      <c r="E321" s="751">
        <v>50113001</v>
      </c>
      <c r="F321" s="750" t="s">
        <v>617</v>
      </c>
      <c r="G321" s="749" t="s">
        <v>618</v>
      </c>
      <c r="H321" s="749">
        <v>187123</v>
      </c>
      <c r="I321" s="749">
        <v>87123</v>
      </c>
      <c r="J321" s="749" t="s">
        <v>1157</v>
      </c>
      <c r="K321" s="749" t="s">
        <v>1158</v>
      </c>
      <c r="L321" s="752">
        <v>73.440000000000012</v>
      </c>
      <c r="M321" s="752">
        <v>1</v>
      </c>
      <c r="N321" s="753">
        <v>73.440000000000012</v>
      </c>
    </row>
    <row r="322" spans="1:14" ht="14.4" customHeight="1" x14ac:dyDescent="0.3">
      <c r="A322" s="747" t="s">
        <v>583</v>
      </c>
      <c r="B322" s="748" t="s">
        <v>584</v>
      </c>
      <c r="C322" s="749" t="s">
        <v>602</v>
      </c>
      <c r="D322" s="750" t="s">
        <v>603</v>
      </c>
      <c r="E322" s="751">
        <v>50113001</v>
      </c>
      <c r="F322" s="750" t="s">
        <v>617</v>
      </c>
      <c r="G322" s="749" t="s">
        <v>618</v>
      </c>
      <c r="H322" s="749">
        <v>100584</v>
      </c>
      <c r="I322" s="749">
        <v>584</v>
      </c>
      <c r="J322" s="749" t="s">
        <v>1159</v>
      </c>
      <c r="K322" s="749" t="s">
        <v>1160</v>
      </c>
      <c r="L322" s="752">
        <v>73.961984109334864</v>
      </c>
      <c r="M322" s="752">
        <v>10</v>
      </c>
      <c r="N322" s="753">
        <v>739.61984109334867</v>
      </c>
    </row>
    <row r="323" spans="1:14" ht="14.4" customHeight="1" x14ac:dyDescent="0.3">
      <c r="A323" s="747" t="s">
        <v>583</v>
      </c>
      <c r="B323" s="748" t="s">
        <v>584</v>
      </c>
      <c r="C323" s="749" t="s">
        <v>602</v>
      </c>
      <c r="D323" s="750" t="s">
        <v>603</v>
      </c>
      <c r="E323" s="751">
        <v>50113001</v>
      </c>
      <c r="F323" s="750" t="s">
        <v>617</v>
      </c>
      <c r="G323" s="749" t="s">
        <v>634</v>
      </c>
      <c r="H323" s="749">
        <v>988793</v>
      </c>
      <c r="I323" s="749">
        <v>142866</v>
      </c>
      <c r="J323" s="749" t="s">
        <v>1161</v>
      </c>
      <c r="K323" s="749" t="s">
        <v>752</v>
      </c>
      <c r="L323" s="752">
        <v>354.52</v>
      </c>
      <c r="M323" s="752">
        <v>1</v>
      </c>
      <c r="N323" s="753">
        <v>354.52</v>
      </c>
    </row>
    <row r="324" spans="1:14" ht="14.4" customHeight="1" x14ac:dyDescent="0.3">
      <c r="A324" s="747" t="s">
        <v>583</v>
      </c>
      <c r="B324" s="748" t="s">
        <v>584</v>
      </c>
      <c r="C324" s="749" t="s">
        <v>602</v>
      </c>
      <c r="D324" s="750" t="s">
        <v>603</v>
      </c>
      <c r="E324" s="751">
        <v>50113001</v>
      </c>
      <c r="F324" s="750" t="s">
        <v>617</v>
      </c>
      <c r="G324" s="749" t="s">
        <v>634</v>
      </c>
      <c r="H324" s="749">
        <v>191280</v>
      </c>
      <c r="I324" s="749">
        <v>91280</v>
      </c>
      <c r="J324" s="749" t="s">
        <v>1162</v>
      </c>
      <c r="K324" s="749" t="s">
        <v>1163</v>
      </c>
      <c r="L324" s="752">
        <v>61.010000000000012</v>
      </c>
      <c r="M324" s="752">
        <v>3</v>
      </c>
      <c r="N324" s="753">
        <v>183.03000000000003</v>
      </c>
    </row>
    <row r="325" spans="1:14" ht="14.4" customHeight="1" x14ac:dyDescent="0.3">
      <c r="A325" s="747" t="s">
        <v>583</v>
      </c>
      <c r="B325" s="748" t="s">
        <v>584</v>
      </c>
      <c r="C325" s="749" t="s">
        <v>602</v>
      </c>
      <c r="D325" s="750" t="s">
        <v>603</v>
      </c>
      <c r="E325" s="751">
        <v>50113001</v>
      </c>
      <c r="F325" s="750" t="s">
        <v>617</v>
      </c>
      <c r="G325" s="749" t="s">
        <v>634</v>
      </c>
      <c r="H325" s="749">
        <v>193969</v>
      </c>
      <c r="I325" s="749">
        <v>93969</v>
      </c>
      <c r="J325" s="749" t="s">
        <v>1162</v>
      </c>
      <c r="K325" s="749" t="s">
        <v>1131</v>
      </c>
      <c r="L325" s="752">
        <v>67.110000000000028</v>
      </c>
      <c r="M325" s="752">
        <v>9</v>
      </c>
      <c r="N325" s="753">
        <v>603.99000000000024</v>
      </c>
    </row>
    <row r="326" spans="1:14" ht="14.4" customHeight="1" x14ac:dyDescent="0.3">
      <c r="A326" s="747" t="s">
        <v>583</v>
      </c>
      <c r="B326" s="748" t="s">
        <v>584</v>
      </c>
      <c r="C326" s="749" t="s">
        <v>602</v>
      </c>
      <c r="D326" s="750" t="s">
        <v>603</v>
      </c>
      <c r="E326" s="751">
        <v>50113001</v>
      </c>
      <c r="F326" s="750" t="s">
        <v>617</v>
      </c>
      <c r="G326" s="749" t="s">
        <v>618</v>
      </c>
      <c r="H326" s="749">
        <v>845827</v>
      </c>
      <c r="I326" s="749">
        <v>0</v>
      </c>
      <c r="J326" s="749" t="s">
        <v>1164</v>
      </c>
      <c r="K326" s="749" t="s">
        <v>585</v>
      </c>
      <c r="L326" s="752">
        <v>97.389999999999986</v>
      </c>
      <c r="M326" s="752">
        <v>1</v>
      </c>
      <c r="N326" s="753">
        <v>97.389999999999986</v>
      </c>
    </row>
    <row r="327" spans="1:14" ht="14.4" customHeight="1" x14ac:dyDescent="0.3">
      <c r="A327" s="747" t="s">
        <v>583</v>
      </c>
      <c r="B327" s="748" t="s">
        <v>584</v>
      </c>
      <c r="C327" s="749" t="s">
        <v>602</v>
      </c>
      <c r="D327" s="750" t="s">
        <v>603</v>
      </c>
      <c r="E327" s="751">
        <v>50113001</v>
      </c>
      <c r="F327" s="750" t="s">
        <v>617</v>
      </c>
      <c r="G327" s="749" t="s">
        <v>618</v>
      </c>
      <c r="H327" s="749">
        <v>204356</v>
      </c>
      <c r="I327" s="749">
        <v>204356</v>
      </c>
      <c r="J327" s="749" t="s">
        <v>1165</v>
      </c>
      <c r="K327" s="749" t="s">
        <v>1080</v>
      </c>
      <c r="L327" s="752">
        <v>1133</v>
      </c>
      <c r="M327" s="752">
        <v>15</v>
      </c>
      <c r="N327" s="753">
        <v>16995</v>
      </c>
    </row>
    <row r="328" spans="1:14" ht="14.4" customHeight="1" x14ac:dyDescent="0.3">
      <c r="A328" s="747" t="s">
        <v>583</v>
      </c>
      <c r="B328" s="748" t="s">
        <v>584</v>
      </c>
      <c r="C328" s="749" t="s">
        <v>602</v>
      </c>
      <c r="D328" s="750" t="s">
        <v>603</v>
      </c>
      <c r="E328" s="751">
        <v>50113001</v>
      </c>
      <c r="F328" s="750" t="s">
        <v>617</v>
      </c>
      <c r="G328" s="749" t="s">
        <v>618</v>
      </c>
      <c r="H328" s="749">
        <v>144357</v>
      </c>
      <c r="I328" s="749">
        <v>44357</v>
      </c>
      <c r="J328" s="749" t="s">
        <v>1166</v>
      </c>
      <c r="K328" s="749" t="s">
        <v>1167</v>
      </c>
      <c r="L328" s="752">
        <v>3570.0342857142855</v>
      </c>
      <c r="M328" s="752">
        <v>28</v>
      </c>
      <c r="N328" s="753">
        <v>99960.959999999992</v>
      </c>
    </row>
    <row r="329" spans="1:14" ht="14.4" customHeight="1" x14ac:dyDescent="0.3">
      <c r="A329" s="747" t="s">
        <v>583</v>
      </c>
      <c r="B329" s="748" t="s">
        <v>584</v>
      </c>
      <c r="C329" s="749" t="s">
        <v>602</v>
      </c>
      <c r="D329" s="750" t="s">
        <v>603</v>
      </c>
      <c r="E329" s="751">
        <v>50113001</v>
      </c>
      <c r="F329" s="750" t="s">
        <v>617</v>
      </c>
      <c r="G329" s="749" t="s">
        <v>618</v>
      </c>
      <c r="H329" s="749">
        <v>118305</v>
      </c>
      <c r="I329" s="749">
        <v>18305</v>
      </c>
      <c r="J329" s="749" t="s">
        <v>1168</v>
      </c>
      <c r="K329" s="749" t="s">
        <v>1169</v>
      </c>
      <c r="L329" s="752">
        <v>242</v>
      </c>
      <c r="M329" s="752">
        <v>11</v>
      </c>
      <c r="N329" s="753">
        <v>2662</v>
      </c>
    </row>
    <row r="330" spans="1:14" ht="14.4" customHeight="1" x14ac:dyDescent="0.3">
      <c r="A330" s="747" t="s">
        <v>583</v>
      </c>
      <c r="B330" s="748" t="s">
        <v>584</v>
      </c>
      <c r="C330" s="749" t="s">
        <v>602</v>
      </c>
      <c r="D330" s="750" t="s">
        <v>603</v>
      </c>
      <c r="E330" s="751">
        <v>50113001</v>
      </c>
      <c r="F330" s="750" t="s">
        <v>617</v>
      </c>
      <c r="G330" s="749" t="s">
        <v>618</v>
      </c>
      <c r="H330" s="749">
        <v>13440</v>
      </c>
      <c r="I330" s="749">
        <v>13440</v>
      </c>
      <c r="J330" s="749" t="s">
        <v>1170</v>
      </c>
      <c r="K330" s="749" t="s">
        <v>938</v>
      </c>
      <c r="L330" s="752">
        <v>396</v>
      </c>
      <c r="M330" s="752">
        <v>22</v>
      </c>
      <c r="N330" s="753">
        <v>8712</v>
      </c>
    </row>
    <row r="331" spans="1:14" ht="14.4" customHeight="1" x14ac:dyDescent="0.3">
      <c r="A331" s="747" t="s">
        <v>583</v>
      </c>
      <c r="B331" s="748" t="s">
        <v>584</v>
      </c>
      <c r="C331" s="749" t="s">
        <v>602</v>
      </c>
      <c r="D331" s="750" t="s">
        <v>603</v>
      </c>
      <c r="E331" s="751">
        <v>50113001</v>
      </c>
      <c r="F331" s="750" t="s">
        <v>617</v>
      </c>
      <c r="G331" s="749" t="s">
        <v>634</v>
      </c>
      <c r="H331" s="749">
        <v>197227</v>
      </c>
      <c r="I331" s="749">
        <v>197227</v>
      </c>
      <c r="J331" s="749" t="s">
        <v>1171</v>
      </c>
      <c r="K331" s="749" t="s">
        <v>1172</v>
      </c>
      <c r="L331" s="752">
        <v>136.63000000000002</v>
      </c>
      <c r="M331" s="752">
        <v>1</v>
      </c>
      <c r="N331" s="753">
        <v>136.63000000000002</v>
      </c>
    </row>
    <row r="332" spans="1:14" ht="14.4" customHeight="1" x14ac:dyDescent="0.3">
      <c r="A332" s="747" t="s">
        <v>583</v>
      </c>
      <c r="B332" s="748" t="s">
        <v>584</v>
      </c>
      <c r="C332" s="749" t="s">
        <v>602</v>
      </c>
      <c r="D332" s="750" t="s">
        <v>603</v>
      </c>
      <c r="E332" s="751">
        <v>50113001</v>
      </c>
      <c r="F332" s="750" t="s">
        <v>617</v>
      </c>
      <c r="G332" s="749" t="s">
        <v>634</v>
      </c>
      <c r="H332" s="749">
        <v>197231</v>
      </c>
      <c r="I332" s="749">
        <v>197231</v>
      </c>
      <c r="J332" s="749" t="s">
        <v>1173</v>
      </c>
      <c r="K332" s="749" t="s">
        <v>1172</v>
      </c>
      <c r="L332" s="752">
        <v>255.90000000000012</v>
      </c>
      <c r="M332" s="752">
        <v>1</v>
      </c>
      <c r="N332" s="753">
        <v>255.90000000000012</v>
      </c>
    </row>
    <row r="333" spans="1:14" ht="14.4" customHeight="1" x14ac:dyDescent="0.3">
      <c r="A333" s="747" t="s">
        <v>583</v>
      </c>
      <c r="B333" s="748" t="s">
        <v>584</v>
      </c>
      <c r="C333" s="749" t="s">
        <v>602</v>
      </c>
      <c r="D333" s="750" t="s">
        <v>603</v>
      </c>
      <c r="E333" s="751">
        <v>50113001</v>
      </c>
      <c r="F333" s="750" t="s">
        <v>617</v>
      </c>
      <c r="G333" s="749" t="s">
        <v>585</v>
      </c>
      <c r="H333" s="749">
        <v>147741</v>
      </c>
      <c r="I333" s="749">
        <v>47741</v>
      </c>
      <c r="J333" s="749" t="s">
        <v>1174</v>
      </c>
      <c r="K333" s="749" t="s">
        <v>1175</v>
      </c>
      <c r="L333" s="752">
        <v>39.393333333333338</v>
      </c>
      <c r="M333" s="752">
        <v>3</v>
      </c>
      <c r="N333" s="753">
        <v>118.18</v>
      </c>
    </row>
    <row r="334" spans="1:14" ht="14.4" customHeight="1" x14ac:dyDescent="0.3">
      <c r="A334" s="747" t="s">
        <v>583</v>
      </c>
      <c r="B334" s="748" t="s">
        <v>584</v>
      </c>
      <c r="C334" s="749" t="s">
        <v>602</v>
      </c>
      <c r="D334" s="750" t="s">
        <v>603</v>
      </c>
      <c r="E334" s="751">
        <v>50113001</v>
      </c>
      <c r="F334" s="750" t="s">
        <v>617</v>
      </c>
      <c r="G334" s="749" t="s">
        <v>585</v>
      </c>
      <c r="H334" s="749">
        <v>147740</v>
      </c>
      <c r="I334" s="749">
        <v>47740</v>
      </c>
      <c r="J334" s="749" t="s">
        <v>1176</v>
      </c>
      <c r="K334" s="749" t="s">
        <v>758</v>
      </c>
      <c r="L334" s="752">
        <v>36.369999999999997</v>
      </c>
      <c r="M334" s="752">
        <v>1</v>
      </c>
      <c r="N334" s="753">
        <v>36.369999999999997</v>
      </c>
    </row>
    <row r="335" spans="1:14" ht="14.4" customHeight="1" x14ac:dyDescent="0.3">
      <c r="A335" s="747" t="s">
        <v>583</v>
      </c>
      <c r="B335" s="748" t="s">
        <v>584</v>
      </c>
      <c r="C335" s="749" t="s">
        <v>602</v>
      </c>
      <c r="D335" s="750" t="s">
        <v>603</v>
      </c>
      <c r="E335" s="751">
        <v>50113001</v>
      </c>
      <c r="F335" s="750" t="s">
        <v>617</v>
      </c>
      <c r="G335" s="749" t="s">
        <v>618</v>
      </c>
      <c r="H335" s="749">
        <v>114989</v>
      </c>
      <c r="I335" s="749">
        <v>14989</v>
      </c>
      <c r="J335" s="749" t="s">
        <v>1177</v>
      </c>
      <c r="K335" s="749" t="s">
        <v>1178</v>
      </c>
      <c r="L335" s="752">
        <v>86.435238095238105</v>
      </c>
      <c r="M335" s="752">
        <v>21</v>
      </c>
      <c r="N335" s="753">
        <v>1815.1400000000003</v>
      </c>
    </row>
    <row r="336" spans="1:14" ht="14.4" customHeight="1" x14ac:dyDescent="0.3">
      <c r="A336" s="747" t="s">
        <v>583</v>
      </c>
      <c r="B336" s="748" t="s">
        <v>584</v>
      </c>
      <c r="C336" s="749" t="s">
        <v>602</v>
      </c>
      <c r="D336" s="750" t="s">
        <v>603</v>
      </c>
      <c r="E336" s="751">
        <v>50113001</v>
      </c>
      <c r="F336" s="750" t="s">
        <v>617</v>
      </c>
      <c r="G336" s="749" t="s">
        <v>618</v>
      </c>
      <c r="H336" s="749">
        <v>114957</v>
      </c>
      <c r="I336" s="749">
        <v>14957</v>
      </c>
      <c r="J336" s="749" t="s">
        <v>1179</v>
      </c>
      <c r="K336" s="749" t="s">
        <v>1180</v>
      </c>
      <c r="L336" s="752">
        <v>40.349999999999994</v>
      </c>
      <c r="M336" s="752">
        <v>1</v>
      </c>
      <c r="N336" s="753">
        <v>40.349999999999994</v>
      </c>
    </row>
    <row r="337" spans="1:14" ht="14.4" customHeight="1" x14ac:dyDescent="0.3">
      <c r="A337" s="747" t="s">
        <v>583</v>
      </c>
      <c r="B337" s="748" t="s">
        <v>584</v>
      </c>
      <c r="C337" s="749" t="s">
        <v>602</v>
      </c>
      <c r="D337" s="750" t="s">
        <v>603</v>
      </c>
      <c r="E337" s="751">
        <v>50113001</v>
      </c>
      <c r="F337" s="750" t="s">
        <v>617</v>
      </c>
      <c r="G337" s="749" t="s">
        <v>618</v>
      </c>
      <c r="H337" s="749">
        <v>114958</v>
      </c>
      <c r="I337" s="749">
        <v>14958</v>
      </c>
      <c r="J337" s="749" t="s">
        <v>1181</v>
      </c>
      <c r="K337" s="749" t="s">
        <v>1182</v>
      </c>
      <c r="L337" s="752">
        <v>33.11</v>
      </c>
      <c r="M337" s="752">
        <v>2</v>
      </c>
      <c r="N337" s="753">
        <v>66.22</v>
      </c>
    </row>
    <row r="338" spans="1:14" ht="14.4" customHeight="1" x14ac:dyDescent="0.3">
      <c r="A338" s="747" t="s">
        <v>583</v>
      </c>
      <c r="B338" s="748" t="s">
        <v>584</v>
      </c>
      <c r="C338" s="749" t="s">
        <v>602</v>
      </c>
      <c r="D338" s="750" t="s">
        <v>603</v>
      </c>
      <c r="E338" s="751">
        <v>50113001</v>
      </c>
      <c r="F338" s="750" t="s">
        <v>617</v>
      </c>
      <c r="G338" s="749" t="s">
        <v>634</v>
      </c>
      <c r="H338" s="749">
        <v>846853</v>
      </c>
      <c r="I338" s="749">
        <v>124418</v>
      </c>
      <c r="J338" s="749" t="s">
        <v>1183</v>
      </c>
      <c r="K338" s="749" t="s">
        <v>1184</v>
      </c>
      <c r="L338" s="752">
        <v>660</v>
      </c>
      <c r="M338" s="752">
        <v>4</v>
      </c>
      <c r="N338" s="753">
        <v>2640</v>
      </c>
    </row>
    <row r="339" spans="1:14" ht="14.4" customHeight="1" x14ac:dyDescent="0.3">
      <c r="A339" s="747" t="s">
        <v>583</v>
      </c>
      <c r="B339" s="748" t="s">
        <v>584</v>
      </c>
      <c r="C339" s="749" t="s">
        <v>602</v>
      </c>
      <c r="D339" s="750" t="s">
        <v>603</v>
      </c>
      <c r="E339" s="751">
        <v>50113001</v>
      </c>
      <c r="F339" s="750" t="s">
        <v>617</v>
      </c>
      <c r="G339" s="749" t="s">
        <v>618</v>
      </c>
      <c r="H339" s="749">
        <v>845467</v>
      </c>
      <c r="I339" s="749">
        <v>114360</v>
      </c>
      <c r="J339" s="749" t="s">
        <v>1185</v>
      </c>
      <c r="K339" s="749" t="s">
        <v>1186</v>
      </c>
      <c r="L339" s="752">
        <v>68.789999999999935</v>
      </c>
      <c r="M339" s="752">
        <v>1</v>
      </c>
      <c r="N339" s="753">
        <v>68.789999999999935</v>
      </c>
    </row>
    <row r="340" spans="1:14" ht="14.4" customHeight="1" x14ac:dyDescent="0.3">
      <c r="A340" s="747" t="s">
        <v>583</v>
      </c>
      <c r="B340" s="748" t="s">
        <v>584</v>
      </c>
      <c r="C340" s="749" t="s">
        <v>602</v>
      </c>
      <c r="D340" s="750" t="s">
        <v>603</v>
      </c>
      <c r="E340" s="751">
        <v>50113001</v>
      </c>
      <c r="F340" s="750" t="s">
        <v>617</v>
      </c>
      <c r="G340" s="749" t="s">
        <v>634</v>
      </c>
      <c r="H340" s="749">
        <v>215904</v>
      </c>
      <c r="I340" s="749">
        <v>215904</v>
      </c>
      <c r="J340" s="749" t="s">
        <v>1187</v>
      </c>
      <c r="K340" s="749" t="s">
        <v>1188</v>
      </c>
      <c r="L340" s="752">
        <v>119.20000000000003</v>
      </c>
      <c r="M340" s="752">
        <v>1</v>
      </c>
      <c r="N340" s="753">
        <v>119.20000000000003</v>
      </c>
    </row>
    <row r="341" spans="1:14" ht="14.4" customHeight="1" x14ac:dyDescent="0.3">
      <c r="A341" s="747" t="s">
        <v>583</v>
      </c>
      <c r="B341" s="748" t="s">
        <v>584</v>
      </c>
      <c r="C341" s="749" t="s">
        <v>602</v>
      </c>
      <c r="D341" s="750" t="s">
        <v>603</v>
      </c>
      <c r="E341" s="751">
        <v>50113001</v>
      </c>
      <c r="F341" s="750" t="s">
        <v>617</v>
      </c>
      <c r="G341" s="749" t="s">
        <v>618</v>
      </c>
      <c r="H341" s="749">
        <v>122629</v>
      </c>
      <c r="I341" s="749">
        <v>122629</v>
      </c>
      <c r="J341" s="749" t="s">
        <v>1189</v>
      </c>
      <c r="K341" s="749" t="s">
        <v>1190</v>
      </c>
      <c r="L341" s="752">
        <v>75.488431639795493</v>
      </c>
      <c r="M341" s="752">
        <v>70</v>
      </c>
      <c r="N341" s="753">
        <v>5284.1902147856845</v>
      </c>
    </row>
    <row r="342" spans="1:14" ht="14.4" customHeight="1" x14ac:dyDescent="0.3">
      <c r="A342" s="747" t="s">
        <v>583</v>
      </c>
      <c r="B342" s="748" t="s">
        <v>584</v>
      </c>
      <c r="C342" s="749" t="s">
        <v>602</v>
      </c>
      <c r="D342" s="750" t="s">
        <v>603</v>
      </c>
      <c r="E342" s="751">
        <v>50113001</v>
      </c>
      <c r="F342" s="750" t="s">
        <v>617</v>
      </c>
      <c r="G342" s="749" t="s">
        <v>618</v>
      </c>
      <c r="H342" s="749">
        <v>115643</v>
      </c>
      <c r="I342" s="749">
        <v>15643</v>
      </c>
      <c r="J342" s="749" t="s">
        <v>1191</v>
      </c>
      <c r="K342" s="749" t="s">
        <v>1192</v>
      </c>
      <c r="L342" s="752">
        <v>770.43</v>
      </c>
      <c r="M342" s="752">
        <v>3</v>
      </c>
      <c r="N342" s="753">
        <v>2311.29</v>
      </c>
    </row>
    <row r="343" spans="1:14" ht="14.4" customHeight="1" x14ac:dyDescent="0.3">
      <c r="A343" s="747" t="s">
        <v>583</v>
      </c>
      <c r="B343" s="748" t="s">
        <v>584</v>
      </c>
      <c r="C343" s="749" t="s">
        <v>602</v>
      </c>
      <c r="D343" s="750" t="s">
        <v>603</v>
      </c>
      <c r="E343" s="751">
        <v>50113001</v>
      </c>
      <c r="F343" s="750" t="s">
        <v>617</v>
      </c>
      <c r="G343" s="749" t="s">
        <v>634</v>
      </c>
      <c r="H343" s="749">
        <v>115245</v>
      </c>
      <c r="I343" s="749">
        <v>15245</v>
      </c>
      <c r="J343" s="749" t="s">
        <v>1193</v>
      </c>
      <c r="K343" s="749" t="s">
        <v>1194</v>
      </c>
      <c r="L343" s="752">
        <v>1375</v>
      </c>
      <c r="M343" s="752">
        <v>14</v>
      </c>
      <c r="N343" s="753">
        <v>19250</v>
      </c>
    </row>
    <row r="344" spans="1:14" ht="14.4" customHeight="1" x14ac:dyDescent="0.3">
      <c r="A344" s="747" t="s">
        <v>583</v>
      </c>
      <c r="B344" s="748" t="s">
        <v>584</v>
      </c>
      <c r="C344" s="749" t="s">
        <v>602</v>
      </c>
      <c r="D344" s="750" t="s">
        <v>603</v>
      </c>
      <c r="E344" s="751">
        <v>50113001</v>
      </c>
      <c r="F344" s="750" t="s">
        <v>617</v>
      </c>
      <c r="G344" s="749" t="s">
        <v>618</v>
      </c>
      <c r="H344" s="749">
        <v>58159</v>
      </c>
      <c r="I344" s="749">
        <v>58159</v>
      </c>
      <c r="J344" s="749" t="s">
        <v>1195</v>
      </c>
      <c r="K344" s="749" t="s">
        <v>1196</v>
      </c>
      <c r="L344" s="752">
        <v>64.269982320126431</v>
      </c>
      <c r="M344" s="752">
        <v>4</v>
      </c>
      <c r="N344" s="753">
        <v>257.07992928050572</v>
      </c>
    </row>
    <row r="345" spans="1:14" ht="14.4" customHeight="1" x14ac:dyDescent="0.3">
      <c r="A345" s="747" t="s">
        <v>583</v>
      </c>
      <c r="B345" s="748" t="s">
        <v>584</v>
      </c>
      <c r="C345" s="749" t="s">
        <v>602</v>
      </c>
      <c r="D345" s="750" t="s">
        <v>603</v>
      </c>
      <c r="E345" s="751">
        <v>50113001</v>
      </c>
      <c r="F345" s="750" t="s">
        <v>617</v>
      </c>
      <c r="G345" s="749" t="s">
        <v>585</v>
      </c>
      <c r="H345" s="749">
        <v>198054</v>
      </c>
      <c r="I345" s="749">
        <v>198054</v>
      </c>
      <c r="J345" s="749" t="s">
        <v>1197</v>
      </c>
      <c r="K345" s="749" t="s">
        <v>1198</v>
      </c>
      <c r="L345" s="752">
        <v>44</v>
      </c>
      <c r="M345" s="752">
        <v>4</v>
      </c>
      <c r="N345" s="753">
        <v>176</v>
      </c>
    </row>
    <row r="346" spans="1:14" ht="14.4" customHeight="1" x14ac:dyDescent="0.3">
      <c r="A346" s="747" t="s">
        <v>583</v>
      </c>
      <c r="B346" s="748" t="s">
        <v>584</v>
      </c>
      <c r="C346" s="749" t="s">
        <v>602</v>
      </c>
      <c r="D346" s="750" t="s">
        <v>603</v>
      </c>
      <c r="E346" s="751">
        <v>50113001</v>
      </c>
      <c r="F346" s="750" t="s">
        <v>617</v>
      </c>
      <c r="G346" s="749" t="s">
        <v>618</v>
      </c>
      <c r="H346" s="749">
        <v>180058</v>
      </c>
      <c r="I346" s="749">
        <v>80058</v>
      </c>
      <c r="J346" s="749" t="s">
        <v>1199</v>
      </c>
      <c r="K346" s="749" t="s">
        <v>1200</v>
      </c>
      <c r="L346" s="752">
        <v>124.26999999999997</v>
      </c>
      <c r="M346" s="752">
        <v>1</v>
      </c>
      <c r="N346" s="753">
        <v>124.26999999999997</v>
      </c>
    </row>
    <row r="347" spans="1:14" ht="14.4" customHeight="1" x14ac:dyDescent="0.3">
      <c r="A347" s="747" t="s">
        <v>583</v>
      </c>
      <c r="B347" s="748" t="s">
        <v>584</v>
      </c>
      <c r="C347" s="749" t="s">
        <v>602</v>
      </c>
      <c r="D347" s="750" t="s">
        <v>603</v>
      </c>
      <c r="E347" s="751">
        <v>50113001</v>
      </c>
      <c r="F347" s="750" t="s">
        <v>617</v>
      </c>
      <c r="G347" s="749" t="s">
        <v>618</v>
      </c>
      <c r="H347" s="749">
        <v>172564</v>
      </c>
      <c r="I347" s="749">
        <v>72564</v>
      </c>
      <c r="J347" s="749" t="s">
        <v>1201</v>
      </c>
      <c r="K347" s="749" t="s">
        <v>1202</v>
      </c>
      <c r="L347" s="752">
        <v>476.06010983119774</v>
      </c>
      <c r="M347" s="752">
        <v>16</v>
      </c>
      <c r="N347" s="753">
        <v>7616.9617572991638</v>
      </c>
    </row>
    <row r="348" spans="1:14" ht="14.4" customHeight="1" x14ac:dyDescent="0.3">
      <c r="A348" s="747" t="s">
        <v>583</v>
      </c>
      <c r="B348" s="748" t="s">
        <v>584</v>
      </c>
      <c r="C348" s="749" t="s">
        <v>602</v>
      </c>
      <c r="D348" s="750" t="s">
        <v>603</v>
      </c>
      <c r="E348" s="751">
        <v>50113001</v>
      </c>
      <c r="F348" s="750" t="s">
        <v>617</v>
      </c>
      <c r="G348" s="749" t="s">
        <v>618</v>
      </c>
      <c r="H348" s="749">
        <v>847940</v>
      </c>
      <c r="I348" s="749">
        <v>155338</v>
      </c>
      <c r="J348" s="749" t="s">
        <v>1203</v>
      </c>
      <c r="K348" s="749" t="s">
        <v>1204</v>
      </c>
      <c r="L348" s="752">
        <v>17486.830000000002</v>
      </c>
      <c r="M348" s="752">
        <v>1</v>
      </c>
      <c r="N348" s="753">
        <v>17486.830000000002</v>
      </c>
    </row>
    <row r="349" spans="1:14" ht="14.4" customHeight="1" x14ac:dyDescent="0.3">
      <c r="A349" s="747" t="s">
        <v>583</v>
      </c>
      <c r="B349" s="748" t="s">
        <v>584</v>
      </c>
      <c r="C349" s="749" t="s">
        <v>602</v>
      </c>
      <c r="D349" s="750" t="s">
        <v>603</v>
      </c>
      <c r="E349" s="751">
        <v>50113001</v>
      </c>
      <c r="F349" s="750" t="s">
        <v>617</v>
      </c>
      <c r="G349" s="749" t="s">
        <v>618</v>
      </c>
      <c r="H349" s="749">
        <v>159941</v>
      </c>
      <c r="I349" s="749">
        <v>59941</v>
      </c>
      <c r="J349" s="749" t="s">
        <v>1205</v>
      </c>
      <c r="K349" s="749" t="s">
        <v>1206</v>
      </c>
      <c r="L349" s="752">
        <v>224.85599999999997</v>
      </c>
      <c r="M349" s="752">
        <v>15</v>
      </c>
      <c r="N349" s="753">
        <v>3372.8399999999997</v>
      </c>
    </row>
    <row r="350" spans="1:14" ht="14.4" customHeight="1" x14ac:dyDescent="0.3">
      <c r="A350" s="747" t="s">
        <v>583</v>
      </c>
      <c r="B350" s="748" t="s">
        <v>584</v>
      </c>
      <c r="C350" s="749" t="s">
        <v>602</v>
      </c>
      <c r="D350" s="750" t="s">
        <v>603</v>
      </c>
      <c r="E350" s="751">
        <v>50113001</v>
      </c>
      <c r="F350" s="750" t="s">
        <v>617</v>
      </c>
      <c r="G350" s="749" t="s">
        <v>634</v>
      </c>
      <c r="H350" s="749">
        <v>109709</v>
      </c>
      <c r="I350" s="749">
        <v>9709</v>
      </c>
      <c r="J350" s="749" t="s">
        <v>651</v>
      </c>
      <c r="K350" s="749" t="s">
        <v>652</v>
      </c>
      <c r="L350" s="752">
        <v>54.995100656397085</v>
      </c>
      <c r="M350" s="752">
        <v>390</v>
      </c>
      <c r="N350" s="753">
        <v>21448.089255994862</v>
      </c>
    </row>
    <row r="351" spans="1:14" ht="14.4" customHeight="1" x14ac:dyDescent="0.3">
      <c r="A351" s="747" t="s">
        <v>583</v>
      </c>
      <c r="B351" s="748" t="s">
        <v>584</v>
      </c>
      <c r="C351" s="749" t="s">
        <v>602</v>
      </c>
      <c r="D351" s="750" t="s">
        <v>603</v>
      </c>
      <c r="E351" s="751">
        <v>50113001</v>
      </c>
      <c r="F351" s="750" t="s">
        <v>617</v>
      </c>
      <c r="G351" s="749" t="s">
        <v>634</v>
      </c>
      <c r="H351" s="749">
        <v>194882</v>
      </c>
      <c r="I351" s="749">
        <v>94882</v>
      </c>
      <c r="J351" s="749" t="s">
        <v>651</v>
      </c>
      <c r="K351" s="749" t="s">
        <v>1207</v>
      </c>
      <c r="L351" s="752">
        <v>142.49000000000004</v>
      </c>
      <c r="M351" s="752">
        <v>15</v>
      </c>
      <c r="N351" s="753">
        <v>2137.3500000000004</v>
      </c>
    </row>
    <row r="352" spans="1:14" ht="14.4" customHeight="1" x14ac:dyDescent="0.3">
      <c r="A352" s="747" t="s">
        <v>583</v>
      </c>
      <c r="B352" s="748" t="s">
        <v>584</v>
      </c>
      <c r="C352" s="749" t="s">
        <v>602</v>
      </c>
      <c r="D352" s="750" t="s">
        <v>603</v>
      </c>
      <c r="E352" s="751">
        <v>50113001</v>
      </c>
      <c r="F352" s="750" t="s">
        <v>617</v>
      </c>
      <c r="G352" s="749" t="s">
        <v>618</v>
      </c>
      <c r="H352" s="749">
        <v>194852</v>
      </c>
      <c r="I352" s="749">
        <v>94852</v>
      </c>
      <c r="J352" s="749" t="s">
        <v>1208</v>
      </c>
      <c r="K352" s="749" t="s">
        <v>1209</v>
      </c>
      <c r="L352" s="752">
        <v>1037.75</v>
      </c>
      <c r="M352" s="752">
        <v>23</v>
      </c>
      <c r="N352" s="753">
        <v>23868.25</v>
      </c>
    </row>
    <row r="353" spans="1:14" ht="14.4" customHeight="1" x14ac:dyDescent="0.3">
      <c r="A353" s="747" t="s">
        <v>583</v>
      </c>
      <c r="B353" s="748" t="s">
        <v>584</v>
      </c>
      <c r="C353" s="749" t="s">
        <v>602</v>
      </c>
      <c r="D353" s="750" t="s">
        <v>603</v>
      </c>
      <c r="E353" s="751">
        <v>50113001</v>
      </c>
      <c r="F353" s="750" t="s">
        <v>617</v>
      </c>
      <c r="G353" s="749" t="s">
        <v>618</v>
      </c>
      <c r="H353" s="749">
        <v>119653</v>
      </c>
      <c r="I353" s="749">
        <v>119653</v>
      </c>
      <c r="J353" s="749" t="s">
        <v>1210</v>
      </c>
      <c r="K353" s="749" t="s">
        <v>1211</v>
      </c>
      <c r="L353" s="752">
        <v>158.47999999999996</v>
      </c>
      <c r="M353" s="752">
        <v>1</v>
      </c>
      <c r="N353" s="753">
        <v>158.47999999999996</v>
      </c>
    </row>
    <row r="354" spans="1:14" ht="14.4" customHeight="1" x14ac:dyDescent="0.3">
      <c r="A354" s="747" t="s">
        <v>583</v>
      </c>
      <c r="B354" s="748" t="s">
        <v>584</v>
      </c>
      <c r="C354" s="749" t="s">
        <v>602</v>
      </c>
      <c r="D354" s="750" t="s">
        <v>603</v>
      </c>
      <c r="E354" s="751">
        <v>50113001</v>
      </c>
      <c r="F354" s="750" t="s">
        <v>617</v>
      </c>
      <c r="G354" s="749" t="s">
        <v>618</v>
      </c>
      <c r="H354" s="749">
        <v>848866</v>
      </c>
      <c r="I354" s="749">
        <v>119654</v>
      </c>
      <c r="J354" s="749" t="s">
        <v>1210</v>
      </c>
      <c r="K354" s="749" t="s">
        <v>1212</v>
      </c>
      <c r="L354" s="752">
        <v>257.18000000000006</v>
      </c>
      <c r="M354" s="752">
        <v>1</v>
      </c>
      <c r="N354" s="753">
        <v>257.18000000000006</v>
      </c>
    </row>
    <row r="355" spans="1:14" ht="14.4" customHeight="1" x14ac:dyDescent="0.3">
      <c r="A355" s="747" t="s">
        <v>583</v>
      </c>
      <c r="B355" s="748" t="s">
        <v>584</v>
      </c>
      <c r="C355" s="749" t="s">
        <v>602</v>
      </c>
      <c r="D355" s="750" t="s">
        <v>603</v>
      </c>
      <c r="E355" s="751">
        <v>50113001</v>
      </c>
      <c r="F355" s="750" t="s">
        <v>617</v>
      </c>
      <c r="G355" s="749" t="s">
        <v>634</v>
      </c>
      <c r="H355" s="749">
        <v>848251</v>
      </c>
      <c r="I355" s="749">
        <v>122632</v>
      </c>
      <c r="J355" s="749" t="s">
        <v>1213</v>
      </c>
      <c r="K355" s="749" t="s">
        <v>1214</v>
      </c>
      <c r="L355" s="752">
        <v>210.47</v>
      </c>
      <c r="M355" s="752">
        <v>1</v>
      </c>
      <c r="N355" s="753">
        <v>210.47</v>
      </c>
    </row>
    <row r="356" spans="1:14" ht="14.4" customHeight="1" x14ac:dyDescent="0.3">
      <c r="A356" s="747" t="s">
        <v>583</v>
      </c>
      <c r="B356" s="748" t="s">
        <v>584</v>
      </c>
      <c r="C356" s="749" t="s">
        <v>602</v>
      </c>
      <c r="D356" s="750" t="s">
        <v>603</v>
      </c>
      <c r="E356" s="751">
        <v>50113001</v>
      </c>
      <c r="F356" s="750" t="s">
        <v>617</v>
      </c>
      <c r="G356" s="749" t="s">
        <v>618</v>
      </c>
      <c r="H356" s="749">
        <v>117163</v>
      </c>
      <c r="I356" s="749">
        <v>17163</v>
      </c>
      <c r="J356" s="749" t="s">
        <v>1215</v>
      </c>
      <c r="K356" s="749" t="s">
        <v>1216</v>
      </c>
      <c r="L356" s="752">
        <v>180.63000000000002</v>
      </c>
      <c r="M356" s="752">
        <v>2</v>
      </c>
      <c r="N356" s="753">
        <v>361.26000000000005</v>
      </c>
    </row>
    <row r="357" spans="1:14" ht="14.4" customHeight="1" x14ac:dyDescent="0.3">
      <c r="A357" s="747" t="s">
        <v>583</v>
      </c>
      <c r="B357" s="748" t="s">
        <v>584</v>
      </c>
      <c r="C357" s="749" t="s">
        <v>602</v>
      </c>
      <c r="D357" s="750" t="s">
        <v>603</v>
      </c>
      <c r="E357" s="751">
        <v>50113001</v>
      </c>
      <c r="F357" s="750" t="s">
        <v>617</v>
      </c>
      <c r="G357" s="749" t="s">
        <v>585</v>
      </c>
      <c r="H357" s="749">
        <v>127657</v>
      </c>
      <c r="I357" s="749">
        <v>27657</v>
      </c>
      <c r="J357" s="749" t="s">
        <v>1217</v>
      </c>
      <c r="K357" s="749" t="s">
        <v>1218</v>
      </c>
      <c r="L357" s="752">
        <v>1772.200000000001</v>
      </c>
      <c r="M357" s="752">
        <v>1</v>
      </c>
      <c r="N357" s="753">
        <v>1772.200000000001</v>
      </c>
    </row>
    <row r="358" spans="1:14" ht="14.4" customHeight="1" x14ac:dyDescent="0.3">
      <c r="A358" s="747" t="s">
        <v>583</v>
      </c>
      <c r="B358" s="748" t="s">
        <v>584</v>
      </c>
      <c r="C358" s="749" t="s">
        <v>602</v>
      </c>
      <c r="D358" s="750" t="s">
        <v>603</v>
      </c>
      <c r="E358" s="751">
        <v>50113001</v>
      </c>
      <c r="F358" s="750" t="s">
        <v>617</v>
      </c>
      <c r="G358" s="749" t="s">
        <v>618</v>
      </c>
      <c r="H358" s="749">
        <v>842351</v>
      </c>
      <c r="I358" s="749">
        <v>3929</v>
      </c>
      <c r="J358" s="749" t="s">
        <v>1219</v>
      </c>
      <c r="K358" s="749" t="s">
        <v>585</v>
      </c>
      <c r="L358" s="752">
        <v>77.369661095912264</v>
      </c>
      <c r="M358" s="752">
        <v>170</v>
      </c>
      <c r="N358" s="753">
        <v>13152.842386305085</v>
      </c>
    </row>
    <row r="359" spans="1:14" ht="14.4" customHeight="1" x14ac:dyDescent="0.3">
      <c r="A359" s="747" t="s">
        <v>583</v>
      </c>
      <c r="B359" s="748" t="s">
        <v>584</v>
      </c>
      <c r="C359" s="749" t="s">
        <v>602</v>
      </c>
      <c r="D359" s="750" t="s">
        <v>603</v>
      </c>
      <c r="E359" s="751">
        <v>50113001</v>
      </c>
      <c r="F359" s="750" t="s">
        <v>617</v>
      </c>
      <c r="G359" s="749" t="s">
        <v>618</v>
      </c>
      <c r="H359" s="749">
        <v>119188</v>
      </c>
      <c r="I359" s="749">
        <v>19188</v>
      </c>
      <c r="J359" s="749" t="s">
        <v>1220</v>
      </c>
      <c r="K359" s="749" t="s">
        <v>1221</v>
      </c>
      <c r="L359" s="752">
        <v>2072.42</v>
      </c>
      <c r="M359" s="752">
        <v>9</v>
      </c>
      <c r="N359" s="753">
        <v>18651.78</v>
      </c>
    </row>
    <row r="360" spans="1:14" ht="14.4" customHeight="1" x14ac:dyDescent="0.3">
      <c r="A360" s="747" t="s">
        <v>583</v>
      </c>
      <c r="B360" s="748" t="s">
        <v>584</v>
      </c>
      <c r="C360" s="749" t="s">
        <v>602</v>
      </c>
      <c r="D360" s="750" t="s">
        <v>603</v>
      </c>
      <c r="E360" s="751">
        <v>50113001</v>
      </c>
      <c r="F360" s="750" t="s">
        <v>617</v>
      </c>
      <c r="G360" s="749" t="s">
        <v>634</v>
      </c>
      <c r="H360" s="749">
        <v>121088</v>
      </c>
      <c r="I360" s="749">
        <v>21088</v>
      </c>
      <c r="J360" s="749" t="s">
        <v>1222</v>
      </c>
      <c r="K360" s="749" t="s">
        <v>1223</v>
      </c>
      <c r="L360" s="752">
        <v>685.40003400082105</v>
      </c>
      <c r="M360" s="752">
        <v>490</v>
      </c>
      <c r="N360" s="753">
        <v>335846.0166604023</v>
      </c>
    </row>
    <row r="361" spans="1:14" ht="14.4" customHeight="1" x14ac:dyDescent="0.3">
      <c r="A361" s="747" t="s">
        <v>583</v>
      </c>
      <c r="B361" s="748" t="s">
        <v>584</v>
      </c>
      <c r="C361" s="749" t="s">
        <v>602</v>
      </c>
      <c r="D361" s="750" t="s">
        <v>603</v>
      </c>
      <c r="E361" s="751">
        <v>50113001</v>
      </c>
      <c r="F361" s="750" t="s">
        <v>617</v>
      </c>
      <c r="G361" s="749" t="s">
        <v>618</v>
      </c>
      <c r="H361" s="749">
        <v>103688</v>
      </c>
      <c r="I361" s="749">
        <v>3688</v>
      </c>
      <c r="J361" s="749" t="s">
        <v>1224</v>
      </c>
      <c r="K361" s="749" t="s">
        <v>1225</v>
      </c>
      <c r="L361" s="752">
        <v>58.087142857142851</v>
      </c>
      <c r="M361" s="752">
        <v>14</v>
      </c>
      <c r="N361" s="753">
        <v>813.21999999999991</v>
      </c>
    </row>
    <row r="362" spans="1:14" ht="14.4" customHeight="1" x14ac:dyDescent="0.3">
      <c r="A362" s="747" t="s">
        <v>583</v>
      </c>
      <c r="B362" s="748" t="s">
        <v>584</v>
      </c>
      <c r="C362" s="749" t="s">
        <v>602</v>
      </c>
      <c r="D362" s="750" t="s">
        <v>603</v>
      </c>
      <c r="E362" s="751">
        <v>50113001</v>
      </c>
      <c r="F362" s="750" t="s">
        <v>617</v>
      </c>
      <c r="G362" s="749" t="s">
        <v>618</v>
      </c>
      <c r="H362" s="749">
        <v>161371</v>
      </c>
      <c r="I362" s="749">
        <v>161371</v>
      </c>
      <c r="J362" s="749" t="s">
        <v>1226</v>
      </c>
      <c r="K362" s="749" t="s">
        <v>979</v>
      </c>
      <c r="L362" s="752">
        <v>62.048749999999998</v>
      </c>
      <c r="M362" s="752">
        <v>16</v>
      </c>
      <c r="N362" s="753">
        <v>992.78</v>
      </c>
    </row>
    <row r="363" spans="1:14" ht="14.4" customHeight="1" x14ac:dyDescent="0.3">
      <c r="A363" s="747" t="s">
        <v>583</v>
      </c>
      <c r="B363" s="748" t="s">
        <v>584</v>
      </c>
      <c r="C363" s="749" t="s">
        <v>602</v>
      </c>
      <c r="D363" s="750" t="s">
        <v>603</v>
      </c>
      <c r="E363" s="751">
        <v>50113001</v>
      </c>
      <c r="F363" s="750" t="s">
        <v>617</v>
      </c>
      <c r="G363" s="749" t="s">
        <v>618</v>
      </c>
      <c r="H363" s="749">
        <v>216573</v>
      </c>
      <c r="I363" s="749">
        <v>216573</v>
      </c>
      <c r="J363" s="749" t="s">
        <v>1227</v>
      </c>
      <c r="K363" s="749" t="s">
        <v>1228</v>
      </c>
      <c r="L363" s="752">
        <v>61.780000000000015</v>
      </c>
      <c r="M363" s="752">
        <v>8</v>
      </c>
      <c r="N363" s="753">
        <v>494.24000000000012</v>
      </c>
    </row>
    <row r="364" spans="1:14" ht="14.4" customHeight="1" x14ac:dyDescent="0.3">
      <c r="A364" s="747" t="s">
        <v>583</v>
      </c>
      <c r="B364" s="748" t="s">
        <v>584</v>
      </c>
      <c r="C364" s="749" t="s">
        <v>602</v>
      </c>
      <c r="D364" s="750" t="s">
        <v>603</v>
      </c>
      <c r="E364" s="751">
        <v>50113001</v>
      </c>
      <c r="F364" s="750" t="s">
        <v>617</v>
      </c>
      <c r="G364" s="749" t="s">
        <v>618</v>
      </c>
      <c r="H364" s="749">
        <v>100610</v>
      </c>
      <c r="I364" s="749">
        <v>610</v>
      </c>
      <c r="J364" s="749" t="s">
        <v>1229</v>
      </c>
      <c r="K364" s="749" t="s">
        <v>1230</v>
      </c>
      <c r="L364" s="752">
        <v>64.401954022988505</v>
      </c>
      <c r="M364" s="752">
        <v>174</v>
      </c>
      <c r="N364" s="753">
        <v>11205.939999999999</v>
      </c>
    </row>
    <row r="365" spans="1:14" ht="14.4" customHeight="1" x14ac:dyDescent="0.3">
      <c r="A365" s="747" t="s">
        <v>583</v>
      </c>
      <c r="B365" s="748" t="s">
        <v>584</v>
      </c>
      <c r="C365" s="749" t="s">
        <v>602</v>
      </c>
      <c r="D365" s="750" t="s">
        <v>603</v>
      </c>
      <c r="E365" s="751">
        <v>50113001</v>
      </c>
      <c r="F365" s="750" t="s">
        <v>617</v>
      </c>
      <c r="G365" s="749" t="s">
        <v>618</v>
      </c>
      <c r="H365" s="749">
        <v>100612</v>
      </c>
      <c r="I365" s="749">
        <v>612</v>
      </c>
      <c r="J365" s="749" t="s">
        <v>1231</v>
      </c>
      <c r="K365" s="749" t="s">
        <v>726</v>
      </c>
      <c r="L365" s="752">
        <v>60.047531001932363</v>
      </c>
      <c r="M365" s="752">
        <v>74</v>
      </c>
      <c r="N365" s="753">
        <v>4443.5172941429946</v>
      </c>
    </row>
    <row r="366" spans="1:14" ht="14.4" customHeight="1" x14ac:dyDescent="0.3">
      <c r="A366" s="747" t="s">
        <v>583</v>
      </c>
      <c r="B366" s="748" t="s">
        <v>584</v>
      </c>
      <c r="C366" s="749" t="s">
        <v>602</v>
      </c>
      <c r="D366" s="750" t="s">
        <v>603</v>
      </c>
      <c r="E366" s="751">
        <v>50113001</v>
      </c>
      <c r="F366" s="750" t="s">
        <v>617</v>
      </c>
      <c r="G366" s="749" t="s">
        <v>618</v>
      </c>
      <c r="H366" s="749">
        <v>127698</v>
      </c>
      <c r="I366" s="749">
        <v>27698</v>
      </c>
      <c r="J366" s="749" t="s">
        <v>1232</v>
      </c>
      <c r="K366" s="749" t="s">
        <v>1233</v>
      </c>
      <c r="L366" s="752">
        <v>410.17</v>
      </c>
      <c r="M366" s="752">
        <v>6</v>
      </c>
      <c r="N366" s="753">
        <v>2461.02</v>
      </c>
    </row>
    <row r="367" spans="1:14" ht="14.4" customHeight="1" x14ac:dyDescent="0.3">
      <c r="A367" s="747" t="s">
        <v>583</v>
      </c>
      <c r="B367" s="748" t="s">
        <v>584</v>
      </c>
      <c r="C367" s="749" t="s">
        <v>602</v>
      </c>
      <c r="D367" s="750" t="s">
        <v>603</v>
      </c>
      <c r="E367" s="751">
        <v>50113001</v>
      </c>
      <c r="F367" s="750" t="s">
        <v>617</v>
      </c>
      <c r="G367" s="749" t="s">
        <v>618</v>
      </c>
      <c r="H367" s="749">
        <v>113491</v>
      </c>
      <c r="I367" s="749">
        <v>13491</v>
      </c>
      <c r="J367" s="749" t="s">
        <v>1234</v>
      </c>
      <c r="K367" s="749" t="s">
        <v>1235</v>
      </c>
      <c r="L367" s="752">
        <v>234.86</v>
      </c>
      <c r="M367" s="752">
        <v>1</v>
      </c>
      <c r="N367" s="753">
        <v>234.86</v>
      </c>
    </row>
    <row r="368" spans="1:14" ht="14.4" customHeight="1" x14ac:dyDescent="0.3">
      <c r="A368" s="747" t="s">
        <v>583</v>
      </c>
      <c r="B368" s="748" t="s">
        <v>584</v>
      </c>
      <c r="C368" s="749" t="s">
        <v>602</v>
      </c>
      <c r="D368" s="750" t="s">
        <v>603</v>
      </c>
      <c r="E368" s="751">
        <v>50113001</v>
      </c>
      <c r="F368" s="750" t="s">
        <v>617</v>
      </c>
      <c r="G368" s="749" t="s">
        <v>618</v>
      </c>
      <c r="H368" s="749">
        <v>184360</v>
      </c>
      <c r="I368" s="749">
        <v>84360</v>
      </c>
      <c r="J368" s="749" t="s">
        <v>1236</v>
      </c>
      <c r="K368" s="749" t="s">
        <v>1237</v>
      </c>
      <c r="L368" s="752">
        <v>131.16000000000005</v>
      </c>
      <c r="M368" s="752">
        <v>1</v>
      </c>
      <c r="N368" s="753">
        <v>131.16000000000005</v>
      </c>
    </row>
    <row r="369" spans="1:14" ht="14.4" customHeight="1" x14ac:dyDescent="0.3">
      <c r="A369" s="747" t="s">
        <v>583</v>
      </c>
      <c r="B369" s="748" t="s">
        <v>584</v>
      </c>
      <c r="C369" s="749" t="s">
        <v>602</v>
      </c>
      <c r="D369" s="750" t="s">
        <v>603</v>
      </c>
      <c r="E369" s="751">
        <v>50113001</v>
      </c>
      <c r="F369" s="750" t="s">
        <v>617</v>
      </c>
      <c r="G369" s="749" t="s">
        <v>618</v>
      </c>
      <c r="H369" s="749">
        <v>845075</v>
      </c>
      <c r="I369" s="749">
        <v>125641</v>
      </c>
      <c r="J369" s="749" t="s">
        <v>1236</v>
      </c>
      <c r="K369" s="749" t="s">
        <v>1238</v>
      </c>
      <c r="L369" s="752">
        <v>356.39999999999992</v>
      </c>
      <c r="M369" s="752">
        <v>1</v>
      </c>
      <c r="N369" s="753">
        <v>356.39999999999992</v>
      </c>
    </row>
    <row r="370" spans="1:14" ht="14.4" customHeight="1" x14ac:dyDescent="0.3">
      <c r="A370" s="747" t="s">
        <v>583</v>
      </c>
      <c r="B370" s="748" t="s">
        <v>584</v>
      </c>
      <c r="C370" s="749" t="s">
        <v>602</v>
      </c>
      <c r="D370" s="750" t="s">
        <v>603</v>
      </c>
      <c r="E370" s="751">
        <v>50113001</v>
      </c>
      <c r="F370" s="750" t="s">
        <v>617</v>
      </c>
      <c r="G370" s="749" t="s">
        <v>618</v>
      </c>
      <c r="H370" s="749">
        <v>104380</v>
      </c>
      <c r="I370" s="749">
        <v>4380</v>
      </c>
      <c r="J370" s="749" t="s">
        <v>1239</v>
      </c>
      <c r="K370" s="749" t="s">
        <v>1240</v>
      </c>
      <c r="L370" s="752">
        <v>359.38000000000005</v>
      </c>
      <c r="M370" s="752">
        <v>3</v>
      </c>
      <c r="N370" s="753">
        <v>1078.1400000000001</v>
      </c>
    </row>
    <row r="371" spans="1:14" ht="14.4" customHeight="1" x14ac:dyDescent="0.3">
      <c r="A371" s="747" t="s">
        <v>583</v>
      </c>
      <c r="B371" s="748" t="s">
        <v>584</v>
      </c>
      <c r="C371" s="749" t="s">
        <v>602</v>
      </c>
      <c r="D371" s="750" t="s">
        <v>603</v>
      </c>
      <c r="E371" s="751">
        <v>50113001</v>
      </c>
      <c r="F371" s="750" t="s">
        <v>617</v>
      </c>
      <c r="G371" s="749" t="s">
        <v>618</v>
      </c>
      <c r="H371" s="749">
        <v>100616</v>
      </c>
      <c r="I371" s="749">
        <v>616</v>
      </c>
      <c r="J371" s="749" t="s">
        <v>1241</v>
      </c>
      <c r="K371" s="749" t="s">
        <v>1242</v>
      </c>
      <c r="L371" s="752">
        <v>95.143999999999977</v>
      </c>
      <c r="M371" s="752">
        <v>5</v>
      </c>
      <c r="N371" s="753">
        <v>475.71999999999991</v>
      </c>
    </row>
    <row r="372" spans="1:14" ht="14.4" customHeight="1" x14ac:dyDescent="0.3">
      <c r="A372" s="747" t="s">
        <v>583</v>
      </c>
      <c r="B372" s="748" t="s">
        <v>584</v>
      </c>
      <c r="C372" s="749" t="s">
        <v>602</v>
      </c>
      <c r="D372" s="750" t="s">
        <v>603</v>
      </c>
      <c r="E372" s="751">
        <v>50113001</v>
      </c>
      <c r="F372" s="750" t="s">
        <v>617</v>
      </c>
      <c r="G372" s="749" t="s">
        <v>634</v>
      </c>
      <c r="H372" s="749">
        <v>216674</v>
      </c>
      <c r="I372" s="749">
        <v>216674</v>
      </c>
      <c r="J372" s="749" t="s">
        <v>1243</v>
      </c>
      <c r="K372" s="749" t="s">
        <v>1244</v>
      </c>
      <c r="L372" s="752">
        <v>529.83999999999992</v>
      </c>
      <c r="M372" s="752">
        <v>3</v>
      </c>
      <c r="N372" s="753">
        <v>1589.5199999999998</v>
      </c>
    </row>
    <row r="373" spans="1:14" ht="14.4" customHeight="1" x14ac:dyDescent="0.3">
      <c r="A373" s="747" t="s">
        <v>583</v>
      </c>
      <c r="B373" s="748" t="s">
        <v>584</v>
      </c>
      <c r="C373" s="749" t="s">
        <v>602</v>
      </c>
      <c r="D373" s="750" t="s">
        <v>603</v>
      </c>
      <c r="E373" s="751">
        <v>50113001</v>
      </c>
      <c r="F373" s="750" t="s">
        <v>617</v>
      </c>
      <c r="G373" s="749" t="s">
        <v>585</v>
      </c>
      <c r="H373" s="749">
        <v>850680</v>
      </c>
      <c r="I373" s="749">
        <v>120407</v>
      </c>
      <c r="J373" s="749" t="s">
        <v>1245</v>
      </c>
      <c r="K373" s="749" t="s">
        <v>1246</v>
      </c>
      <c r="L373" s="752">
        <v>68.14976026215362</v>
      </c>
      <c r="M373" s="752">
        <v>15</v>
      </c>
      <c r="N373" s="753">
        <v>1022.2464039323042</v>
      </c>
    </row>
    <row r="374" spans="1:14" ht="14.4" customHeight="1" x14ac:dyDescent="0.3">
      <c r="A374" s="747" t="s">
        <v>583</v>
      </c>
      <c r="B374" s="748" t="s">
        <v>584</v>
      </c>
      <c r="C374" s="749" t="s">
        <v>602</v>
      </c>
      <c r="D374" s="750" t="s">
        <v>603</v>
      </c>
      <c r="E374" s="751">
        <v>50113001</v>
      </c>
      <c r="F374" s="750" t="s">
        <v>617</v>
      </c>
      <c r="G374" s="749" t="s">
        <v>618</v>
      </c>
      <c r="H374" s="749">
        <v>187149</v>
      </c>
      <c r="I374" s="749">
        <v>87149</v>
      </c>
      <c r="J374" s="749" t="s">
        <v>1247</v>
      </c>
      <c r="K374" s="749" t="s">
        <v>1248</v>
      </c>
      <c r="L374" s="752">
        <v>143.15000000000006</v>
      </c>
      <c r="M374" s="752">
        <v>2</v>
      </c>
      <c r="N374" s="753">
        <v>286.30000000000013</v>
      </c>
    </row>
    <row r="375" spans="1:14" ht="14.4" customHeight="1" x14ac:dyDescent="0.3">
      <c r="A375" s="747" t="s">
        <v>583</v>
      </c>
      <c r="B375" s="748" t="s">
        <v>584</v>
      </c>
      <c r="C375" s="749" t="s">
        <v>602</v>
      </c>
      <c r="D375" s="750" t="s">
        <v>603</v>
      </c>
      <c r="E375" s="751">
        <v>50113001</v>
      </c>
      <c r="F375" s="750" t="s">
        <v>617</v>
      </c>
      <c r="G375" s="749" t="s">
        <v>618</v>
      </c>
      <c r="H375" s="749">
        <v>148578</v>
      </c>
      <c r="I375" s="749">
        <v>48578</v>
      </c>
      <c r="J375" s="749" t="s">
        <v>1249</v>
      </c>
      <c r="K375" s="749" t="s">
        <v>1250</v>
      </c>
      <c r="L375" s="752">
        <v>54.980000000000004</v>
      </c>
      <c r="M375" s="752">
        <v>8</v>
      </c>
      <c r="N375" s="753">
        <v>439.84000000000003</v>
      </c>
    </row>
    <row r="376" spans="1:14" ht="14.4" customHeight="1" x14ac:dyDescent="0.3">
      <c r="A376" s="747" t="s">
        <v>583</v>
      </c>
      <c r="B376" s="748" t="s">
        <v>584</v>
      </c>
      <c r="C376" s="749" t="s">
        <v>602</v>
      </c>
      <c r="D376" s="750" t="s">
        <v>603</v>
      </c>
      <c r="E376" s="751">
        <v>50113001</v>
      </c>
      <c r="F376" s="750" t="s">
        <v>617</v>
      </c>
      <c r="G376" s="749" t="s">
        <v>618</v>
      </c>
      <c r="H376" s="749">
        <v>848632</v>
      </c>
      <c r="I376" s="749">
        <v>125315</v>
      </c>
      <c r="J376" s="749" t="s">
        <v>1249</v>
      </c>
      <c r="K376" s="749" t="s">
        <v>1251</v>
      </c>
      <c r="L376" s="752">
        <v>66.490000000000009</v>
      </c>
      <c r="M376" s="752">
        <v>76</v>
      </c>
      <c r="N376" s="753">
        <v>5053.2400000000007</v>
      </c>
    </row>
    <row r="377" spans="1:14" ht="14.4" customHeight="1" x14ac:dyDescent="0.3">
      <c r="A377" s="747" t="s">
        <v>583</v>
      </c>
      <c r="B377" s="748" t="s">
        <v>584</v>
      </c>
      <c r="C377" s="749" t="s">
        <v>602</v>
      </c>
      <c r="D377" s="750" t="s">
        <v>603</v>
      </c>
      <c r="E377" s="751">
        <v>50113001</v>
      </c>
      <c r="F377" s="750" t="s">
        <v>617</v>
      </c>
      <c r="G377" s="749" t="s">
        <v>618</v>
      </c>
      <c r="H377" s="749">
        <v>101845</v>
      </c>
      <c r="I377" s="749">
        <v>1845</v>
      </c>
      <c r="J377" s="749" t="s">
        <v>1252</v>
      </c>
      <c r="K377" s="749" t="s">
        <v>1253</v>
      </c>
      <c r="L377" s="752">
        <v>75.64</v>
      </c>
      <c r="M377" s="752">
        <v>8</v>
      </c>
      <c r="N377" s="753">
        <v>605.12</v>
      </c>
    </row>
    <row r="378" spans="1:14" ht="14.4" customHeight="1" x14ac:dyDescent="0.3">
      <c r="A378" s="747" t="s">
        <v>583</v>
      </c>
      <c r="B378" s="748" t="s">
        <v>584</v>
      </c>
      <c r="C378" s="749" t="s">
        <v>602</v>
      </c>
      <c r="D378" s="750" t="s">
        <v>603</v>
      </c>
      <c r="E378" s="751">
        <v>50113001</v>
      </c>
      <c r="F378" s="750" t="s">
        <v>617</v>
      </c>
      <c r="G378" s="749" t="s">
        <v>618</v>
      </c>
      <c r="H378" s="749">
        <v>157866</v>
      </c>
      <c r="I378" s="749">
        <v>57866</v>
      </c>
      <c r="J378" s="749" t="s">
        <v>1254</v>
      </c>
      <c r="K378" s="749" t="s">
        <v>1255</v>
      </c>
      <c r="L378" s="752">
        <v>60.360000000000028</v>
      </c>
      <c r="M378" s="752">
        <v>1</v>
      </c>
      <c r="N378" s="753">
        <v>60.360000000000028</v>
      </c>
    </row>
    <row r="379" spans="1:14" ht="14.4" customHeight="1" x14ac:dyDescent="0.3">
      <c r="A379" s="747" t="s">
        <v>583</v>
      </c>
      <c r="B379" s="748" t="s">
        <v>584</v>
      </c>
      <c r="C379" s="749" t="s">
        <v>602</v>
      </c>
      <c r="D379" s="750" t="s">
        <v>603</v>
      </c>
      <c r="E379" s="751">
        <v>50113001</v>
      </c>
      <c r="F379" s="750" t="s">
        <v>617</v>
      </c>
      <c r="G379" s="749" t="s">
        <v>618</v>
      </c>
      <c r="H379" s="749">
        <v>109847</v>
      </c>
      <c r="I379" s="749">
        <v>9847</v>
      </c>
      <c r="J379" s="749" t="s">
        <v>1256</v>
      </c>
      <c r="K379" s="749" t="s">
        <v>1257</v>
      </c>
      <c r="L379" s="752">
        <v>41.350000000000009</v>
      </c>
      <c r="M379" s="752">
        <v>10</v>
      </c>
      <c r="N379" s="753">
        <v>413.50000000000011</v>
      </c>
    </row>
    <row r="380" spans="1:14" ht="14.4" customHeight="1" x14ac:dyDescent="0.3">
      <c r="A380" s="747" t="s">
        <v>583</v>
      </c>
      <c r="B380" s="748" t="s">
        <v>584</v>
      </c>
      <c r="C380" s="749" t="s">
        <v>602</v>
      </c>
      <c r="D380" s="750" t="s">
        <v>603</v>
      </c>
      <c r="E380" s="751">
        <v>50113001</v>
      </c>
      <c r="F380" s="750" t="s">
        <v>617</v>
      </c>
      <c r="G380" s="749" t="s">
        <v>634</v>
      </c>
      <c r="H380" s="749">
        <v>142392</v>
      </c>
      <c r="I380" s="749">
        <v>42392</v>
      </c>
      <c r="J380" s="749" t="s">
        <v>1258</v>
      </c>
      <c r="K380" s="749" t="s">
        <v>1259</v>
      </c>
      <c r="L380" s="752">
        <v>304.61666666666662</v>
      </c>
      <c r="M380" s="752">
        <v>6</v>
      </c>
      <c r="N380" s="753">
        <v>1827.6999999999998</v>
      </c>
    </row>
    <row r="381" spans="1:14" ht="14.4" customHeight="1" x14ac:dyDescent="0.3">
      <c r="A381" s="747" t="s">
        <v>583</v>
      </c>
      <c r="B381" s="748" t="s">
        <v>584</v>
      </c>
      <c r="C381" s="749" t="s">
        <v>602</v>
      </c>
      <c r="D381" s="750" t="s">
        <v>603</v>
      </c>
      <c r="E381" s="751">
        <v>50113001</v>
      </c>
      <c r="F381" s="750" t="s">
        <v>617</v>
      </c>
      <c r="G381" s="749" t="s">
        <v>618</v>
      </c>
      <c r="H381" s="749">
        <v>168447</v>
      </c>
      <c r="I381" s="749">
        <v>168447</v>
      </c>
      <c r="J381" s="749" t="s">
        <v>1260</v>
      </c>
      <c r="K381" s="749" t="s">
        <v>758</v>
      </c>
      <c r="L381" s="752">
        <v>850.29</v>
      </c>
      <c r="M381" s="752">
        <v>1</v>
      </c>
      <c r="N381" s="753">
        <v>850.29</v>
      </c>
    </row>
    <row r="382" spans="1:14" ht="14.4" customHeight="1" x14ac:dyDescent="0.3">
      <c r="A382" s="747" t="s">
        <v>583</v>
      </c>
      <c r="B382" s="748" t="s">
        <v>584</v>
      </c>
      <c r="C382" s="749" t="s">
        <v>602</v>
      </c>
      <c r="D382" s="750" t="s">
        <v>603</v>
      </c>
      <c r="E382" s="751">
        <v>50113001</v>
      </c>
      <c r="F382" s="750" t="s">
        <v>617</v>
      </c>
      <c r="G382" s="749" t="s">
        <v>618</v>
      </c>
      <c r="H382" s="749">
        <v>159673</v>
      </c>
      <c r="I382" s="749">
        <v>59673</v>
      </c>
      <c r="J382" s="749" t="s">
        <v>1261</v>
      </c>
      <c r="K382" s="749" t="s">
        <v>1262</v>
      </c>
      <c r="L382" s="752">
        <v>71.3</v>
      </c>
      <c r="M382" s="752">
        <v>1</v>
      </c>
      <c r="N382" s="753">
        <v>71.3</v>
      </c>
    </row>
    <row r="383" spans="1:14" ht="14.4" customHeight="1" x14ac:dyDescent="0.3">
      <c r="A383" s="747" t="s">
        <v>583</v>
      </c>
      <c r="B383" s="748" t="s">
        <v>584</v>
      </c>
      <c r="C383" s="749" t="s">
        <v>602</v>
      </c>
      <c r="D383" s="750" t="s">
        <v>603</v>
      </c>
      <c r="E383" s="751">
        <v>50113001</v>
      </c>
      <c r="F383" s="750" t="s">
        <v>617</v>
      </c>
      <c r="G383" s="749" t="s">
        <v>618</v>
      </c>
      <c r="H383" s="749">
        <v>215851</v>
      </c>
      <c r="I383" s="749">
        <v>215851</v>
      </c>
      <c r="J383" s="749" t="s">
        <v>1263</v>
      </c>
      <c r="K383" s="749" t="s">
        <v>1264</v>
      </c>
      <c r="L383" s="752">
        <v>290.84458333333345</v>
      </c>
      <c r="M383" s="752">
        <v>24</v>
      </c>
      <c r="N383" s="753">
        <v>6980.2700000000023</v>
      </c>
    </row>
    <row r="384" spans="1:14" ht="14.4" customHeight="1" x14ac:dyDescent="0.3">
      <c r="A384" s="747" t="s">
        <v>583</v>
      </c>
      <c r="B384" s="748" t="s">
        <v>584</v>
      </c>
      <c r="C384" s="749" t="s">
        <v>602</v>
      </c>
      <c r="D384" s="750" t="s">
        <v>603</v>
      </c>
      <c r="E384" s="751">
        <v>50113001</v>
      </c>
      <c r="F384" s="750" t="s">
        <v>617</v>
      </c>
      <c r="G384" s="749" t="s">
        <v>618</v>
      </c>
      <c r="H384" s="749">
        <v>214616</v>
      </c>
      <c r="I384" s="749">
        <v>214616</v>
      </c>
      <c r="J384" s="749" t="s">
        <v>1265</v>
      </c>
      <c r="K384" s="749" t="s">
        <v>1266</v>
      </c>
      <c r="L384" s="752">
        <v>47.61</v>
      </c>
      <c r="M384" s="752">
        <v>32</v>
      </c>
      <c r="N384" s="753">
        <v>1523.52</v>
      </c>
    </row>
    <row r="385" spans="1:14" ht="14.4" customHeight="1" x14ac:dyDescent="0.3">
      <c r="A385" s="747" t="s">
        <v>583</v>
      </c>
      <c r="B385" s="748" t="s">
        <v>584</v>
      </c>
      <c r="C385" s="749" t="s">
        <v>602</v>
      </c>
      <c r="D385" s="750" t="s">
        <v>603</v>
      </c>
      <c r="E385" s="751">
        <v>50113001</v>
      </c>
      <c r="F385" s="750" t="s">
        <v>617</v>
      </c>
      <c r="G385" s="749" t="s">
        <v>618</v>
      </c>
      <c r="H385" s="749">
        <v>214619</v>
      </c>
      <c r="I385" s="749">
        <v>214619</v>
      </c>
      <c r="J385" s="749" t="s">
        <v>1267</v>
      </c>
      <c r="K385" s="749" t="s">
        <v>1268</v>
      </c>
      <c r="L385" s="752">
        <v>225.94000000000005</v>
      </c>
      <c r="M385" s="752">
        <v>1</v>
      </c>
      <c r="N385" s="753">
        <v>225.94000000000005</v>
      </c>
    </row>
    <row r="386" spans="1:14" ht="14.4" customHeight="1" x14ac:dyDescent="0.3">
      <c r="A386" s="747" t="s">
        <v>583</v>
      </c>
      <c r="B386" s="748" t="s">
        <v>584</v>
      </c>
      <c r="C386" s="749" t="s">
        <v>602</v>
      </c>
      <c r="D386" s="750" t="s">
        <v>603</v>
      </c>
      <c r="E386" s="751">
        <v>50113001</v>
      </c>
      <c r="F386" s="750" t="s">
        <v>617</v>
      </c>
      <c r="G386" s="749" t="s">
        <v>618</v>
      </c>
      <c r="H386" s="749">
        <v>102829</v>
      </c>
      <c r="I386" s="749">
        <v>2829</v>
      </c>
      <c r="J386" s="749" t="s">
        <v>1269</v>
      </c>
      <c r="K386" s="749" t="s">
        <v>1270</v>
      </c>
      <c r="L386" s="752">
        <v>27.210000000000012</v>
      </c>
      <c r="M386" s="752">
        <v>1</v>
      </c>
      <c r="N386" s="753">
        <v>27.210000000000012</v>
      </c>
    </row>
    <row r="387" spans="1:14" ht="14.4" customHeight="1" x14ac:dyDescent="0.3">
      <c r="A387" s="747" t="s">
        <v>583</v>
      </c>
      <c r="B387" s="748" t="s">
        <v>584</v>
      </c>
      <c r="C387" s="749" t="s">
        <v>602</v>
      </c>
      <c r="D387" s="750" t="s">
        <v>603</v>
      </c>
      <c r="E387" s="751">
        <v>50113001</v>
      </c>
      <c r="F387" s="750" t="s">
        <v>617</v>
      </c>
      <c r="G387" s="749" t="s">
        <v>634</v>
      </c>
      <c r="H387" s="749">
        <v>190968</v>
      </c>
      <c r="I387" s="749">
        <v>190968</v>
      </c>
      <c r="J387" s="749" t="s">
        <v>1271</v>
      </c>
      <c r="K387" s="749" t="s">
        <v>1272</v>
      </c>
      <c r="L387" s="752">
        <v>231.72</v>
      </c>
      <c r="M387" s="752">
        <v>1</v>
      </c>
      <c r="N387" s="753">
        <v>231.72</v>
      </c>
    </row>
    <row r="388" spans="1:14" ht="14.4" customHeight="1" x14ac:dyDescent="0.3">
      <c r="A388" s="747" t="s">
        <v>583</v>
      </c>
      <c r="B388" s="748" t="s">
        <v>584</v>
      </c>
      <c r="C388" s="749" t="s">
        <v>602</v>
      </c>
      <c r="D388" s="750" t="s">
        <v>603</v>
      </c>
      <c r="E388" s="751">
        <v>50113001</v>
      </c>
      <c r="F388" s="750" t="s">
        <v>617</v>
      </c>
      <c r="G388" s="749" t="s">
        <v>634</v>
      </c>
      <c r="H388" s="749">
        <v>56976</v>
      </c>
      <c r="I388" s="749">
        <v>56976</v>
      </c>
      <c r="J388" s="749" t="s">
        <v>1273</v>
      </c>
      <c r="K388" s="749" t="s">
        <v>1274</v>
      </c>
      <c r="L388" s="752">
        <v>11.840000000000002</v>
      </c>
      <c r="M388" s="752">
        <v>2</v>
      </c>
      <c r="N388" s="753">
        <v>23.680000000000003</v>
      </c>
    </row>
    <row r="389" spans="1:14" ht="14.4" customHeight="1" x14ac:dyDescent="0.3">
      <c r="A389" s="747" t="s">
        <v>583</v>
      </c>
      <c r="B389" s="748" t="s">
        <v>584</v>
      </c>
      <c r="C389" s="749" t="s">
        <v>602</v>
      </c>
      <c r="D389" s="750" t="s">
        <v>603</v>
      </c>
      <c r="E389" s="751">
        <v>50113001</v>
      </c>
      <c r="F389" s="750" t="s">
        <v>617</v>
      </c>
      <c r="G389" s="749" t="s">
        <v>634</v>
      </c>
      <c r="H389" s="749">
        <v>156981</v>
      </c>
      <c r="I389" s="749">
        <v>56981</v>
      </c>
      <c r="J389" s="749" t="s">
        <v>1275</v>
      </c>
      <c r="K389" s="749" t="s">
        <v>1276</v>
      </c>
      <c r="L389" s="752">
        <v>36.18</v>
      </c>
      <c r="M389" s="752">
        <v>1</v>
      </c>
      <c r="N389" s="753">
        <v>36.18</v>
      </c>
    </row>
    <row r="390" spans="1:14" ht="14.4" customHeight="1" x14ac:dyDescent="0.3">
      <c r="A390" s="747" t="s">
        <v>583</v>
      </c>
      <c r="B390" s="748" t="s">
        <v>584</v>
      </c>
      <c r="C390" s="749" t="s">
        <v>602</v>
      </c>
      <c r="D390" s="750" t="s">
        <v>603</v>
      </c>
      <c r="E390" s="751">
        <v>50113001</v>
      </c>
      <c r="F390" s="750" t="s">
        <v>617</v>
      </c>
      <c r="G390" s="749" t="s">
        <v>585</v>
      </c>
      <c r="H390" s="749">
        <v>847693</v>
      </c>
      <c r="I390" s="749">
        <v>141036</v>
      </c>
      <c r="J390" s="749" t="s">
        <v>1277</v>
      </c>
      <c r="K390" s="749" t="s">
        <v>1278</v>
      </c>
      <c r="L390" s="752">
        <v>226.81000000000006</v>
      </c>
      <c r="M390" s="752">
        <v>2</v>
      </c>
      <c r="N390" s="753">
        <v>453.62000000000012</v>
      </c>
    </row>
    <row r="391" spans="1:14" ht="14.4" customHeight="1" x14ac:dyDescent="0.3">
      <c r="A391" s="747" t="s">
        <v>583</v>
      </c>
      <c r="B391" s="748" t="s">
        <v>584</v>
      </c>
      <c r="C391" s="749" t="s">
        <v>602</v>
      </c>
      <c r="D391" s="750" t="s">
        <v>603</v>
      </c>
      <c r="E391" s="751">
        <v>50113001</v>
      </c>
      <c r="F391" s="750" t="s">
        <v>617</v>
      </c>
      <c r="G391" s="749" t="s">
        <v>634</v>
      </c>
      <c r="H391" s="749">
        <v>150318</v>
      </c>
      <c r="I391" s="749">
        <v>50318</v>
      </c>
      <c r="J391" s="749" t="s">
        <v>1279</v>
      </c>
      <c r="K391" s="749" t="s">
        <v>1280</v>
      </c>
      <c r="L391" s="752">
        <v>207.27000000000007</v>
      </c>
      <c r="M391" s="752">
        <v>1</v>
      </c>
      <c r="N391" s="753">
        <v>207.27000000000007</v>
      </c>
    </row>
    <row r="392" spans="1:14" ht="14.4" customHeight="1" x14ac:dyDescent="0.3">
      <c r="A392" s="747" t="s">
        <v>583</v>
      </c>
      <c r="B392" s="748" t="s">
        <v>584</v>
      </c>
      <c r="C392" s="749" t="s">
        <v>602</v>
      </c>
      <c r="D392" s="750" t="s">
        <v>603</v>
      </c>
      <c r="E392" s="751">
        <v>50113001</v>
      </c>
      <c r="F392" s="750" t="s">
        <v>617</v>
      </c>
      <c r="G392" s="749" t="s">
        <v>618</v>
      </c>
      <c r="H392" s="749">
        <v>216283</v>
      </c>
      <c r="I392" s="749">
        <v>216283</v>
      </c>
      <c r="J392" s="749" t="s">
        <v>1281</v>
      </c>
      <c r="K392" s="749" t="s">
        <v>1282</v>
      </c>
      <c r="L392" s="752">
        <v>138.14000000000001</v>
      </c>
      <c r="M392" s="752">
        <v>2</v>
      </c>
      <c r="N392" s="753">
        <v>276.28000000000003</v>
      </c>
    </row>
    <row r="393" spans="1:14" ht="14.4" customHeight="1" x14ac:dyDescent="0.3">
      <c r="A393" s="747" t="s">
        <v>583</v>
      </c>
      <c r="B393" s="748" t="s">
        <v>584</v>
      </c>
      <c r="C393" s="749" t="s">
        <v>602</v>
      </c>
      <c r="D393" s="750" t="s">
        <v>603</v>
      </c>
      <c r="E393" s="751">
        <v>50113001</v>
      </c>
      <c r="F393" s="750" t="s">
        <v>617</v>
      </c>
      <c r="G393" s="749" t="s">
        <v>618</v>
      </c>
      <c r="H393" s="749">
        <v>105954</v>
      </c>
      <c r="I393" s="749">
        <v>5954</v>
      </c>
      <c r="J393" s="749" t="s">
        <v>1283</v>
      </c>
      <c r="K393" s="749" t="s">
        <v>1284</v>
      </c>
      <c r="L393" s="752">
        <v>2926.4850600094182</v>
      </c>
      <c r="M393" s="752">
        <v>1</v>
      </c>
      <c r="N393" s="753">
        <v>2926.4850600094182</v>
      </c>
    </row>
    <row r="394" spans="1:14" ht="14.4" customHeight="1" x14ac:dyDescent="0.3">
      <c r="A394" s="747" t="s">
        <v>583</v>
      </c>
      <c r="B394" s="748" t="s">
        <v>584</v>
      </c>
      <c r="C394" s="749" t="s">
        <v>602</v>
      </c>
      <c r="D394" s="750" t="s">
        <v>603</v>
      </c>
      <c r="E394" s="751">
        <v>50113001</v>
      </c>
      <c r="F394" s="750" t="s">
        <v>617</v>
      </c>
      <c r="G394" s="749" t="s">
        <v>618</v>
      </c>
      <c r="H394" s="749">
        <v>197864</v>
      </c>
      <c r="I394" s="749">
        <v>97864</v>
      </c>
      <c r="J394" s="749" t="s">
        <v>1285</v>
      </c>
      <c r="K394" s="749" t="s">
        <v>1286</v>
      </c>
      <c r="L394" s="752">
        <v>300.75000000000006</v>
      </c>
      <c r="M394" s="752">
        <v>1</v>
      </c>
      <c r="N394" s="753">
        <v>300.75000000000006</v>
      </c>
    </row>
    <row r="395" spans="1:14" ht="14.4" customHeight="1" x14ac:dyDescent="0.3">
      <c r="A395" s="747" t="s">
        <v>583</v>
      </c>
      <c r="B395" s="748" t="s">
        <v>584</v>
      </c>
      <c r="C395" s="749" t="s">
        <v>602</v>
      </c>
      <c r="D395" s="750" t="s">
        <v>603</v>
      </c>
      <c r="E395" s="751">
        <v>50113001</v>
      </c>
      <c r="F395" s="750" t="s">
        <v>617</v>
      </c>
      <c r="G395" s="749" t="s">
        <v>585</v>
      </c>
      <c r="H395" s="749">
        <v>132638</v>
      </c>
      <c r="I395" s="749">
        <v>132638</v>
      </c>
      <c r="J395" s="749" t="s">
        <v>1287</v>
      </c>
      <c r="K395" s="749" t="s">
        <v>1288</v>
      </c>
      <c r="L395" s="752">
        <v>71.099999999999994</v>
      </c>
      <c r="M395" s="752">
        <v>2</v>
      </c>
      <c r="N395" s="753">
        <v>142.19999999999999</v>
      </c>
    </row>
    <row r="396" spans="1:14" ht="14.4" customHeight="1" x14ac:dyDescent="0.3">
      <c r="A396" s="747" t="s">
        <v>583</v>
      </c>
      <c r="B396" s="748" t="s">
        <v>584</v>
      </c>
      <c r="C396" s="749" t="s">
        <v>602</v>
      </c>
      <c r="D396" s="750" t="s">
        <v>603</v>
      </c>
      <c r="E396" s="751">
        <v>50113001</v>
      </c>
      <c r="F396" s="750" t="s">
        <v>617</v>
      </c>
      <c r="G396" s="749" t="s">
        <v>634</v>
      </c>
      <c r="H396" s="749">
        <v>849295</v>
      </c>
      <c r="I396" s="749">
        <v>163150</v>
      </c>
      <c r="J396" s="749" t="s">
        <v>1289</v>
      </c>
      <c r="K396" s="749" t="s">
        <v>1290</v>
      </c>
      <c r="L396" s="752">
        <v>101.67</v>
      </c>
      <c r="M396" s="752">
        <v>1</v>
      </c>
      <c r="N396" s="753">
        <v>101.67</v>
      </c>
    </row>
    <row r="397" spans="1:14" ht="14.4" customHeight="1" x14ac:dyDescent="0.3">
      <c r="A397" s="747" t="s">
        <v>583</v>
      </c>
      <c r="B397" s="748" t="s">
        <v>584</v>
      </c>
      <c r="C397" s="749" t="s">
        <v>602</v>
      </c>
      <c r="D397" s="750" t="s">
        <v>603</v>
      </c>
      <c r="E397" s="751">
        <v>50113001</v>
      </c>
      <c r="F397" s="750" t="s">
        <v>617</v>
      </c>
      <c r="G397" s="749" t="s">
        <v>618</v>
      </c>
      <c r="H397" s="749">
        <v>191217</v>
      </c>
      <c r="I397" s="749">
        <v>91217</v>
      </c>
      <c r="J397" s="749" t="s">
        <v>1291</v>
      </c>
      <c r="K397" s="749" t="s">
        <v>1292</v>
      </c>
      <c r="L397" s="752">
        <v>81.060000000000016</v>
      </c>
      <c r="M397" s="752">
        <v>5</v>
      </c>
      <c r="N397" s="753">
        <v>405.30000000000007</v>
      </c>
    </row>
    <row r="398" spans="1:14" ht="14.4" customHeight="1" x14ac:dyDescent="0.3">
      <c r="A398" s="747" t="s">
        <v>583</v>
      </c>
      <c r="B398" s="748" t="s">
        <v>584</v>
      </c>
      <c r="C398" s="749" t="s">
        <v>602</v>
      </c>
      <c r="D398" s="750" t="s">
        <v>603</v>
      </c>
      <c r="E398" s="751">
        <v>50113001</v>
      </c>
      <c r="F398" s="750" t="s">
        <v>617</v>
      </c>
      <c r="G398" s="749" t="s">
        <v>634</v>
      </c>
      <c r="H398" s="749">
        <v>158380</v>
      </c>
      <c r="I398" s="749">
        <v>58380</v>
      </c>
      <c r="J398" s="749" t="s">
        <v>1293</v>
      </c>
      <c r="K398" s="749" t="s">
        <v>1294</v>
      </c>
      <c r="L398" s="752">
        <v>81.22120000000001</v>
      </c>
      <c r="M398" s="752">
        <v>50</v>
      </c>
      <c r="N398" s="753">
        <v>4061.0600000000004</v>
      </c>
    </row>
    <row r="399" spans="1:14" ht="14.4" customHeight="1" x14ac:dyDescent="0.3">
      <c r="A399" s="747" t="s">
        <v>583</v>
      </c>
      <c r="B399" s="748" t="s">
        <v>584</v>
      </c>
      <c r="C399" s="749" t="s">
        <v>602</v>
      </c>
      <c r="D399" s="750" t="s">
        <v>603</v>
      </c>
      <c r="E399" s="751">
        <v>50113001</v>
      </c>
      <c r="F399" s="750" t="s">
        <v>617</v>
      </c>
      <c r="G399" s="749" t="s">
        <v>618</v>
      </c>
      <c r="H399" s="749">
        <v>103550</v>
      </c>
      <c r="I399" s="749">
        <v>3550</v>
      </c>
      <c r="J399" s="749" t="s">
        <v>1295</v>
      </c>
      <c r="K399" s="749" t="s">
        <v>981</v>
      </c>
      <c r="L399" s="752">
        <v>40.04</v>
      </c>
      <c r="M399" s="752">
        <v>6</v>
      </c>
      <c r="N399" s="753">
        <v>240.24</v>
      </c>
    </row>
    <row r="400" spans="1:14" ht="14.4" customHeight="1" x14ac:dyDescent="0.3">
      <c r="A400" s="747" t="s">
        <v>583</v>
      </c>
      <c r="B400" s="748" t="s">
        <v>584</v>
      </c>
      <c r="C400" s="749" t="s">
        <v>602</v>
      </c>
      <c r="D400" s="750" t="s">
        <v>603</v>
      </c>
      <c r="E400" s="751">
        <v>50113001</v>
      </c>
      <c r="F400" s="750" t="s">
        <v>617</v>
      </c>
      <c r="G400" s="749" t="s">
        <v>618</v>
      </c>
      <c r="H400" s="749">
        <v>146755</v>
      </c>
      <c r="I400" s="749">
        <v>46755</v>
      </c>
      <c r="J400" s="749" t="s">
        <v>1296</v>
      </c>
      <c r="K400" s="749" t="s">
        <v>1297</v>
      </c>
      <c r="L400" s="752">
        <v>83.86</v>
      </c>
      <c r="M400" s="752">
        <v>3</v>
      </c>
      <c r="N400" s="753">
        <v>251.57999999999998</v>
      </c>
    </row>
    <row r="401" spans="1:14" ht="14.4" customHeight="1" x14ac:dyDescent="0.3">
      <c r="A401" s="747" t="s">
        <v>583</v>
      </c>
      <c r="B401" s="748" t="s">
        <v>584</v>
      </c>
      <c r="C401" s="749" t="s">
        <v>602</v>
      </c>
      <c r="D401" s="750" t="s">
        <v>603</v>
      </c>
      <c r="E401" s="751">
        <v>50113001</v>
      </c>
      <c r="F401" s="750" t="s">
        <v>617</v>
      </c>
      <c r="G401" s="749" t="s">
        <v>618</v>
      </c>
      <c r="H401" s="749">
        <v>196117</v>
      </c>
      <c r="I401" s="749">
        <v>96117</v>
      </c>
      <c r="J401" s="749" t="s">
        <v>1298</v>
      </c>
      <c r="K401" s="749" t="s">
        <v>1299</v>
      </c>
      <c r="L401" s="752">
        <v>392.82999999999993</v>
      </c>
      <c r="M401" s="752">
        <v>3</v>
      </c>
      <c r="N401" s="753">
        <v>1178.4899999999998</v>
      </c>
    </row>
    <row r="402" spans="1:14" ht="14.4" customHeight="1" x14ac:dyDescent="0.3">
      <c r="A402" s="747" t="s">
        <v>583</v>
      </c>
      <c r="B402" s="748" t="s">
        <v>584</v>
      </c>
      <c r="C402" s="749" t="s">
        <v>602</v>
      </c>
      <c r="D402" s="750" t="s">
        <v>603</v>
      </c>
      <c r="E402" s="751">
        <v>50113001</v>
      </c>
      <c r="F402" s="750" t="s">
        <v>617</v>
      </c>
      <c r="G402" s="749" t="s">
        <v>618</v>
      </c>
      <c r="H402" s="749">
        <v>196118</v>
      </c>
      <c r="I402" s="749">
        <v>96118</v>
      </c>
      <c r="J402" s="749" t="s">
        <v>1298</v>
      </c>
      <c r="K402" s="749" t="s">
        <v>1300</v>
      </c>
      <c r="L402" s="752">
        <v>513.47</v>
      </c>
      <c r="M402" s="752">
        <v>6</v>
      </c>
      <c r="N402" s="753">
        <v>3080.82</v>
      </c>
    </row>
    <row r="403" spans="1:14" ht="14.4" customHeight="1" x14ac:dyDescent="0.3">
      <c r="A403" s="747" t="s">
        <v>583</v>
      </c>
      <c r="B403" s="748" t="s">
        <v>584</v>
      </c>
      <c r="C403" s="749" t="s">
        <v>602</v>
      </c>
      <c r="D403" s="750" t="s">
        <v>603</v>
      </c>
      <c r="E403" s="751">
        <v>50113001</v>
      </c>
      <c r="F403" s="750" t="s">
        <v>617</v>
      </c>
      <c r="G403" s="749" t="s">
        <v>618</v>
      </c>
      <c r="H403" s="749">
        <v>184785</v>
      </c>
      <c r="I403" s="749">
        <v>84785</v>
      </c>
      <c r="J403" s="749" t="s">
        <v>1301</v>
      </c>
      <c r="K403" s="749" t="s">
        <v>1302</v>
      </c>
      <c r="L403" s="752">
        <v>193.89034482758623</v>
      </c>
      <c r="M403" s="752">
        <v>29</v>
      </c>
      <c r="N403" s="753">
        <v>5622.8200000000006</v>
      </c>
    </row>
    <row r="404" spans="1:14" ht="14.4" customHeight="1" x14ac:dyDescent="0.3">
      <c r="A404" s="747" t="s">
        <v>583</v>
      </c>
      <c r="B404" s="748" t="s">
        <v>584</v>
      </c>
      <c r="C404" s="749" t="s">
        <v>602</v>
      </c>
      <c r="D404" s="750" t="s">
        <v>603</v>
      </c>
      <c r="E404" s="751">
        <v>50113001</v>
      </c>
      <c r="F404" s="750" t="s">
        <v>617</v>
      </c>
      <c r="G404" s="749" t="s">
        <v>618</v>
      </c>
      <c r="H404" s="749">
        <v>840333</v>
      </c>
      <c r="I404" s="749">
        <v>0</v>
      </c>
      <c r="J404" s="749" t="s">
        <v>1303</v>
      </c>
      <c r="K404" s="749" t="s">
        <v>585</v>
      </c>
      <c r="L404" s="752">
        <v>23.690000000000008</v>
      </c>
      <c r="M404" s="752">
        <v>5</v>
      </c>
      <c r="N404" s="753">
        <v>118.45000000000005</v>
      </c>
    </row>
    <row r="405" spans="1:14" ht="14.4" customHeight="1" x14ac:dyDescent="0.3">
      <c r="A405" s="747" t="s">
        <v>583</v>
      </c>
      <c r="B405" s="748" t="s">
        <v>584</v>
      </c>
      <c r="C405" s="749" t="s">
        <v>602</v>
      </c>
      <c r="D405" s="750" t="s">
        <v>603</v>
      </c>
      <c r="E405" s="751">
        <v>50113001</v>
      </c>
      <c r="F405" s="750" t="s">
        <v>617</v>
      </c>
      <c r="G405" s="749" t="s">
        <v>618</v>
      </c>
      <c r="H405" s="749">
        <v>142595</v>
      </c>
      <c r="I405" s="749">
        <v>42595</v>
      </c>
      <c r="J405" s="749" t="s">
        <v>1304</v>
      </c>
      <c r="K405" s="749" t="s">
        <v>1107</v>
      </c>
      <c r="L405" s="752">
        <v>943.7700000000001</v>
      </c>
      <c r="M405" s="752">
        <v>10</v>
      </c>
      <c r="N405" s="753">
        <v>9437.7000000000007</v>
      </c>
    </row>
    <row r="406" spans="1:14" ht="14.4" customHeight="1" x14ac:dyDescent="0.3">
      <c r="A406" s="747" t="s">
        <v>583</v>
      </c>
      <c r="B406" s="748" t="s">
        <v>584</v>
      </c>
      <c r="C406" s="749" t="s">
        <v>602</v>
      </c>
      <c r="D406" s="750" t="s">
        <v>603</v>
      </c>
      <c r="E406" s="751">
        <v>50113001</v>
      </c>
      <c r="F406" s="750" t="s">
        <v>617</v>
      </c>
      <c r="G406" s="749" t="s">
        <v>618</v>
      </c>
      <c r="H406" s="749">
        <v>100643</v>
      </c>
      <c r="I406" s="749">
        <v>643</v>
      </c>
      <c r="J406" s="749" t="s">
        <v>1305</v>
      </c>
      <c r="K406" s="749" t="s">
        <v>1306</v>
      </c>
      <c r="L406" s="752">
        <v>43.47</v>
      </c>
      <c r="M406" s="752">
        <v>4</v>
      </c>
      <c r="N406" s="753">
        <v>173.88</v>
      </c>
    </row>
    <row r="407" spans="1:14" ht="14.4" customHeight="1" x14ac:dyDescent="0.3">
      <c r="A407" s="747" t="s">
        <v>583</v>
      </c>
      <c r="B407" s="748" t="s">
        <v>584</v>
      </c>
      <c r="C407" s="749" t="s">
        <v>602</v>
      </c>
      <c r="D407" s="750" t="s">
        <v>603</v>
      </c>
      <c r="E407" s="751">
        <v>50113001</v>
      </c>
      <c r="F407" s="750" t="s">
        <v>617</v>
      </c>
      <c r="G407" s="749" t="s">
        <v>618</v>
      </c>
      <c r="H407" s="749">
        <v>100641</v>
      </c>
      <c r="I407" s="749">
        <v>641</v>
      </c>
      <c r="J407" s="749" t="s">
        <v>1307</v>
      </c>
      <c r="K407" s="749" t="s">
        <v>1308</v>
      </c>
      <c r="L407" s="752">
        <v>31.250000000000007</v>
      </c>
      <c r="M407" s="752">
        <v>4</v>
      </c>
      <c r="N407" s="753">
        <v>125.00000000000003</v>
      </c>
    </row>
    <row r="408" spans="1:14" ht="14.4" customHeight="1" x14ac:dyDescent="0.3">
      <c r="A408" s="747" t="s">
        <v>583</v>
      </c>
      <c r="B408" s="748" t="s">
        <v>584</v>
      </c>
      <c r="C408" s="749" t="s">
        <v>602</v>
      </c>
      <c r="D408" s="750" t="s">
        <v>603</v>
      </c>
      <c r="E408" s="751">
        <v>50113001</v>
      </c>
      <c r="F408" s="750" t="s">
        <v>617</v>
      </c>
      <c r="G408" s="749" t="s">
        <v>618</v>
      </c>
      <c r="H408" s="749">
        <v>990977</v>
      </c>
      <c r="I408" s="749">
        <v>0</v>
      </c>
      <c r="J408" s="749" t="s">
        <v>1309</v>
      </c>
      <c r="K408" s="749" t="s">
        <v>585</v>
      </c>
      <c r="L408" s="752">
        <v>112.14999999999998</v>
      </c>
      <c r="M408" s="752">
        <v>2</v>
      </c>
      <c r="N408" s="753">
        <v>224.29999999999995</v>
      </c>
    </row>
    <row r="409" spans="1:14" ht="14.4" customHeight="1" x14ac:dyDescent="0.3">
      <c r="A409" s="747" t="s">
        <v>583</v>
      </c>
      <c r="B409" s="748" t="s">
        <v>584</v>
      </c>
      <c r="C409" s="749" t="s">
        <v>602</v>
      </c>
      <c r="D409" s="750" t="s">
        <v>603</v>
      </c>
      <c r="E409" s="751">
        <v>50113001</v>
      </c>
      <c r="F409" s="750" t="s">
        <v>617</v>
      </c>
      <c r="G409" s="749" t="s">
        <v>618</v>
      </c>
      <c r="H409" s="749">
        <v>840813</v>
      </c>
      <c r="I409" s="749">
        <v>135844</v>
      </c>
      <c r="J409" s="749" t="s">
        <v>1310</v>
      </c>
      <c r="K409" s="749" t="s">
        <v>1311</v>
      </c>
      <c r="L409" s="752">
        <v>2145</v>
      </c>
      <c r="M409" s="752">
        <v>4</v>
      </c>
      <c r="N409" s="753">
        <v>8580</v>
      </c>
    </row>
    <row r="410" spans="1:14" ht="14.4" customHeight="1" x14ac:dyDescent="0.3">
      <c r="A410" s="747" t="s">
        <v>583</v>
      </c>
      <c r="B410" s="748" t="s">
        <v>584</v>
      </c>
      <c r="C410" s="749" t="s">
        <v>602</v>
      </c>
      <c r="D410" s="750" t="s">
        <v>603</v>
      </c>
      <c r="E410" s="751">
        <v>50113001</v>
      </c>
      <c r="F410" s="750" t="s">
        <v>617</v>
      </c>
      <c r="G410" s="749" t="s">
        <v>634</v>
      </c>
      <c r="H410" s="749">
        <v>158893</v>
      </c>
      <c r="I410" s="749">
        <v>58893</v>
      </c>
      <c r="J410" s="749" t="s">
        <v>1312</v>
      </c>
      <c r="K410" s="749" t="s">
        <v>1313</v>
      </c>
      <c r="L410" s="752">
        <v>159.62000000000003</v>
      </c>
      <c r="M410" s="752">
        <v>1</v>
      </c>
      <c r="N410" s="753">
        <v>159.62000000000003</v>
      </c>
    </row>
    <row r="411" spans="1:14" ht="14.4" customHeight="1" x14ac:dyDescent="0.3">
      <c r="A411" s="747" t="s">
        <v>583</v>
      </c>
      <c r="B411" s="748" t="s">
        <v>584</v>
      </c>
      <c r="C411" s="749" t="s">
        <v>602</v>
      </c>
      <c r="D411" s="750" t="s">
        <v>603</v>
      </c>
      <c r="E411" s="751">
        <v>50113001</v>
      </c>
      <c r="F411" s="750" t="s">
        <v>617</v>
      </c>
      <c r="G411" s="749" t="s">
        <v>585</v>
      </c>
      <c r="H411" s="749">
        <v>127547</v>
      </c>
      <c r="I411" s="749">
        <v>127547</v>
      </c>
      <c r="J411" s="749" t="s">
        <v>1314</v>
      </c>
      <c r="K411" s="749" t="s">
        <v>1315</v>
      </c>
      <c r="L411" s="752">
        <v>161.03</v>
      </c>
      <c r="M411" s="752">
        <v>1</v>
      </c>
      <c r="N411" s="753">
        <v>161.03</v>
      </c>
    </row>
    <row r="412" spans="1:14" ht="14.4" customHeight="1" x14ac:dyDescent="0.3">
      <c r="A412" s="747" t="s">
        <v>583</v>
      </c>
      <c r="B412" s="748" t="s">
        <v>584</v>
      </c>
      <c r="C412" s="749" t="s">
        <v>602</v>
      </c>
      <c r="D412" s="750" t="s">
        <v>603</v>
      </c>
      <c r="E412" s="751">
        <v>50113001</v>
      </c>
      <c r="F412" s="750" t="s">
        <v>617</v>
      </c>
      <c r="G412" s="749" t="s">
        <v>618</v>
      </c>
      <c r="H412" s="749">
        <v>848469</v>
      </c>
      <c r="I412" s="749">
        <v>500719</v>
      </c>
      <c r="J412" s="749" t="s">
        <v>1316</v>
      </c>
      <c r="K412" s="749" t="s">
        <v>1317</v>
      </c>
      <c r="L412" s="752">
        <v>3960</v>
      </c>
      <c r="M412" s="752">
        <v>1</v>
      </c>
      <c r="N412" s="753">
        <v>3960</v>
      </c>
    </row>
    <row r="413" spans="1:14" ht="14.4" customHeight="1" x14ac:dyDescent="0.3">
      <c r="A413" s="747" t="s">
        <v>583</v>
      </c>
      <c r="B413" s="748" t="s">
        <v>584</v>
      </c>
      <c r="C413" s="749" t="s">
        <v>602</v>
      </c>
      <c r="D413" s="750" t="s">
        <v>603</v>
      </c>
      <c r="E413" s="751">
        <v>50113001</v>
      </c>
      <c r="F413" s="750" t="s">
        <v>617</v>
      </c>
      <c r="G413" s="749" t="s">
        <v>618</v>
      </c>
      <c r="H413" s="749">
        <v>191763</v>
      </c>
      <c r="I413" s="749">
        <v>91763</v>
      </c>
      <c r="J413" s="749" t="s">
        <v>1318</v>
      </c>
      <c r="K413" s="749" t="s">
        <v>1319</v>
      </c>
      <c r="L413" s="752">
        <v>161.21</v>
      </c>
      <c r="M413" s="752">
        <v>2</v>
      </c>
      <c r="N413" s="753">
        <v>322.42</v>
      </c>
    </row>
    <row r="414" spans="1:14" ht="14.4" customHeight="1" x14ac:dyDescent="0.3">
      <c r="A414" s="747" t="s">
        <v>583</v>
      </c>
      <c r="B414" s="748" t="s">
        <v>584</v>
      </c>
      <c r="C414" s="749" t="s">
        <v>602</v>
      </c>
      <c r="D414" s="750" t="s">
        <v>603</v>
      </c>
      <c r="E414" s="751">
        <v>50113001</v>
      </c>
      <c r="F414" s="750" t="s">
        <v>617</v>
      </c>
      <c r="G414" s="749" t="s">
        <v>634</v>
      </c>
      <c r="H414" s="749">
        <v>105496</v>
      </c>
      <c r="I414" s="749">
        <v>5496</v>
      </c>
      <c r="J414" s="749" t="s">
        <v>1320</v>
      </c>
      <c r="K414" s="749" t="s">
        <v>1321</v>
      </c>
      <c r="L414" s="752">
        <v>75.409999999999982</v>
      </c>
      <c r="M414" s="752">
        <v>2</v>
      </c>
      <c r="N414" s="753">
        <v>150.81999999999996</v>
      </c>
    </row>
    <row r="415" spans="1:14" ht="14.4" customHeight="1" x14ac:dyDescent="0.3">
      <c r="A415" s="747" t="s">
        <v>583</v>
      </c>
      <c r="B415" s="748" t="s">
        <v>584</v>
      </c>
      <c r="C415" s="749" t="s">
        <v>602</v>
      </c>
      <c r="D415" s="750" t="s">
        <v>603</v>
      </c>
      <c r="E415" s="751">
        <v>50113001</v>
      </c>
      <c r="F415" s="750" t="s">
        <v>617</v>
      </c>
      <c r="G415" s="749" t="s">
        <v>634</v>
      </c>
      <c r="H415" s="749">
        <v>166030</v>
      </c>
      <c r="I415" s="749">
        <v>66030</v>
      </c>
      <c r="J415" s="749" t="s">
        <v>1320</v>
      </c>
      <c r="K415" s="749" t="s">
        <v>1322</v>
      </c>
      <c r="L415" s="752">
        <v>30.22</v>
      </c>
      <c r="M415" s="752">
        <v>1</v>
      </c>
      <c r="N415" s="753">
        <v>30.22</v>
      </c>
    </row>
    <row r="416" spans="1:14" ht="14.4" customHeight="1" x14ac:dyDescent="0.3">
      <c r="A416" s="747" t="s">
        <v>583</v>
      </c>
      <c r="B416" s="748" t="s">
        <v>584</v>
      </c>
      <c r="C416" s="749" t="s">
        <v>602</v>
      </c>
      <c r="D416" s="750" t="s">
        <v>603</v>
      </c>
      <c r="E416" s="751">
        <v>50113001</v>
      </c>
      <c r="F416" s="750" t="s">
        <v>617</v>
      </c>
      <c r="G416" s="749" t="s">
        <v>634</v>
      </c>
      <c r="H416" s="749">
        <v>199600</v>
      </c>
      <c r="I416" s="749">
        <v>99600</v>
      </c>
      <c r="J416" s="749" t="s">
        <v>1320</v>
      </c>
      <c r="K416" s="749" t="s">
        <v>1323</v>
      </c>
      <c r="L416" s="752">
        <v>100.39999999999998</v>
      </c>
      <c r="M416" s="752">
        <v>1</v>
      </c>
      <c r="N416" s="753">
        <v>100.39999999999998</v>
      </c>
    </row>
    <row r="417" spans="1:14" ht="14.4" customHeight="1" x14ac:dyDescent="0.3">
      <c r="A417" s="747" t="s">
        <v>583</v>
      </c>
      <c r="B417" s="748" t="s">
        <v>584</v>
      </c>
      <c r="C417" s="749" t="s">
        <v>602</v>
      </c>
      <c r="D417" s="750" t="s">
        <v>603</v>
      </c>
      <c r="E417" s="751">
        <v>50113001</v>
      </c>
      <c r="F417" s="750" t="s">
        <v>617</v>
      </c>
      <c r="G417" s="749" t="s">
        <v>585</v>
      </c>
      <c r="H417" s="749">
        <v>146917</v>
      </c>
      <c r="I417" s="749">
        <v>146917</v>
      </c>
      <c r="J417" s="749" t="s">
        <v>1324</v>
      </c>
      <c r="K417" s="749" t="s">
        <v>1325</v>
      </c>
      <c r="L417" s="752">
        <v>333.99000000000007</v>
      </c>
      <c r="M417" s="752">
        <v>1</v>
      </c>
      <c r="N417" s="753">
        <v>333.99000000000007</v>
      </c>
    </row>
    <row r="418" spans="1:14" ht="14.4" customHeight="1" x14ac:dyDescent="0.3">
      <c r="A418" s="747" t="s">
        <v>583</v>
      </c>
      <c r="B418" s="748" t="s">
        <v>584</v>
      </c>
      <c r="C418" s="749" t="s">
        <v>602</v>
      </c>
      <c r="D418" s="750" t="s">
        <v>603</v>
      </c>
      <c r="E418" s="751">
        <v>50113001</v>
      </c>
      <c r="F418" s="750" t="s">
        <v>617</v>
      </c>
      <c r="G418" s="749" t="s">
        <v>634</v>
      </c>
      <c r="H418" s="749">
        <v>987473</v>
      </c>
      <c r="I418" s="749">
        <v>146894</v>
      </c>
      <c r="J418" s="749" t="s">
        <v>1326</v>
      </c>
      <c r="K418" s="749" t="s">
        <v>1198</v>
      </c>
      <c r="L418" s="752">
        <v>21.983636363636364</v>
      </c>
      <c r="M418" s="752">
        <v>11</v>
      </c>
      <c r="N418" s="753">
        <v>241.82000000000002</v>
      </c>
    </row>
    <row r="419" spans="1:14" ht="14.4" customHeight="1" x14ac:dyDescent="0.3">
      <c r="A419" s="747" t="s">
        <v>583</v>
      </c>
      <c r="B419" s="748" t="s">
        <v>584</v>
      </c>
      <c r="C419" s="749" t="s">
        <v>602</v>
      </c>
      <c r="D419" s="750" t="s">
        <v>603</v>
      </c>
      <c r="E419" s="751">
        <v>50113001</v>
      </c>
      <c r="F419" s="750" t="s">
        <v>617</v>
      </c>
      <c r="G419" s="749" t="s">
        <v>634</v>
      </c>
      <c r="H419" s="749">
        <v>989453</v>
      </c>
      <c r="I419" s="749">
        <v>146899</v>
      </c>
      <c r="J419" s="749" t="s">
        <v>1326</v>
      </c>
      <c r="K419" s="749" t="s">
        <v>1327</v>
      </c>
      <c r="L419" s="752">
        <v>45.527142857142849</v>
      </c>
      <c r="M419" s="752">
        <v>7</v>
      </c>
      <c r="N419" s="753">
        <v>318.68999999999994</v>
      </c>
    </row>
    <row r="420" spans="1:14" ht="14.4" customHeight="1" x14ac:dyDescent="0.3">
      <c r="A420" s="747" t="s">
        <v>583</v>
      </c>
      <c r="B420" s="748" t="s">
        <v>584</v>
      </c>
      <c r="C420" s="749" t="s">
        <v>602</v>
      </c>
      <c r="D420" s="750" t="s">
        <v>603</v>
      </c>
      <c r="E420" s="751">
        <v>50113001</v>
      </c>
      <c r="F420" s="750" t="s">
        <v>617</v>
      </c>
      <c r="G420" s="749" t="s">
        <v>634</v>
      </c>
      <c r="H420" s="749">
        <v>846141</v>
      </c>
      <c r="I420" s="749">
        <v>107794</v>
      </c>
      <c r="J420" s="749" t="s">
        <v>1328</v>
      </c>
      <c r="K420" s="749" t="s">
        <v>1329</v>
      </c>
      <c r="L420" s="752">
        <v>292.38000000000011</v>
      </c>
      <c r="M420" s="752">
        <v>1</v>
      </c>
      <c r="N420" s="753">
        <v>292.38000000000011</v>
      </c>
    </row>
    <row r="421" spans="1:14" ht="14.4" customHeight="1" x14ac:dyDescent="0.3">
      <c r="A421" s="747" t="s">
        <v>583</v>
      </c>
      <c r="B421" s="748" t="s">
        <v>584</v>
      </c>
      <c r="C421" s="749" t="s">
        <v>602</v>
      </c>
      <c r="D421" s="750" t="s">
        <v>603</v>
      </c>
      <c r="E421" s="751">
        <v>50113001</v>
      </c>
      <c r="F421" s="750" t="s">
        <v>617</v>
      </c>
      <c r="G421" s="749" t="s">
        <v>634</v>
      </c>
      <c r="H421" s="749">
        <v>149483</v>
      </c>
      <c r="I421" s="749">
        <v>149483</v>
      </c>
      <c r="J421" s="749" t="s">
        <v>1330</v>
      </c>
      <c r="K421" s="749" t="s">
        <v>1331</v>
      </c>
      <c r="L421" s="752">
        <v>139.13000000000005</v>
      </c>
      <c r="M421" s="752">
        <v>2</v>
      </c>
      <c r="N421" s="753">
        <v>278.2600000000001</v>
      </c>
    </row>
    <row r="422" spans="1:14" ht="14.4" customHeight="1" x14ac:dyDescent="0.3">
      <c r="A422" s="747" t="s">
        <v>583</v>
      </c>
      <c r="B422" s="748" t="s">
        <v>584</v>
      </c>
      <c r="C422" s="749" t="s">
        <v>602</v>
      </c>
      <c r="D422" s="750" t="s">
        <v>603</v>
      </c>
      <c r="E422" s="751">
        <v>50113001</v>
      </c>
      <c r="F422" s="750" t="s">
        <v>617</v>
      </c>
      <c r="G422" s="749" t="s">
        <v>618</v>
      </c>
      <c r="H422" s="749">
        <v>125937</v>
      </c>
      <c r="I422" s="749">
        <v>25937</v>
      </c>
      <c r="J422" s="749" t="s">
        <v>1332</v>
      </c>
      <c r="K422" s="749" t="s">
        <v>1333</v>
      </c>
      <c r="L422" s="752">
        <v>472.81</v>
      </c>
      <c r="M422" s="752">
        <v>6</v>
      </c>
      <c r="N422" s="753">
        <v>2836.86</v>
      </c>
    </row>
    <row r="423" spans="1:14" ht="14.4" customHeight="1" x14ac:dyDescent="0.3">
      <c r="A423" s="747" t="s">
        <v>583</v>
      </c>
      <c r="B423" s="748" t="s">
        <v>584</v>
      </c>
      <c r="C423" s="749" t="s">
        <v>602</v>
      </c>
      <c r="D423" s="750" t="s">
        <v>603</v>
      </c>
      <c r="E423" s="751">
        <v>50113002</v>
      </c>
      <c r="F423" s="750" t="s">
        <v>1334</v>
      </c>
      <c r="G423" s="749" t="s">
        <v>618</v>
      </c>
      <c r="H423" s="749">
        <v>195947</v>
      </c>
      <c r="I423" s="749">
        <v>95947</v>
      </c>
      <c r="J423" s="749" t="s">
        <v>1335</v>
      </c>
      <c r="K423" s="749" t="s">
        <v>1336</v>
      </c>
      <c r="L423" s="752">
        <v>2081.1999999999994</v>
      </c>
      <c r="M423" s="752">
        <v>21</v>
      </c>
      <c r="N423" s="753">
        <v>43705.19999999999</v>
      </c>
    </row>
    <row r="424" spans="1:14" ht="14.4" customHeight="1" x14ac:dyDescent="0.3">
      <c r="A424" s="747" t="s">
        <v>583</v>
      </c>
      <c r="B424" s="748" t="s">
        <v>584</v>
      </c>
      <c r="C424" s="749" t="s">
        <v>602</v>
      </c>
      <c r="D424" s="750" t="s">
        <v>603</v>
      </c>
      <c r="E424" s="751">
        <v>50113002</v>
      </c>
      <c r="F424" s="750" t="s">
        <v>1334</v>
      </c>
      <c r="G424" s="749" t="s">
        <v>618</v>
      </c>
      <c r="H424" s="749">
        <v>396914</v>
      </c>
      <c r="I424" s="749">
        <v>52301</v>
      </c>
      <c r="J424" s="749" t="s">
        <v>1337</v>
      </c>
      <c r="K424" s="749" t="s">
        <v>1338</v>
      </c>
      <c r="L424" s="752">
        <v>2221.3400013432679</v>
      </c>
      <c r="M424" s="752">
        <v>25</v>
      </c>
      <c r="N424" s="753">
        <v>55533.500033581702</v>
      </c>
    </row>
    <row r="425" spans="1:14" ht="14.4" customHeight="1" x14ac:dyDescent="0.3">
      <c r="A425" s="747" t="s">
        <v>583</v>
      </c>
      <c r="B425" s="748" t="s">
        <v>584</v>
      </c>
      <c r="C425" s="749" t="s">
        <v>602</v>
      </c>
      <c r="D425" s="750" t="s">
        <v>603</v>
      </c>
      <c r="E425" s="751">
        <v>50113002</v>
      </c>
      <c r="F425" s="750" t="s">
        <v>1334</v>
      </c>
      <c r="G425" s="749" t="s">
        <v>618</v>
      </c>
      <c r="H425" s="749">
        <v>165317</v>
      </c>
      <c r="I425" s="749">
        <v>65317</v>
      </c>
      <c r="J425" s="749" t="s">
        <v>1339</v>
      </c>
      <c r="K425" s="749" t="s">
        <v>1340</v>
      </c>
      <c r="L425" s="752">
        <v>2188.9499999999998</v>
      </c>
      <c r="M425" s="752">
        <v>4.5</v>
      </c>
      <c r="N425" s="753">
        <v>9850.2749999999996</v>
      </c>
    </row>
    <row r="426" spans="1:14" ht="14.4" customHeight="1" x14ac:dyDescent="0.3">
      <c r="A426" s="747" t="s">
        <v>583</v>
      </c>
      <c r="B426" s="748" t="s">
        <v>584</v>
      </c>
      <c r="C426" s="749" t="s">
        <v>602</v>
      </c>
      <c r="D426" s="750" t="s">
        <v>603</v>
      </c>
      <c r="E426" s="751">
        <v>50113002</v>
      </c>
      <c r="F426" s="750" t="s">
        <v>1334</v>
      </c>
      <c r="G426" s="749" t="s">
        <v>618</v>
      </c>
      <c r="H426" s="749">
        <v>902081</v>
      </c>
      <c r="I426" s="749">
        <v>151112</v>
      </c>
      <c r="J426" s="749" t="s">
        <v>1341</v>
      </c>
      <c r="K426" s="749" t="s">
        <v>1342</v>
      </c>
      <c r="L426" s="752">
        <v>3750.2912500000002</v>
      </c>
      <c r="M426" s="752">
        <v>8</v>
      </c>
      <c r="N426" s="753">
        <v>30002.33</v>
      </c>
    </row>
    <row r="427" spans="1:14" ht="14.4" customHeight="1" x14ac:dyDescent="0.3">
      <c r="A427" s="747" t="s">
        <v>583</v>
      </c>
      <c r="B427" s="748" t="s">
        <v>584</v>
      </c>
      <c r="C427" s="749" t="s">
        <v>602</v>
      </c>
      <c r="D427" s="750" t="s">
        <v>603</v>
      </c>
      <c r="E427" s="751">
        <v>50113002</v>
      </c>
      <c r="F427" s="750" t="s">
        <v>1334</v>
      </c>
      <c r="G427" s="749" t="s">
        <v>618</v>
      </c>
      <c r="H427" s="749">
        <v>142003</v>
      </c>
      <c r="I427" s="749">
        <v>142003</v>
      </c>
      <c r="J427" s="749" t="s">
        <v>1343</v>
      </c>
      <c r="K427" s="749" t="s">
        <v>1344</v>
      </c>
      <c r="L427" s="752">
        <v>3410</v>
      </c>
      <c r="M427" s="752">
        <v>56</v>
      </c>
      <c r="N427" s="753">
        <v>190960</v>
      </c>
    </row>
    <row r="428" spans="1:14" ht="14.4" customHeight="1" x14ac:dyDescent="0.3">
      <c r="A428" s="747" t="s">
        <v>583</v>
      </c>
      <c r="B428" s="748" t="s">
        <v>584</v>
      </c>
      <c r="C428" s="749" t="s">
        <v>602</v>
      </c>
      <c r="D428" s="750" t="s">
        <v>603</v>
      </c>
      <c r="E428" s="751">
        <v>50113002</v>
      </c>
      <c r="F428" s="750" t="s">
        <v>1334</v>
      </c>
      <c r="G428" s="749" t="s">
        <v>618</v>
      </c>
      <c r="H428" s="749">
        <v>158628</v>
      </c>
      <c r="I428" s="749">
        <v>58628</v>
      </c>
      <c r="J428" s="749" t="s">
        <v>1345</v>
      </c>
      <c r="K428" s="749" t="s">
        <v>704</v>
      </c>
      <c r="L428" s="752">
        <v>297</v>
      </c>
      <c r="M428" s="752">
        <v>40</v>
      </c>
      <c r="N428" s="753">
        <v>11880</v>
      </c>
    </row>
    <row r="429" spans="1:14" ht="14.4" customHeight="1" x14ac:dyDescent="0.3">
      <c r="A429" s="747" t="s">
        <v>583</v>
      </c>
      <c r="B429" s="748" t="s">
        <v>584</v>
      </c>
      <c r="C429" s="749" t="s">
        <v>602</v>
      </c>
      <c r="D429" s="750" t="s">
        <v>603</v>
      </c>
      <c r="E429" s="751">
        <v>50113002</v>
      </c>
      <c r="F429" s="750" t="s">
        <v>1334</v>
      </c>
      <c r="G429" s="749" t="s">
        <v>618</v>
      </c>
      <c r="H429" s="749">
        <v>103513</v>
      </c>
      <c r="I429" s="749">
        <v>3513</v>
      </c>
      <c r="J429" s="749" t="s">
        <v>1346</v>
      </c>
      <c r="K429" s="749" t="s">
        <v>1347</v>
      </c>
      <c r="L429" s="752">
        <v>2228.820365790948</v>
      </c>
      <c r="M429" s="752">
        <v>36</v>
      </c>
      <c r="N429" s="753">
        <v>80237.533168474125</v>
      </c>
    </row>
    <row r="430" spans="1:14" ht="14.4" customHeight="1" x14ac:dyDescent="0.3">
      <c r="A430" s="747" t="s">
        <v>583</v>
      </c>
      <c r="B430" s="748" t="s">
        <v>584</v>
      </c>
      <c r="C430" s="749" t="s">
        <v>602</v>
      </c>
      <c r="D430" s="750" t="s">
        <v>603</v>
      </c>
      <c r="E430" s="751">
        <v>50113002</v>
      </c>
      <c r="F430" s="750" t="s">
        <v>1334</v>
      </c>
      <c r="G430" s="749" t="s">
        <v>618</v>
      </c>
      <c r="H430" s="749">
        <v>103414</v>
      </c>
      <c r="I430" s="749">
        <v>3414</v>
      </c>
      <c r="J430" s="749" t="s">
        <v>1348</v>
      </c>
      <c r="K430" s="749" t="s">
        <v>1347</v>
      </c>
      <c r="L430" s="752">
        <v>2443.19</v>
      </c>
      <c r="M430" s="752">
        <v>4</v>
      </c>
      <c r="N430" s="753">
        <v>9772.76</v>
      </c>
    </row>
    <row r="431" spans="1:14" ht="14.4" customHeight="1" x14ac:dyDescent="0.3">
      <c r="A431" s="747" t="s">
        <v>583</v>
      </c>
      <c r="B431" s="748" t="s">
        <v>584</v>
      </c>
      <c r="C431" s="749" t="s">
        <v>602</v>
      </c>
      <c r="D431" s="750" t="s">
        <v>603</v>
      </c>
      <c r="E431" s="751">
        <v>50113002</v>
      </c>
      <c r="F431" s="750" t="s">
        <v>1334</v>
      </c>
      <c r="G431" s="749" t="s">
        <v>618</v>
      </c>
      <c r="H431" s="749">
        <v>110996</v>
      </c>
      <c r="I431" s="749">
        <v>10996</v>
      </c>
      <c r="J431" s="749" t="s">
        <v>1349</v>
      </c>
      <c r="K431" s="749" t="s">
        <v>1347</v>
      </c>
      <c r="L431" s="752">
        <v>2556.5300000000002</v>
      </c>
      <c r="M431" s="752">
        <v>22</v>
      </c>
      <c r="N431" s="753">
        <v>56243.66</v>
      </c>
    </row>
    <row r="432" spans="1:14" ht="14.4" customHeight="1" x14ac:dyDescent="0.3">
      <c r="A432" s="747" t="s">
        <v>583</v>
      </c>
      <c r="B432" s="748" t="s">
        <v>584</v>
      </c>
      <c r="C432" s="749" t="s">
        <v>602</v>
      </c>
      <c r="D432" s="750" t="s">
        <v>603</v>
      </c>
      <c r="E432" s="751">
        <v>50113002</v>
      </c>
      <c r="F432" s="750" t="s">
        <v>1334</v>
      </c>
      <c r="G432" s="749" t="s">
        <v>618</v>
      </c>
      <c r="H432" s="749">
        <v>500831</v>
      </c>
      <c r="I432" s="749">
        <v>157109</v>
      </c>
      <c r="J432" s="749" t="s">
        <v>1350</v>
      </c>
      <c r="K432" s="749" t="s">
        <v>1351</v>
      </c>
      <c r="L432" s="752">
        <v>3665.2</v>
      </c>
      <c r="M432" s="752">
        <v>5</v>
      </c>
      <c r="N432" s="753">
        <v>18326</v>
      </c>
    </row>
    <row r="433" spans="1:14" ht="14.4" customHeight="1" x14ac:dyDescent="0.3">
      <c r="A433" s="747" t="s">
        <v>583</v>
      </c>
      <c r="B433" s="748" t="s">
        <v>584</v>
      </c>
      <c r="C433" s="749" t="s">
        <v>602</v>
      </c>
      <c r="D433" s="750" t="s">
        <v>603</v>
      </c>
      <c r="E433" s="751">
        <v>50113002</v>
      </c>
      <c r="F433" s="750" t="s">
        <v>1334</v>
      </c>
      <c r="G433" s="749" t="s">
        <v>618</v>
      </c>
      <c r="H433" s="749">
        <v>394774</v>
      </c>
      <c r="I433" s="749">
        <v>157118</v>
      </c>
      <c r="J433" s="749" t="s">
        <v>1352</v>
      </c>
      <c r="K433" s="749" t="s">
        <v>1351</v>
      </c>
      <c r="L433" s="752">
        <v>3452.3923076923074</v>
      </c>
      <c r="M433" s="752">
        <v>13</v>
      </c>
      <c r="N433" s="753">
        <v>44881.1</v>
      </c>
    </row>
    <row r="434" spans="1:14" ht="14.4" customHeight="1" x14ac:dyDescent="0.3">
      <c r="A434" s="747" t="s">
        <v>583</v>
      </c>
      <c r="B434" s="748" t="s">
        <v>584</v>
      </c>
      <c r="C434" s="749" t="s">
        <v>602</v>
      </c>
      <c r="D434" s="750" t="s">
        <v>603</v>
      </c>
      <c r="E434" s="751">
        <v>50113002</v>
      </c>
      <c r="F434" s="750" t="s">
        <v>1334</v>
      </c>
      <c r="G434" s="749" t="s">
        <v>618</v>
      </c>
      <c r="H434" s="749">
        <v>500716</v>
      </c>
      <c r="I434" s="749">
        <v>157112</v>
      </c>
      <c r="J434" s="749" t="s">
        <v>1353</v>
      </c>
      <c r="K434" s="749" t="s">
        <v>1351</v>
      </c>
      <c r="L434" s="752">
        <v>3533.623076923077</v>
      </c>
      <c r="M434" s="752">
        <v>13</v>
      </c>
      <c r="N434" s="753">
        <v>45937.1</v>
      </c>
    </row>
    <row r="435" spans="1:14" ht="14.4" customHeight="1" x14ac:dyDescent="0.3">
      <c r="A435" s="747" t="s">
        <v>583</v>
      </c>
      <c r="B435" s="748" t="s">
        <v>584</v>
      </c>
      <c r="C435" s="749" t="s">
        <v>602</v>
      </c>
      <c r="D435" s="750" t="s">
        <v>603</v>
      </c>
      <c r="E435" s="751">
        <v>50113002</v>
      </c>
      <c r="F435" s="750" t="s">
        <v>1334</v>
      </c>
      <c r="G435" s="749" t="s">
        <v>618</v>
      </c>
      <c r="H435" s="749">
        <v>118734</v>
      </c>
      <c r="I435" s="749">
        <v>18734</v>
      </c>
      <c r="J435" s="749" t="s">
        <v>1354</v>
      </c>
      <c r="K435" s="749" t="s">
        <v>1355</v>
      </c>
      <c r="L435" s="752">
        <v>2578.1070588235289</v>
      </c>
      <c r="M435" s="752">
        <v>17</v>
      </c>
      <c r="N435" s="753">
        <v>43827.819999999992</v>
      </c>
    </row>
    <row r="436" spans="1:14" ht="14.4" customHeight="1" x14ac:dyDescent="0.3">
      <c r="A436" s="747" t="s">
        <v>583</v>
      </c>
      <c r="B436" s="748" t="s">
        <v>584</v>
      </c>
      <c r="C436" s="749" t="s">
        <v>602</v>
      </c>
      <c r="D436" s="750" t="s">
        <v>603</v>
      </c>
      <c r="E436" s="751">
        <v>50113002</v>
      </c>
      <c r="F436" s="750" t="s">
        <v>1334</v>
      </c>
      <c r="G436" s="749" t="s">
        <v>618</v>
      </c>
      <c r="H436" s="749">
        <v>118735</v>
      </c>
      <c r="I436" s="749">
        <v>18735</v>
      </c>
      <c r="J436" s="749" t="s">
        <v>1354</v>
      </c>
      <c r="K436" s="749" t="s">
        <v>1356</v>
      </c>
      <c r="L436" s="752">
        <v>3787.17</v>
      </c>
      <c r="M436" s="752">
        <v>8</v>
      </c>
      <c r="N436" s="753">
        <v>30297.360000000001</v>
      </c>
    </row>
    <row r="437" spans="1:14" ht="14.4" customHeight="1" x14ac:dyDescent="0.3">
      <c r="A437" s="747" t="s">
        <v>583</v>
      </c>
      <c r="B437" s="748" t="s">
        <v>584</v>
      </c>
      <c r="C437" s="749" t="s">
        <v>602</v>
      </c>
      <c r="D437" s="750" t="s">
        <v>603</v>
      </c>
      <c r="E437" s="751">
        <v>50113006</v>
      </c>
      <c r="F437" s="750" t="s">
        <v>1357</v>
      </c>
      <c r="G437" s="749" t="s">
        <v>634</v>
      </c>
      <c r="H437" s="749">
        <v>33833</v>
      </c>
      <c r="I437" s="749">
        <v>33833</v>
      </c>
      <c r="J437" s="749" t="s">
        <v>1358</v>
      </c>
      <c r="K437" s="749" t="s">
        <v>1359</v>
      </c>
      <c r="L437" s="752">
        <v>163.66999999999999</v>
      </c>
      <c r="M437" s="752">
        <v>1</v>
      </c>
      <c r="N437" s="753">
        <v>163.66999999999999</v>
      </c>
    </row>
    <row r="438" spans="1:14" ht="14.4" customHeight="1" x14ac:dyDescent="0.3">
      <c r="A438" s="747" t="s">
        <v>583</v>
      </c>
      <c r="B438" s="748" t="s">
        <v>584</v>
      </c>
      <c r="C438" s="749" t="s">
        <v>602</v>
      </c>
      <c r="D438" s="750" t="s">
        <v>603</v>
      </c>
      <c r="E438" s="751">
        <v>50113006</v>
      </c>
      <c r="F438" s="750" t="s">
        <v>1357</v>
      </c>
      <c r="G438" s="749" t="s">
        <v>634</v>
      </c>
      <c r="H438" s="749">
        <v>133340</v>
      </c>
      <c r="I438" s="749">
        <v>33340</v>
      </c>
      <c r="J438" s="749" t="s">
        <v>1360</v>
      </c>
      <c r="K438" s="749" t="s">
        <v>1361</v>
      </c>
      <c r="L438" s="752">
        <v>40.92</v>
      </c>
      <c r="M438" s="752">
        <v>42</v>
      </c>
      <c r="N438" s="753">
        <v>1718.64</v>
      </c>
    </row>
    <row r="439" spans="1:14" ht="14.4" customHeight="1" x14ac:dyDescent="0.3">
      <c r="A439" s="747" t="s">
        <v>583</v>
      </c>
      <c r="B439" s="748" t="s">
        <v>584</v>
      </c>
      <c r="C439" s="749" t="s">
        <v>602</v>
      </c>
      <c r="D439" s="750" t="s">
        <v>603</v>
      </c>
      <c r="E439" s="751">
        <v>50113006</v>
      </c>
      <c r="F439" s="750" t="s">
        <v>1357</v>
      </c>
      <c r="G439" s="749" t="s">
        <v>618</v>
      </c>
      <c r="H439" s="749">
        <v>841569</v>
      </c>
      <c r="I439" s="749">
        <v>0</v>
      </c>
      <c r="J439" s="749" t="s">
        <v>1362</v>
      </c>
      <c r="K439" s="749" t="s">
        <v>585</v>
      </c>
      <c r="L439" s="752">
        <v>1161.1000000000001</v>
      </c>
      <c r="M439" s="752">
        <v>9</v>
      </c>
      <c r="N439" s="753">
        <v>10449.900000000001</v>
      </c>
    </row>
    <row r="440" spans="1:14" ht="14.4" customHeight="1" x14ac:dyDescent="0.3">
      <c r="A440" s="747" t="s">
        <v>583</v>
      </c>
      <c r="B440" s="748" t="s">
        <v>584</v>
      </c>
      <c r="C440" s="749" t="s">
        <v>602</v>
      </c>
      <c r="D440" s="750" t="s">
        <v>603</v>
      </c>
      <c r="E440" s="751">
        <v>50113006</v>
      </c>
      <c r="F440" s="750" t="s">
        <v>1357</v>
      </c>
      <c r="G440" s="749" t="s">
        <v>618</v>
      </c>
      <c r="H440" s="749">
        <v>990223</v>
      </c>
      <c r="I440" s="749">
        <v>0</v>
      </c>
      <c r="J440" s="749" t="s">
        <v>1363</v>
      </c>
      <c r="K440" s="749" t="s">
        <v>585</v>
      </c>
      <c r="L440" s="752">
        <v>197.32083109919574</v>
      </c>
      <c r="M440" s="752">
        <v>373</v>
      </c>
      <c r="N440" s="753">
        <v>73600.670000000013</v>
      </c>
    </row>
    <row r="441" spans="1:14" ht="14.4" customHeight="1" x14ac:dyDescent="0.3">
      <c r="A441" s="747" t="s">
        <v>583</v>
      </c>
      <c r="B441" s="748" t="s">
        <v>584</v>
      </c>
      <c r="C441" s="749" t="s">
        <v>602</v>
      </c>
      <c r="D441" s="750" t="s">
        <v>603</v>
      </c>
      <c r="E441" s="751">
        <v>50113006</v>
      </c>
      <c r="F441" s="750" t="s">
        <v>1357</v>
      </c>
      <c r="G441" s="749" t="s">
        <v>634</v>
      </c>
      <c r="H441" s="749">
        <v>33739</v>
      </c>
      <c r="I441" s="749">
        <v>33739</v>
      </c>
      <c r="J441" s="749" t="s">
        <v>1364</v>
      </c>
      <c r="K441" s="749" t="s">
        <v>1365</v>
      </c>
      <c r="L441" s="752">
        <v>148.96006863391207</v>
      </c>
      <c r="M441" s="752">
        <v>4</v>
      </c>
      <c r="N441" s="753">
        <v>595.84027453564829</v>
      </c>
    </row>
    <row r="442" spans="1:14" ht="14.4" customHeight="1" x14ac:dyDescent="0.3">
      <c r="A442" s="747" t="s">
        <v>583</v>
      </c>
      <c r="B442" s="748" t="s">
        <v>584</v>
      </c>
      <c r="C442" s="749" t="s">
        <v>602</v>
      </c>
      <c r="D442" s="750" t="s">
        <v>603</v>
      </c>
      <c r="E442" s="751">
        <v>50113006</v>
      </c>
      <c r="F442" s="750" t="s">
        <v>1357</v>
      </c>
      <c r="G442" s="749" t="s">
        <v>634</v>
      </c>
      <c r="H442" s="749">
        <v>33865</v>
      </c>
      <c r="I442" s="749">
        <v>33865</v>
      </c>
      <c r="J442" s="749" t="s">
        <v>1366</v>
      </c>
      <c r="K442" s="749" t="s">
        <v>1365</v>
      </c>
      <c r="L442" s="752">
        <v>135.6</v>
      </c>
      <c r="M442" s="752">
        <v>1</v>
      </c>
      <c r="N442" s="753">
        <v>135.6</v>
      </c>
    </row>
    <row r="443" spans="1:14" ht="14.4" customHeight="1" x14ac:dyDescent="0.3">
      <c r="A443" s="747" t="s">
        <v>583</v>
      </c>
      <c r="B443" s="748" t="s">
        <v>584</v>
      </c>
      <c r="C443" s="749" t="s">
        <v>602</v>
      </c>
      <c r="D443" s="750" t="s">
        <v>603</v>
      </c>
      <c r="E443" s="751">
        <v>50113006</v>
      </c>
      <c r="F443" s="750" t="s">
        <v>1357</v>
      </c>
      <c r="G443" s="749" t="s">
        <v>634</v>
      </c>
      <c r="H443" s="749">
        <v>846766</v>
      </c>
      <c r="I443" s="749">
        <v>33420</v>
      </c>
      <c r="J443" s="749" t="s">
        <v>1367</v>
      </c>
      <c r="K443" s="749" t="s">
        <v>1365</v>
      </c>
      <c r="L443" s="752">
        <v>135.59999999999997</v>
      </c>
      <c r="M443" s="752">
        <v>5</v>
      </c>
      <c r="N443" s="753">
        <v>677.99999999999989</v>
      </c>
    </row>
    <row r="444" spans="1:14" ht="14.4" customHeight="1" x14ac:dyDescent="0.3">
      <c r="A444" s="747" t="s">
        <v>583</v>
      </c>
      <c r="B444" s="748" t="s">
        <v>584</v>
      </c>
      <c r="C444" s="749" t="s">
        <v>602</v>
      </c>
      <c r="D444" s="750" t="s">
        <v>603</v>
      </c>
      <c r="E444" s="751">
        <v>50113006</v>
      </c>
      <c r="F444" s="750" t="s">
        <v>1357</v>
      </c>
      <c r="G444" s="749" t="s">
        <v>634</v>
      </c>
      <c r="H444" s="749">
        <v>33751</v>
      </c>
      <c r="I444" s="749">
        <v>33751</v>
      </c>
      <c r="J444" s="749" t="s">
        <v>1368</v>
      </c>
      <c r="K444" s="749" t="s">
        <v>1369</v>
      </c>
      <c r="L444" s="752">
        <v>111.95</v>
      </c>
      <c r="M444" s="752">
        <v>7</v>
      </c>
      <c r="N444" s="753">
        <v>783.65</v>
      </c>
    </row>
    <row r="445" spans="1:14" ht="14.4" customHeight="1" x14ac:dyDescent="0.3">
      <c r="A445" s="747" t="s">
        <v>583</v>
      </c>
      <c r="B445" s="748" t="s">
        <v>584</v>
      </c>
      <c r="C445" s="749" t="s">
        <v>602</v>
      </c>
      <c r="D445" s="750" t="s">
        <v>603</v>
      </c>
      <c r="E445" s="751">
        <v>50113006</v>
      </c>
      <c r="F445" s="750" t="s">
        <v>1357</v>
      </c>
      <c r="G445" s="749" t="s">
        <v>634</v>
      </c>
      <c r="H445" s="749">
        <v>33750</v>
      </c>
      <c r="I445" s="749">
        <v>33750</v>
      </c>
      <c r="J445" s="749" t="s">
        <v>1370</v>
      </c>
      <c r="K445" s="749" t="s">
        <v>1369</v>
      </c>
      <c r="L445" s="752">
        <v>112.181</v>
      </c>
      <c r="M445" s="752">
        <v>10</v>
      </c>
      <c r="N445" s="753">
        <v>1121.81</v>
      </c>
    </row>
    <row r="446" spans="1:14" ht="14.4" customHeight="1" x14ac:dyDescent="0.3">
      <c r="A446" s="747" t="s">
        <v>583</v>
      </c>
      <c r="B446" s="748" t="s">
        <v>584</v>
      </c>
      <c r="C446" s="749" t="s">
        <v>602</v>
      </c>
      <c r="D446" s="750" t="s">
        <v>603</v>
      </c>
      <c r="E446" s="751">
        <v>50113006</v>
      </c>
      <c r="F446" s="750" t="s">
        <v>1357</v>
      </c>
      <c r="G446" s="749" t="s">
        <v>634</v>
      </c>
      <c r="H446" s="749">
        <v>990307</v>
      </c>
      <c r="I446" s="749">
        <v>33934</v>
      </c>
      <c r="J446" s="749" t="s">
        <v>1371</v>
      </c>
      <c r="K446" s="749" t="s">
        <v>1361</v>
      </c>
      <c r="L446" s="752">
        <v>33.86</v>
      </c>
      <c r="M446" s="752">
        <v>4</v>
      </c>
      <c r="N446" s="753">
        <v>135.44</v>
      </c>
    </row>
    <row r="447" spans="1:14" ht="14.4" customHeight="1" x14ac:dyDescent="0.3">
      <c r="A447" s="747" t="s">
        <v>583</v>
      </c>
      <c r="B447" s="748" t="s">
        <v>584</v>
      </c>
      <c r="C447" s="749" t="s">
        <v>602</v>
      </c>
      <c r="D447" s="750" t="s">
        <v>603</v>
      </c>
      <c r="E447" s="751">
        <v>50113006</v>
      </c>
      <c r="F447" s="750" t="s">
        <v>1357</v>
      </c>
      <c r="G447" s="749" t="s">
        <v>634</v>
      </c>
      <c r="H447" s="749">
        <v>33851</v>
      </c>
      <c r="I447" s="749">
        <v>33851</v>
      </c>
      <c r="J447" s="749" t="s">
        <v>1372</v>
      </c>
      <c r="K447" s="749" t="s">
        <v>1359</v>
      </c>
      <c r="L447" s="752">
        <v>145.5</v>
      </c>
      <c r="M447" s="752">
        <v>2</v>
      </c>
      <c r="N447" s="753">
        <v>291</v>
      </c>
    </row>
    <row r="448" spans="1:14" ht="14.4" customHeight="1" x14ac:dyDescent="0.3">
      <c r="A448" s="747" t="s">
        <v>583</v>
      </c>
      <c r="B448" s="748" t="s">
        <v>584</v>
      </c>
      <c r="C448" s="749" t="s">
        <v>602</v>
      </c>
      <c r="D448" s="750" t="s">
        <v>603</v>
      </c>
      <c r="E448" s="751">
        <v>50113006</v>
      </c>
      <c r="F448" s="750" t="s">
        <v>1357</v>
      </c>
      <c r="G448" s="749" t="s">
        <v>634</v>
      </c>
      <c r="H448" s="749">
        <v>33848</v>
      </c>
      <c r="I448" s="749">
        <v>33848</v>
      </c>
      <c r="J448" s="749" t="s">
        <v>1373</v>
      </c>
      <c r="K448" s="749" t="s">
        <v>1359</v>
      </c>
      <c r="L448" s="752">
        <v>122.69000000000004</v>
      </c>
      <c r="M448" s="752">
        <v>23</v>
      </c>
      <c r="N448" s="753">
        <v>2821.8700000000008</v>
      </c>
    </row>
    <row r="449" spans="1:14" ht="14.4" customHeight="1" x14ac:dyDescent="0.3">
      <c r="A449" s="747" t="s">
        <v>583</v>
      </c>
      <c r="B449" s="748" t="s">
        <v>584</v>
      </c>
      <c r="C449" s="749" t="s">
        <v>602</v>
      </c>
      <c r="D449" s="750" t="s">
        <v>603</v>
      </c>
      <c r="E449" s="751">
        <v>50113006</v>
      </c>
      <c r="F449" s="750" t="s">
        <v>1357</v>
      </c>
      <c r="G449" s="749" t="s">
        <v>634</v>
      </c>
      <c r="H449" s="749">
        <v>33847</v>
      </c>
      <c r="I449" s="749">
        <v>33847</v>
      </c>
      <c r="J449" s="749" t="s">
        <v>1374</v>
      </c>
      <c r="K449" s="749" t="s">
        <v>1359</v>
      </c>
      <c r="L449" s="752">
        <v>122.69000087907519</v>
      </c>
      <c r="M449" s="752">
        <v>20</v>
      </c>
      <c r="N449" s="753">
        <v>2453.8000175815037</v>
      </c>
    </row>
    <row r="450" spans="1:14" ht="14.4" customHeight="1" x14ac:dyDescent="0.3">
      <c r="A450" s="747" t="s">
        <v>583</v>
      </c>
      <c r="B450" s="748" t="s">
        <v>584</v>
      </c>
      <c r="C450" s="749" t="s">
        <v>602</v>
      </c>
      <c r="D450" s="750" t="s">
        <v>603</v>
      </c>
      <c r="E450" s="751">
        <v>50113006</v>
      </c>
      <c r="F450" s="750" t="s">
        <v>1357</v>
      </c>
      <c r="G450" s="749" t="s">
        <v>618</v>
      </c>
      <c r="H450" s="749">
        <v>217054</v>
      </c>
      <c r="I450" s="749">
        <v>217054</v>
      </c>
      <c r="J450" s="749" t="s">
        <v>1375</v>
      </c>
      <c r="K450" s="749" t="s">
        <v>1376</v>
      </c>
      <c r="L450" s="752">
        <v>1109.2909507511085</v>
      </c>
      <c r="M450" s="752">
        <v>48</v>
      </c>
      <c r="N450" s="753">
        <v>53245.96563605321</v>
      </c>
    </row>
    <row r="451" spans="1:14" ht="14.4" customHeight="1" x14ac:dyDescent="0.3">
      <c r="A451" s="747" t="s">
        <v>583</v>
      </c>
      <c r="B451" s="748" t="s">
        <v>584</v>
      </c>
      <c r="C451" s="749" t="s">
        <v>602</v>
      </c>
      <c r="D451" s="750" t="s">
        <v>603</v>
      </c>
      <c r="E451" s="751">
        <v>50113006</v>
      </c>
      <c r="F451" s="750" t="s">
        <v>1357</v>
      </c>
      <c r="G451" s="749" t="s">
        <v>634</v>
      </c>
      <c r="H451" s="749">
        <v>33424</v>
      </c>
      <c r="I451" s="749">
        <v>33424</v>
      </c>
      <c r="J451" s="749" t="s">
        <v>1377</v>
      </c>
      <c r="K451" s="749" t="s">
        <v>1378</v>
      </c>
      <c r="L451" s="752">
        <v>328.79</v>
      </c>
      <c r="M451" s="752">
        <v>25</v>
      </c>
      <c r="N451" s="753">
        <v>8219.75</v>
      </c>
    </row>
    <row r="452" spans="1:14" ht="14.4" customHeight="1" x14ac:dyDescent="0.3">
      <c r="A452" s="747" t="s">
        <v>583</v>
      </c>
      <c r="B452" s="748" t="s">
        <v>584</v>
      </c>
      <c r="C452" s="749" t="s">
        <v>602</v>
      </c>
      <c r="D452" s="750" t="s">
        <v>603</v>
      </c>
      <c r="E452" s="751">
        <v>50113006</v>
      </c>
      <c r="F452" s="750" t="s">
        <v>1357</v>
      </c>
      <c r="G452" s="749" t="s">
        <v>618</v>
      </c>
      <c r="H452" s="749">
        <v>988740</v>
      </c>
      <c r="I452" s="749">
        <v>0</v>
      </c>
      <c r="J452" s="749" t="s">
        <v>1379</v>
      </c>
      <c r="K452" s="749" t="s">
        <v>585</v>
      </c>
      <c r="L452" s="752">
        <v>253.7600017316125</v>
      </c>
      <c r="M452" s="752">
        <v>84</v>
      </c>
      <c r="N452" s="753">
        <v>21315.840145455451</v>
      </c>
    </row>
    <row r="453" spans="1:14" ht="14.4" customHeight="1" x14ac:dyDescent="0.3">
      <c r="A453" s="747" t="s">
        <v>583</v>
      </c>
      <c r="B453" s="748" t="s">
        <v>584</v>
      </c>
      <c r="C453" s="749" t="s">
        <v>602</v>
      </c>
      <c r="D453" s="750" t="s">
        <v>603</v>
      </c>
      <c r="E453" s="751">
        <v>50113006</v>
      </c>
      <c r="F453" s="750" t="s">
        <v>1357</v>
      </c>
      <c r="G453" s="749" t="s">
        <v>634</v>
      </c>
      <c r="H453" s="749">
        <v>848207</v>
      </c>
      <c r="I453" s="749">
        <v>33422</v>
      </c>
      <c r="J453" s="749" t="s">
        <v>1380</v>
      </c>
      <c r="K453" s="749" t="s">
        <v>1381</v>
      </c>
      <c r="L453" s="752">
        <v>164.43</v>
      </c>
      <c r="M453" s="752">
        <v>115</v>
      </c>
      <c r="N453" s="753">
        <v>18909.45</v>
      </c>
    </row>
    <row r="454" spans="1:14" ht="14.4" customHeight="1" x14ac:dyDescent="0.3">
      <c r="A454" s="747" t="s">
        <v>583</v>
      </c>
      <c r="B454" s="748" t="s">
        <v>584</v>
      </c>
      <c r="C454" s="749" t="s">
        <v>602</v>
      </c>
      <c r="D454" s="750" t="s">
        <v>603</v>
      </c>
      <c r="E454" s="751">
        <v>50113006</v>
      </c>
      <c r="F454" s="750" t="s">
        <v>1357</v>
      </c>
      <c r="G454" s="749" t="s">
        <v>634</v>
      </c>
      <c r="H454" s="749">
        <v>848250</v>
      </c>
      <c r="I454" s="749">
        <v>33423</v>
      </c>
      <c r="J454" s="749" t="s">
        <v>1382</v>
      </c>
      <c r="K454" s="749" t="s">
        <v>1383</v>
      </c>
      <c r="L454" s="752">
        <v>295.20977256010582</v>
      </c>
      <c r="M454" s="752">
        <v>51</v>
      </c>
      <c r="N454" s="753">
        <v>15055.698400565398</v>
      </c>
    </row>
    <row r="455" spans="1:14" ht="14.4" customHeight="1" x14ac:dyDescent="0.3">
      <c r="A455" s="747" t="s">
        <v>583</v>
      </c>
      <c r="B455" s="748" t="s">
        <v>584</v>
      </c>
      <c r="C455" s="749" t="s">
        <v>602</v>
      </c>
      <c r="D455" s="750" t="s">
        <v>603</v>
      </c>
      <c r="E455" s="751">
        <v>50113006</v>
      </c>
      <c r="F455" s="750" t="s">
        <v>1357</v>
      </c>
      <c r="G455" s="749" t="s">
        <v>618</v>
      </c>
      <c r="H455" s="749">
        <v>846016</v>
      </c>
      <c r="I455" s="749">
        <v>0</v>
      </c>
      <c r="J455" s="749" t="s">
        <v>1384</v>
      </c>
      <c r="K455" s="749" t="s">
        <v>1385</v>
      </c>
      <c r="L455" s="752">
        <v>185.64</v>
      </c>
      <c r="M455" s="752">
        <v>26</v>
      </c>
      <c r="N455" s="753">
        <v>4826.6399999999994</v>
      </c>
    </row>
    <row r="456" spans="1:14" ht="14.4" customHeight="1" x14ac:dyDescent="0.3">
      <c r="A456" s="747" t="s">
        <v>583</v>
      </c>
      <c r="B456" s="748" t="s">
        <v>584</v>
      </c>
      <c r="C456" s="749" t="s">
        <v>602</v>
      </c>
      <c r="D456" s="750" t="s">
        <v>603</v>
      </c>
      <c r="E456" s="751">
        <v>50113006</v>
      </c>
      <c r="F456" s="750" t="s">
        <v>1357</v>
      </c>
      <c r="G456" s="749" t="s">
        <v>618</v>
      </c>
      <c r="H456" s="749">
        <v>217052</v>
      </c>
      <c r="I456" s="749">
        <v>217052</v>
      </c>
      <c r="J456" s="749" t="s">
        <v>1386</v>
      </c>
      <c r="K456" s="749" t="s">
        <v>1376</v>
      </c>
      <c r="L456" s="752">
        <v>2026.71</v>
      </c>
      <c r="M456" s="752">
        <v>11</v>
      </c>
      <c r="N456" s="753">
        <v>22293.81</v>
      </c>
    </row>
    <row r="457" spans="1:14" ht="14.4" customHeight="1" x14ac:dyDescent="0.3">
      <c r="A457" s="747" t="s">
        <v>583</v>
      </c>
      <c r="B457" s="748" t="s">
        <v>584</v>
      </c>
      <c r="C457" s="749" t="s">
        <v>602</v>
      </c>
      <c r="D457" s="750" t="s">
        <v>603</v>
      </c>
      <c r="E457" s="751">
        <v>50113006</v>
      </c>
      <c r="F457" s="750" t="s">
        <v>1357</v>
      </c>
      <c r="G457" s="749" t="s">
        <v>634</v>
      </c>
      <c r="H457" s="749">
        <v>133146</v>
      </c>
      <c r="I457" s="749">
        <v>33530</v>
      </c>
      <c r="J457" s="749" t="s">
        <v>1387</v>
      </c>
      <c r="K457" s="749" t="s">
        <v>1388</v>
      </c>
      <c r="L457" s="752">
        <v>156.49</v>
      </c>
      <c r="M457" s="752">
        <v>76</v>
      </c>
      <c r="N457" s="753">
        <v>11893.24</v>
      </c>
    </row>
    <row r="458" spans="1:14" ht="14.4" customHeight="1" x14ac:dyDescent="0.3">
      <c r="A458" s="747" t="s">
        <v>583</v>
      </c>
      <c r="B458" s="748" t="s">
        <v>584</v>
      </c>
      <c r="C458" s="749" t="s">
        <v>602</v>
      </c>
      <c r="D458" s="750" t="s">
        <v>603</v>
      </c>
      <c r="E458" s="751">
        <v>50113006</v>
      </c>
      <c r="F458" s="750" t="s">
        <v>1357</v>
      </c>
      <c r="G458" s="749" t="s">
        <v>618</v>
      </c>
      <c r="H458" s="749">
        <v>217058</v>
      </c>
      <c r="I458" s="749">
        <v>217058</v>
      </c>
      <c r="J458" s="749" t="s">
        <v>1389</v>
      </c>
      <c r="K458" s="749" t="s">
        <v>1390</v>
      </c>
      <c r="L458" s="752">
        <v>1735.2902368254265</v>
      </c>
      <c r="M458" s="752">
        <v>6</v>
      </c>
      <c r="N458" s="753">
        <v>10411.74142095256</v>
      </c>
    </row>
    <row r="459" spans="1:14" ht="14.4" customHeight="1" x14ac:dyDescent="0.3">
      <c r="A459" s="747" t="s">
        <v>583</v>
      </c>
      <c r="B459" s="748" t="s">
        <v>584</v>
      </c>
      <c r="C459" s="749" t="s">
        <v>602</v>
      </c>
      <c r="D459" s="750" t="s">
        <v>603</v>
      </c>
      <c r="E459" s="751">
        <v>50113006</v>
      </c>
      <c r="F459" s="750" t="s">
        <v>1357</v>
      </c>
      <c r="G459" s="749" t="s">
        <v>618</v>
      </c>
      <c r="H459" s="749">
        <v>33525</v>
      </c>
      <c r="I459" s="749">
        <v>33525</v>
      </c>
      <c r="J459" s="749" t="s">
        <v>1391</v>
      </c>
      <c r="K459" s="749" t="s">
        <v>1392</v>
      </c>
      <c r="L459" s="752">
        <v>104.27625</v>
      </c>
      <c r="M459" s="752">
        <v>80</v>
      </c>
      <c r="N459" s="753">
        <v>8342.1</v>
      </c>
    </row>
    <row r="460" spans="1:14" ht="14.4" customHeight="1" x14ac:dyDescent="0.3">
      <c r="A460" s="747" t="s">
        <v>583</v>
      </c>
      <c r="B460" s="748" t="s">
        <v>584</v>
      </c>
      <c r="C460" s="749" t="s">
        <v>602</v>
      </c>
      <c r="D460" s="750" t="s">
        <v>603</v>
      </c>
      <c r="E460" s="751">
        <v>50113007</v>
      </c>
      <c r="F460" s="750" t="s">
        <v>1393</v>
      </c>
      <c r="G460" s="749" t="s">
        <v>618</v>
      </c>
      <c r="H460" s="749">
        <v>175634</v>
      </c>
      <c r="I460" s="749">
        <v>75634</v>
      </c>
      <c r="J460" s="749" t="s">
        <v>1394</v>
      </c>
      <c r="K460" s="749" t="s">
        <v>1395</v>
      </c>
      <c r="L460" s="752">
        <v>4226.2</v>
      </c>
      <c r="M460" s="752">
        <v>1</v>
      </c>
      <c r="N460" s="753">
        <v>4226.2</v>
      </c>
    </row>
    <row r="461" spans="1:14" ht="14.4" customHeight="1" x14ac:dyDescent="0.3">
      <c r="A461" s="747" t="s">
        <v>583</v>
      </c>
      <c r="B461" s="748" t="s">
        <v>584</v>
      </c>
      <c r="C461" s="749" t="s">
        <v>602</v>
      </c>
      <c r="D461" s="750" t="s">
        <v>603</v>
      </c>
      <c r="E461" s="751">
        <v>50113008</v>
      </c>
      <c r="F461" s="750" t="s">
        <v>1396</v>
      </c>
      <c r="G461" s="749"/>
      <c r="H461" s="749"/>
      <c r="I461" s="749">
        <v>138453</v>
      </c>
      <c r="J461" s="749" t="s">
        <v>1397</v>
      </c>
      <c r="K461" s="749" t="s">
        <v>1398</v>
      </c>
      <c r="L461" s="752">
        <v>643.5</v>
      </c>
      <c r="M461" s="752">
        <v>1</v>
      </c>
      <c r="N461" s="753">
        <v>643.5</v>
      </c>
    </row>
    <row r="462" spans="1:14" ht="14.4" customHeight="1" x14ac:dyDescent="0.3">
      <c r="A462" s="747" t="s">
        <v>583</v>
      </c>
      <c r="B462" s="748" t="s">
        <v>584</v>
      </c>
      <c r="C462" s="749" t="s">
        <v>602</v>
      </c>
      <c r="D462" s="750" t="s">
        <v>603</v>
      </c>
      <c r="E462" s="751">
        <v>50113008</v>
      </c>
      <c r="F462" s="750" t="s">
        <v>1396</v>
      </c>
      <c r="G462" s="749"/>
      <c r="H462" s="749"/>
      <c r="I462" s="749">
        <v>138455</v>
      </c>
      <c r="J462" s="749" t="s">
        <v>1397</v>
      </c>
      <c r="K462" s="749" t="s">
        <v>1399</v>
      </c>
      <c r="L462" s="752">
        <v>1287</v>
      </c>
      <c r="M462" s="752">
        <v>194</v>
      </c>
      <c r="N462" s="753">
        <v>249678</v>
      </c>
    </row>
    <row r="463" spans="1:14" ht="14.4" customHeight="1" x14ac:dyDescent="0.3">
      <c r="A463" s="747" t="s">
        <v>583</v>
      </c>
      <c r="B463" s="748" t="s">
        <v>584</v>
      </c>
      <c r="C463" s="749" t="s">
        <v>602</v>
      </c>
      <c r="D463" s="750" t="s">
        <v>603</v>
      </c>
      <c r="E463" s="751">
        <v>50113008</v>
      </c>
      <c r="F463" s="750" t="s">
        <v>1396</v>
      </c>
      <c r="G463" s="749"/>
      <c r="H463" s="749"/>
      <c r="I463" s="749">
        <v>129057</v>
      </c>
      <c r="J463" s="749" t="s">
        <v>1400</v>
      </c>
      <c r="K463" s="749" t="s">
        <v>1401</v>
      </c>
      <c r="L463" s="752">
        <v>5722.2001953125</v>
      </c>
      <c r="M463" s="752">
        <v>4</v>
      </c>
      <c r="N463" s="753">
        <v>22888.80078125</v>
      </c>
    </row>
    <row r="464" spans="1:14" ht="14.4" customHeight="1" x14ac:dyDescent="0.3">
      <c r="A464" s="747" t="s">
        <v>583</v>
      </c>
      <c r="B464" s="748" t="s">
        <v>584</v>
      </c>
      <c r="C464" s="749" t="s">
        <v>602</v>
      </c>
      <c r="D464" s="750" t="s">
        <v>603</v>
      </c>
      <c r="E464" s="751">
        <v>50113008</v>
      </c>
      <c r="F464" s="750" t="s">
        <v>1396</v>
      </c>
      <c r="G464" s="749"/>
      <c r="H464" s="749"/>
      <c r="I464" s="749">
        <v>129056</v>
      </c>
      <c r="J464" s="749" t="s">
        <v>1400</v>
      </c>
      <c r="K464" s="749" t="s">
        <v>1402</v>
      </c>
      <c r="L464" s="752">
        <v>2945.8000527658769</v>
      </c>
      <c r="M464" s="752">
        <v>62</v>
      </c>
      <c r="N464" s="753">
        <v>182639.60327148437</v>
      </c>
    </row>
    <row r="465" spans="1:14" ht="14.4" customHeight="1" x14ac:dyDescent="0.3">
      <c r="A465" s="747" t="s">
        <v>583</v>
      </c>
      <c r="B465" s="748" t="s">
        <v>584</v>
      </c>
      <c r="C465" s="749" t="s">
        <v>602</v>
      </c>
      <c r="D465" s="750" t="s">
        <v>603</v>
      </c>
      <c r="E465" s="751">
        <v>50113008</v>
      </c>
      <c r="F465" s="750" t="s">
        <v>1396</v>
      </c>
      <c r="G465" s="749"/>
      <c r="H465" s="749"/>
      <c r="I465" s="749">
        <v>29980</v>
      </c>
      <c r="J465" s="749" t="s">
        <v>1403</v>
      </c>
      <c r="K465" s="749" t="s">
        <v>1404</v>
      </c>
      <c r="L465" s="752">
        <v>9570</v>
      </c>
      <c r="M465" s="752">
        <v>7</v>
      </c>
      <c r="N465" s="753">
        <v>66990</v>
      </c>
    </row>
    <row r="466" spans="1:14" ht="14.4" customHeight="1" x14ac:dyDescent="0.3">
      <c r="A466" s="747" t="s">
        <v>583</v>
      </c>
      <c r="B466" s="748" t="s">
        <v>584</v>
      </c>
      <c r="C466" s="749" t="s">
        <v>602</v>
      </c>
      <c r="D466" s="750" t="s">
        <v>603</v>
      </c>
      <c r="E466" s="751">
        <v>50113008</v>
      </c>
      <c r="F466" s="750" t="s">
        <v>1396</v>
      </c>
      <c r="G466" s="749"/>
      <c r="H466" s="749"/>
      <c r="I466" s="749">
        <v>29979</v>
      </c>
      <c r="J466" s="749" t="s">
        <v>1403</v>
      </c>
      <c r="K466" s="749" t="s">
        <v>1405</v>
      </c>
      <c r="L466" s="752">
        <v>4972</v>
      </c>
      <c r="M466" s="752">
        <v>4</v>
      </c>
      <c r="N466" s="753">
        <v>19888</v>
      </c>
    </row>
    <row r="467" spans="1:14" ht="14.4" customHeight="1" x14ac:dyDescent="0.3">
      <c r="A467" s="747" t="s">
        <v>583</v>
      </c>
      <c r="B467" s="748" t="s">
        <v>584</v>
      </c>
      <c r="C467" s="749" t="s">
        <v>602</v>
      </c>
      <c r="D467" s="750" t="s">
        <v>603</v>
      </c>
      <c r="E467" s="751">
        <v>50113008</v>
      </c>
      <c r="F467" s="750" t="s">
        <v>1396</v>
      </c>
      <c r="G467" s="749"/>
      <c r="H467" s="749"/>
      <c r="I467" s="749">
        <v>62464</v>
      </c>
      <c r="J467" s="749" t="s">
        <v>1406</v>
      </c>
      <c r="K467" s="749" t="s">
        <v>1407</v>
      </c>
      <c r="L467" s="752">
        <v>9094.2871890943879</v>
      </c>
      <c r="M467" s="752">
        <v>98</v>
      </c>
      <c r="N467" s="753">
        <v>891240.14453125</v>
      </c>
    </row>
    <row r="468" spans="1:14" ht="14.4" customHeight="1" x14ac:dyDescent="0.3">
      <c r="A468" s="747" t="s">
        <v>583</v>
      </c>
      <c r="B468" s="748" t="s">
        <v>584</v>
      </c>
      <c r="C468" s="749" t="s">
        <v>602</v>
      </c>
      <c r="D468" s="750" t="s">
        <v>603</v>
      </c>
      <c r="E468" s="751">
        <v>50113008</v>
      </c>
      <c r="F468" s="750" t="s">
        <v>1396</v>
      </c>
      <c r="G468" s="749"/>
      <c r="H468" s="749"/>
      <c r="I468" s="749">
        <v>104051</v>
      </c>
      <c r="J468" s="749" t="s">
        <v>1408</v>
      </c>
      <c r="K468" s="749" t="s">
        <v>1399</v>
      </c>
      <c r="L468" s="752">
        <v>1291.4000198929398</v>
      </c>
      <c r="M468" s="752">
        <v>27</v>
      </c>
      <c r="N468" s="753">
        <v>34867.800537109375</v>
      </c>
    </row>
    <row r="469" spans="1:14" ht="14.4" customHeight="1" x14ac:dyDescent="0.3">
      <c r="A469" s="747" t="s">
        <v>583</v>
      </c>
      <c r="B469" s="748" t="s">
        <v>584</v>
      </c>
      <c r="C469" s="749" t="s">
        <v>602</v>
      </c>
      <c r="D469" s="750" t="s">
        <v>603</v>
      </c>
      <c r="E469" s="751">
        <v>50113008</v>
      </c>
      <c r="F469" s="750" t="s">
        <v>1396</v>
      </c>
      <c r="G469" s="749"/>
      <c r="H469" s="749"/>
      <c r="I469" s="749">
        <v>97910</v>
      </c>
      <c r="J469" s="749" t="s">
        <v>1409</v>
      </c>
      <c r="K469" s="749" t="s">
        <v>1410</v>
      </c>
      <c r="L469" s="752">
        <v>1346.3499755859375</v>
      </c>
      <c r="M469" s="752">
        <v>1</v>
      </c>
      <c r="N469" s="753">
        <v>1346.3499755859375</v>
      </c>
    </row>
    <row r="470" spans="1:14" ht="14.4" customHeight="1" x14ac:dyDescent="0.3">
      <c r="A470" s="747" t="s">
        <v>583</v>
      </c>
      <c r="B470" s="748" t="s">
        <v>584</v>
      </c>
      <c r="C470" s="749" t="s">
        <v>602</v>
      </c>
      <c r="D470" s="750" t="s">
        <v>603</v>
      </c>
      <c r="E470" s="751">
        <v>50113008</v>
      </c>
      <c r="F470" s="750" t="s">
        <v>1396</v>
      </c>
      <c r="G470" s="749"/>
      <c r="H470" s="749"/>
      <c r="I470" s="749">
        <v>6480</v>
      </c>
      <c r="J470" s="749" t="s">
        <v>1411</v>
      </c>
      <c r="K470" s="749" t="s">
        <v>1412</v>
      </c>
      <c r="L470" s="752">
        <v>4305.3999511718748</v>
      </c>
      <c r="M470" s="752">
        <v>100</v>
      </c>
      <c r="N470" s="753">
        <v>430539.9951171875</v>
      </c>
    </row>
    <row r="471" spans="1:14" ht="14.4" customHeight="1" x14ac:dyDescent="0.3">
      <c r="A471" s="747" t="s">
        <v>583</v>
      </c>
      <c r="B471" s="748" t="s">
        <v>584</v>
      </c>
      <c r="C471" s="749" t="s">
        <v>602</v>
      </c>
      <c r="D471" s="750" t="s">
        <v>603</v>
      </c>
      <c r="E471" s="751">
        <v>50113012</v>
      </c>
      <c r="F471" s="750" t="s">
        <v>1413</v>
      </c>
      <c r="G471" s="749" t="s">
        <v>618</v>
      </c>
      <c r="H471" s="749">
        <v>193650</v>
      </c>
      <c r="I471" s="749">
        <v>93650</v>
      </c>
      <c r="J471" s="749" t="s">
        <v>1414</v>
      </c>
      <c r="K471" s="749" t="s">
        <v>1415</v>
      </c>
      <c r="L471" s="752">
        <v>10665.17</v>
      </c>
      <c r="M471" s="752">
        <v>6</v>
      </c>
      <c r="N471" s="753">
        <v>63991.020000000004</v>
      </c>
    </row>
    <row r="472" spans="1:14" ht="14.4" customHeight="1" x14ac:dyDescent="0.3">
      <c r="A472" s="747" t="s">
        <v>583</v>
      </c>
      <c r="B472" s="748" t="s">
        <v>584</v>
      </c>
      <c r="C472" s="749" t="s">
        <v>602</v>
      </c>
      <c r="D472" s="750" t="s">
        <v>603</v>
      </c>
      <c r="E472" s="751">
        <v>50113013</v>
      </c>
      <c r="F472" s="750" t="s">
        <v>1416</v>
      </c>
      <c r="G472" s="749" t="s">
        <v>634</v>
      </c>
      <c r="H472" s="749">
        <v>194155</v>
      </c>
      <c r="I472" s="749">
        <v>94155</v>
      </c>
      <c r="J472" s="749" t="s">
        <v>1417</v>
      </c>
      <c r="K472" s="749" t="s">
        <v>1418</v>
      </c>
      <c r="L472" s="752">
        <v>324.34777777777776</v>
      </c>
      <c r="M472" s="752">
        <v>9</v>
      </c>
      <c r="N472" s="753">
        <v>2919.1299999999997</v>
      </c>
    </row>
    <row r="473" spans="1:14" ht="14.4" customHeight="1" x14ac:dyDescent="0.3">
      <c r="A473" s="747" t="s">
        <v>583</v>
      </c>
      <c r="B473" s="748" t="s">
        <v>584</v>
      </c>
      <c r="C473" s="749" t="s">
        <v>602</v>
      </c>
      <c r="D473" s="750" t="s">
        <v>603</v>
      </c>
      <c r="E473" s="751">
        <v>50113013</v>
      </c>
      <c r="F473" s="750" t="s">
        <v>1416</v>
      </c>
      <c r="G473" s="749" t="s">
        <v>634</v>
      </c>
      <c r="H473" s="749">
        <v>195147</v>
      </c>
      <c r="I473" s="749">
        <v>195147</v>
      </c>
      <c r="J473" s="749" t="s">
        <v>1419</v>
      </c>
      <c r="K473" s="749" t="s">
        <v>1420</v>
      </c>
      <c r="L473" s="752">
        <v>565.71750000000009</v>
      </c>
      <c r="M473" s="752">
        <v>28</v>
      </c>
      <c r="N473" s="753">
        <v>15840.090000000004</v>
      </c>
    </row>
    <row r="474" spans="1:14" ht="14.4" customHeight="1" x14ac:dyDescent="0.3">
      <c r="A474" s="747" t="s">
        <v>583</v>
      </c>
      <c r="B474" s="748" t="s">
        <v>584</v>
      </c>
      <c r="C474" s="749" t="s">
        <v>602</v>
      </c>
      <c r="D474" s="750" t="s">
        <v>603</v>
      </c>
      <c r="E474" s="751">
        <v>50113013</v>
      </c>
      <c r="F474" s="750" t="s">
        <v>1416</v>
      </c>
      <c r="G474" s="749" t="s">
        <v>634</v>
      </c>
      <c r="H474" s="749">
        <v>185525</v>
      </c>
      <c r="I474" s="749">
        <v>85525</v>
      </c>
      <c r="J474" s="749" t="s">
        <v>1421</v>
      </c>
      <c r="K474" s="749" t="s">
        <v>1422</v>
      </c>
      <c r="L474" s="752">
        <v>111.31999999999998</v>
      </c>
      <c r="M474" s="752">
        <v>6</v>
      </c>
      <c r="N474" s="753">
        <v>667.91999999999985</v>
      </c>
    </row>
    <row r="475" spans="1:14" ht="14.4" customHeight="1" x14ac:dyDescent="0.3">
      <c r="A475" s="747" t="s">
        <v>583</v>
      </c>
      <c r="B475" s="748" t="s">
        <v>584</v>
      </c>
      <c r="C475" s="749" t="s">
        <v>602</v>
      </c>
      <c r="D475" s="750" t="s">
        <v>603</v>
      </c>
      <c r="E475" s="751">
        <v>50113013</v>
      </c>
      <c r="F475" s="750" t="s">
        <v>1416</v>
      </c>
      <c r="G475" s="749" t="s">
        <v>634</v>
      </c>
      <c r="H475" s="749">
        <v>203097</v>
      </c>
      <c r="I475" s="749">
        <v>203097</v>
      </c>
      <c r="J475" s="749" t="s">
        <v>1423</v>
      </c>
      <c r="K475" s="749" t="s">
        <v>1424</v>
      </c>
      <c r="L475" s="752">
        <v>167.55999999999997</v>
      </c>
      <c r="M475" s="752">
        <v>1</v>
      </c>
      <c r="N475" s="753">
        <v>167.55999999999997</v>
      </c>
    </row>
    <row r="476" spans="1:14" ht="14.4" customHeight="1" x14ac:dyDescent="0.3">
      <c r="A476" s="747" t="s">
        <v>583</v>
      </c>
      <c r="B476" s="748" t="s">
        <v>584</v>
      </c>
      <c r="C476" s="749" t="s">
        <v>602</v>
      </c>
      <c r="D476" s="750" t="s">
        <v>603</v>
      </c>
      <c r="E476" s="751">
        <v>50113013</v>
      </c>
      <c r="F476" s="750" t="s">
        <v>1416</v>
      </c>
      <c r="G476" s="749" t="s">
        <v>618</v>
      </c>
      <c r="H476" s="749">
        <v>172972</v>
      </c>
      <c r="I476" s="749">
        <v>72972</v>
      </c>
      <c r="J476" s="749" t="s">
        <v>1425</v>
      </c>
      <c r="K476" s="749" t="s">
        <v>1426</v>
      </c>
      <c r="L476" s="752">
        <v>181.61249999999984</v>
      </c>
      <c r="M476" s="752">
        <v>160</v>
      </c>
      <c r="N476" s="753">
        <v>29057.999999999975</v>
      </c>
    </row>
    <row r="477" spans="1:14" ht="14.4" customHeight="1" x14ac:dyDescent="0.3">
      <c r="A477" s="747" t="s">
        <v>583</v>
      </c>
      <c r="B477" s="748" t="s">
        <v>584</v>
      </c>
      <c r="C477" s="749" t="s">
        <v>602</v>
      </c>
      <c r="D477" s="750" t="s">
        <v>603</v>
      </c>
      <c r="E477" s="751">
        <v>50113013</v>
      </c>
      <c r="F477" s="750" t="s">
        <v>1416</v>
      </c>
      <c r="G477" s="749" t="s">
        <v>618</v>
      </c>
      <c r="H477" s="749">
        <v>168998</v>
      </c>
      <c r="I477" s="749">
        <v>68998</v>
      </c>
      <c r="J477" s="749" t="s">
        <v>1427</v>
      </c>
      <c r="K477" s="749" t="s">
        <v>1428</v>
      </c>
      <c r="L477" s="752">
        <v>234.06</v>
      </c>
      <c r="M477" s="752">
        <v>4</v>
      </c>
      <c r="N477" s="753">
        <v>936.24</v>
      </c>
    </row>
    <row r="478" spans="1:14" ht="14.4" customHeight="1" x14ac:dyDescent="0.3">
      <c r="A478" s="747" t="s">
        <v>583</v>
      </c>
      <c r="B478" s="748" t="s">
        <v>584</v>
      </c>
      <c r="C478" s="749" t="s">
        <v>602</v>
      </c>
      <c r="D478" s="750" t="s">
        <v>603</v>
      </c>
      <c r="E478" s="751">
        <v>50113013</v>
      </c>
      <c r="F478" s="750" t="s">
        <v>1416</v>
      </c>
      <c r="G478" s="749" t="s">
        <v>634</v>
      </c>
      <c r="H478" s="749">
        <v>183817</v>
      </c>
      <c r="I478" s="749">
        <v>183817</v>
      </c>
      <c r="J478" s="749" t="s">
        <v>1429</v>
      </c>
      <c r="K478" s="749" t="s">
        <v>1430</v>
      </c>
      <c r="L478" s="752">
        <v>931.94409565313572</v>
      </c>
      <c r="M478" s="752">
        <v>195</v>
      </c>
      <c r="N478" s="753">
        <v>181729.09865236146</v>
      </c>
    </row>
    <row r="479" spans="1:14" ht="14.4" customHeight="1" x14ac:dyDescent="0.3">
      <c r="A479" s="747" t="s">
        <v>583</v>
      </c>
      <c r="B479" s="748" t="s">
        <v>584</v>
      </c>
      <c r="C479" s="749" t="s">
        <v>602</v>
      </c>
      <c r="D479" s="750" t="s">
        <v>603</v>
      </c>
      <c r="E479" s="751">
        <v>50113013</v>
      </c>
      <c r="F479" s="750" t="s">
        <v>1416</v>
      </c>
      <c r="G479" s="749" t="s">
        <v>634</v>
      </c>
      <c r="H479" s="749">
        <v>183812</v>
      </c>
      <c r="I479" s="749">
        <v>183812</v>
      </c>
      <c r="J479" s="749" t="s">
        <v>1431</v>
      </c>
      <c r="K479" s="749" t="s">
        <v>1432</v>
      </c>
      <c r="L479" s="752">
        <v>547.55176172679126</v>
      </c>
      <c r="M479" s="752">
        <v>2</v>
      </c>
      <c r="N479" s="753">
        <v>1095.1035234535825</v>
      </c>
    </row>
    <row r="480" spans="1:14" ht="14.4" customHeight="1" x14ac:dyDescent="0.3">
      <c r="A480" s="747" t="s">
        <v>583</v>
      </c>
      <c r="B480" s="748" t="s">
        <v>584</v>
      </c>
      <c r="C480" s="749" t="s">
        <v>602</v>
      </c>
      <c r="D480" s="750" t="s">
        <v>603</v>
      </c>
      <c r="E480" s="751">
        <v>50113013</v>
      </c>
      <c r="F480" s="750" t="s">
        <v>1416</v>
      </c>
      <c r="G480" s="749" t="s">
        <v>618</v>
      </c>
      <c r="H480" s="749">
        <v>164831</v>
      </c>
      <c r="I480" s="749">
        <v>64831</v>
      </c>
      <c r="J480" s="749" t="s">
        <v>1433</v>
      </c>
      <c r="K480" s="749" t="s">
        <v>1434</v>
      </c>
      <c r="L480" s="752">
        <v>198.88000000000002</v>
      </c>
      <c r="M480" s="752">
        <v>7.5</v>
      </c>
      <c r="N480" s="753">
        <v>1491.6000000000001</v>
      </c>
    </row>
    <row r="481" spans="1:14" ht="14.4" customHeight="1" x14ac:dyDescent="0.3">
      <c r="A481" s="747" t="s">
        <v>583</v>
      </c>
      <c r="B481" s="748" t="s">
        <v>584</v>
      </c>
      <c r="C481" s="749" t="s">
        <v>602</v>
      </c>
      <c r="D481" s="750" t="s">
        <v>603</v>
      </c>
      <c r="E481" s="751">
        <v>50113013</v>
      </c>
      <c r="F481" s="750" t="s">
        <v>1416</v>
      </c>
      <c r="G481" s="749" t="s">
        <v>618</v>
      </c>
      <c r="H481" s="749">
        <v>183926</v>
      </c>
      <c r="I481" s="749">
        <v>183926</v>
      </c>
      <c r="J481" s="749" t="s">
        <v>1435</v>
      </c>
      <c r="K481" s="749" t="s">
        <v>1430</v>
      </c>
      <c r="L481" s="752">
        <v>143.32999999999998</v>
      </c>
      <c r="M481" s="752">
        <v>2</v>
      </c>
      <c r="N481" s="753">
        <v>286.65999999999997</v>
      </c>
    </row>
    <row r="482" spans="1:14" ht="14.4" customHeight="1" x14ac:dyDescent="0.3">
      <c r="A482" s="747" t="s">
        <v>583</v>
      </c>
      <c r="B482" s="748" t="s">
        <v>584</v>
      </c>
      <c r="C482" s="749" t="s">
        <v>602</v>
      </c>
      <c r="D482" s="750" t="s">
        <v>603</v>
      </c>
      <c r="E482" s="751">
        <v>50113013</v>
      </c>
      <c r="F482" s="750" t="s">
        <v>1416</v>
      </c>
      <c r="G482" s="749" t="s">
        <v>618</v>
      </c>
      <c r="H482" s="749">
        <v>117170</v>
      </c>
      <c r="I482" s="749">
        <v>17170</v>
      </c>
      <c r="J482" s="749" t="s">
        <v>1436</v>
      </c>
      <c r="K482" s="749" t="s">
        <v>879</v>
      </c>
      <c r="L482" s="752">
        <v>73.440000000000012</v>
      </c>
      <c r="M482" s="752">
        <v>5</v>
      </c>
      <c r="N482" s="753">
        <v>367.20000000000005</v>
      </c>
    </row>
    <row r="483" spans="1:14" ht="14.4" customHeight="1" x14ac:dyDescent="0.3">
      <c r="A483" s="747" t="s">
        <v>583</v>
      </c>
      <c r="B483" s="748" t="s">
        <v>584</v>
      </c>
      <c r="C483" s="749" t="s">
        <v>602</v>
      </c>
      <c r="D483" s="750" t="s">
        <v>603</v>
      </c>
      <c r="E483" s="751">
        <v>50113013</v>
      </c>
      <c r="F483" s="750" t="s">
        <v>1416</v>
      </c>
      <c r="G483" s="749" t="s">
        <v>618</v>
      </c>
      <c r="H483" s="749">
        <v>193922</v>
      </c>
      <c r="I483" s="749">
        <v>93922</v>
      </c>
      <c r="J483" s="749" t="s">
        <v>1437</v>
      </c>
      <c r="K483" s="749" t="s">
        <v>1438</v>
      </c>
      <c r="L483" s="752">
        <v>384.65999999999997</v>
      </c>
      <c r="M483" s="752">
        <v>1</v>
      </c>
      <c r="N483" s="753">
        <v>384.65999999999997</v>
      </c>
    </row>
    <row r="484" spans="1:14" ht="14.4" customHeight="1" x14ac:dyDescent="0.3">
      <c r="A484" s="747" t="s">
        <v>583</v>
      </c>
      <c r="B484" s="748" t="s">
        <v>584</v>
      </c>
      <c r="C484" s="749" t="s">
        <v>602</v>
      </c>
      <c r="D484" s="750" t="s">
        <v>603</v>
      </c>
      <c r="E484" s="751">
        <v>50113013</v>
      </c>
      <c r="F484" s="750" t="s">
        <v>1416</v>
      </c>
      <c r="G484" s="749" t="s">
        <v>634</v>
      </c>
      <c r="H484" s="749">
        <v>111706</v>
      </c>
      <c r="I484" s="749">
        <v>11706</v>
      </c>
      <c r="J484" s="749" t="s">
        <v>755</v>
      </c>
      <c r="K484" s="749" t="s">
        <v>1240</v>
      </c>
      <c r="L484" s="752">
        <v>231.1171830985916</v>
      </c>
      <c r="M484" s="752">
        <v>71</v>
      </c>
      <c r="N484" s="753">
        <v>16409.320000000003</v>
      </c>
    </row>
    <row r="485" spans="1:14" ht="14.4" customHeight="1" x14ac:dyDescent="0.3">
      <c r="A485" s="747" t="s">
        <v>583</v>
      </c>
      <c r="B485" s="748" t="s">
        <v>584</v>
      </c>
      <c r="C485" s="749" t="s">
        <v>602</v>
      </c>
      <c r="D485" s="750" t="s">
        <v>603</v>
      </c>
      <c r="E485" s="751">
        <v>50113013</v>
      </c>
      <c r="F485" s="750" t="s">
        <v>1416</v>
      </c>
      <c r="G485" s="749" t="s">
        <v>585</v>
      </c>
      <c r="H485" s="749">
        <v>203855</v>
      </c>
      <c r="I485" s="749">
        <v>203855</v>
      </c>
      <c r="J485" s="749" t="s">
        <v>1439</v>
      </c>
      <c r="K485" s="749" t="s">
        <v>1440</v>
      </c>
      <c r="L485" s="752">
        <v>316.03000000000003</v>
      </c>
      <c r="M485" s="752">
        <v>23.999999999999996</v>
      </c>
      <c r="N485" s="753">
        <v>7584.7199999999993</v>
      </c>
    </row>
    <row r="486" spans="1:14" ht="14.4" customHeight="1" x14ac:dyDescent="0.3">
      <c r="A486" s="747" t="s">
        <v>583</v>
      </c>
      <c r="B486" s="748" t="s">
        <v>584</v>
      </c>
      <c r="C486" s="749" t="s">
        <v>602</v>
      </c>
      <c r="D486" s="750" t="s">
        <v>603</v>
      </c>
      <c r="E486" s="751">
        <v>50113013</v>
      </c>
      <c r="F486" s="750" t="s">
        <v>1416</v>
      </c>
      <c r="G486" s="749" t="s">
        <v>618</v>
      </c>
      <c r="H486" s="749">
        <v>131654</v>
      </c>
      <c r="I486" s="749">
        <v>131654</v>
      </c>
      <c r="J486" s="749" t="s">
        <v>1441</v>
      </c>
      <c r="K486" s="749" t="s">
        <v>1442</v>
      </c>
      <c r="L486" s="752">
        <v>264</v>
      </c>
      <c r="M486" s="752">
        <v>8</v>
      </c>
      <c r="N486" s="753">
        <v>2112</v>
      </c>
    </row>
    <row r="487" spans="1:14" ht="14.4" customHeight="1" x14ac:dyDescent="0.3">
      <c r="A487" s="747" t="s">
        <v>583</v>
      </c>
      <c r="B487" s="748" t="s">
        <v>584</v>
      </c>
      <c r="C487" s="749" t="s">
        <v>602</v>
      </c>
      <c r="D487" s="750" t="s">
        <v>603</v>
      </c>
      <c r="E487" s="751">
        <v>50113013</v>
      </c>
      <c r="F487" s="750" t="s">
        <v>1416</v>
      </c>
      <c r="G487" s="749" t="s">
        <v>618</v>
      </c>
      <c r="H487" s="749">
        <v>131656</v>
      </c>
      <c r="I487" s="749">
        <v>131656</v>
      </c>
      <c r="J487" s="749" t="s">
        <v>1443</v>
      </c>
      <c r="K487" s="749" t="s">
        <v>1444</v>
      </c>
      <c r="L487" s="752">
        <v>517</v>
      </c>
      <c r="M487" s="752">
        <v>22</v>
      </c>
      <c r="N487" s="753">
        <v>11374</v>
      </c>
    </row>
    <row r="488" spans="1:14" ht="14.4" customHeight="1" x14ac:dyDescent="0.3">
      <c r="A488" s="747" t="s">
        <v>583</v>
      </c>
      <c r="B488" s="748" t="s">
        <v>584</v>
      </c>
      <c r="C488" s="749" t="s">
        <v>602</v>
      </c>
      <c r="D488" s="750" t="s">
        <v>603</v>
      </c>
      <c r="E488" s="751">
        <v>50113013</v>
      </c>
      <c r="F488" s="750" t="s">
        <v>1416</v>
      </c>
      <c r="G488" s="749" t="s">
        <v>618</v>
      </c>
      <c r="H488" s="749">
        <v>206609</v>
      </c>
      <c r="I488" s="749">
        <v>206609</v>
      </c>
      <c r="J488" s="749" t="s">
        <v>1445</v>
      </c>
      <c r="K488" s="749" t="s">
        <v>1446</v>
      </c>
      <c r="L488" s="752">
        <v>247.93</v>
      </c>
      <c r="M488" s="752">
        <v>4</v>
      </c>
      <c r="N488" s="753">
        <v>991.72</v>
      </c>
    </row>
    <row r="489" spans="1:14" ht="14.4" customHeight="1" x14ac:dyDescent="0.3">
      <c r="A489" s="747" t="s">
        <v>583</v>
      </c>
      <c r="B489" s="748" t="s">
        <v>584</v>
      </c>
      <c r="C489" s="749" t="s">
        <v>602</v>
      </c>
      <c r="D489" s="750" t="s">
        <v>603</v>
      </c>
      <c r="E489" s="751">
        <v>50113013</v>
      </c>
      <c r="F489" s="750" t="s">
        <v>1416</v>
      </c>
      <c r="G489" s="749" t="s">
        <v>618</v>
      </c>
      <c r="H489" s="749">
        <v>151458</v>
      </c>
      <c r="I489" s="749">
        <v>151458</v>
      </c>
      <c r="J489" s="749" t="s">
        <v>1447</v>
      </c>
      <c r="K489" s="749" t="s">
        <v>1448</v>
      </c>
      <c r="L489" s="752">
        <v>217.80000000000004</v>
      </c>
      <c r="M489" s="752">
        <v>6</v>
      </c>
      <c r="N489" s="753">
        <v>1306.8000000000002</v>
      </c>
    </row>
    <row r="490" spans="1:14" ht="14.4" customHeight="1" x14ac:dyDescent="0.3">
      <c r="A490" s="747" t="s">
        <v>583</v>
      </c>
      <c r="B490" s="748" t="s">
        <v>584</v>
      </c>
      <c r="C490" s="749" t="s">
        <v>602</v>
      </c>
      <c r="D490" s="750" t="s">
        <v>603</v>
      </c>
      <c r="E490" s="751">
        <v>50113013</v>
      </c>
      <c r="F490" s="750" t="s">
        <v>1416</v>
      </c>
      <c r="G490" s="749" t="s">
        <v>618</v>
      </c>
      <c r="H490" s="749">
        <v>162180</v>
      </c>
      <c r="I490" s="749">
        <v>162180</v>
      </c>
      <c r="J490" s="749" t="s">
        <v>1449</v>
      </c>
      <c r="K490" s="749" t="s">
        <v>1450</v>
      </c>
      <c r="L490" s="752">
        <v>152.9</v>
      </c>
      <c r="M490" s="752">
        <v>5</v>
      </c>
      <c r="N490" s="753">
        <v>764.5</v>
      </c>
    </row>
    <row r="491" spans="1:14" ht="14.4" customHeight="1" x14ac:dyDescent="0.3">
      <c r="A491" s="747" t="s">
        <v>583</v>
      </c>
      <c r="B491" s="748" t="s">
        <v>584</v>
      </c>
      <c r="C491" s="749" t="s">
        <v>602</v>
      </c>
      <c r="D491" s="750" t="s">
        <v>603</v>
      </c>
      <c r="E491" s="751">
        <v>50113013</v>
      </c>
      <c r="F491" s="750" t="s">
        <v>1416</v>
      </c>
      <c r="G491" s="749" t="s">
        <v>618</v>
      </c>
      <c r="H491" s="749">
        <v>162187</v>
      </c>
      <c r="I491" s="749">
        <v>162187</v>
      </c>
      <c r="J491" s="749" t="s">
        <v>1451</v>
      </c>
      <c r="K491" s="749" t="s">
        <v>1452</v>
      </c>
      <c r="L491" s="752">
        <v>286</v>
      </c>
      <c r="M491" s="752">
        <v>27</v>
      </c>
      <c r="N491" s="753">
        <v>7722</v>
      </c>
    </row>
    <row r="492" spans="1:14" ht="14.4" customHeight="1" x14ac:dyDescent="0.3">
      <c r="A492" s="747" t="s">
        <v>583</v>
      </c>
      <c r="B492" s="748" t="s">
        <v>584</v>
      </c>
      <c r="C492" s="749" t="s">
        <v>602</v>
      </c>
      <c r="D492" s="750" t="s">
        <v>603</v>
      </c>
      <c r="E492" s="751">
        <v>50113013</v>
      </c>
      <c r="F492" s="750" t="s">
        <v>1416</v>
      </c>
      <c r="G492" s="749" t="s">
        <v>634</v>
      </c>
      <c r="H492" s="749">
        <v>849655</v>
      </c>
      <c r="I492" s="749">
        <v>129836</v>
      </c>
      <c r="J492" s="749" t="s">
        <v>1453</v>
      </c>
      <c r="K492" s="749" t="s">
        <v>1454</v>
      </c>
      <c r="L492" s="752">
        <v>263.56</v>
      </c>
      <c r="M492" s="752">
        <v>10</v>
      </c>
      <c r="N492" s="753">
        <v>2635.6</v>
      </c>
    </row>
    <row r="493" spans="1:14" ht="14.4" customHeight="1" x14ac:dyDescent="0.3">
      <c r="A493" s="747" t="s">
        <v>583</v>
      </c>
      <c r="B493" s="748" t="s">
        <v>584</v>
      </c>
      <c r="C493" s="749" t="s">
        <v>602</v>
      </c>
      <c r="D493" s="750" t="s">
        <v>603</v>
      </c>
      <c r="E493" s="751">
        <v>50113013</v>
      </c>
      <c r="F493" s="750" t="s">
        <v>1416</v>
      </c>
      <c r="G493" s="749" t="s">
        <v>634</v>
      </c>
      <c r="H493" s="749">
        <v>849887</v>
      </c>
      <c r="I493" s="749">
        <v>129834</v>
      </c>
      <c r="J493" s="749" t="s">
        <v>1455</v>
      </c>
      <c r="K493" s="749" t="s">
        <v>585</v>
      </c>
      <c r="L493" s="752">
        <v>154.36666666666665</v>
      </c>
      <c r="M493" s="752">
        <v>6</v>
      </c>
      <c r="N493" s="753">
        <v>926.19999999999993</v>
      </c>
    </row>
    <row r="494" spans="1:14" ht="14.4" customHeight="1" x14ac:dyDescent="0.3">
      <c r="A494" s="747" t="s">
        <v>583</v>
      </c>
      <c r="B494" s="748" t="s">
        <v>584</v>
      </c>
      <c r="C494" s="749" t="s">
        <v>602</v>
      </c>
      <c r="D494" s="750" t="s">
        <v>603</v>
      </c>
      <c r="E494" s="751">
        <v>50113013</v>
      </c>
      <c r="F494" s="750" t="s">
        <v>1416</v>
      </c>
      <c r="G494" s="749" t="s">
        <v>618</v>
      </c>
      <c r="H494" s="749">
        <v>218400</v>
      </c>
      <c r="I494" s="749">
        <v>218400</v>
      </c>
      <c r="J494" s="749" t="s">
        <v>1456</v>
      </c>
      <c r="K494" s="749" t="s">
        <v>1457</v>
      </c>
      <c r="L494" s="752">
        <v>602.79</v>
      </c>
      <c r="M494" s="752">
        <v>6</v>
      </c>
      <c r="N494" s="753">
        <v>3616.74</v>
      </c>
    </row>
    <row r="495" spans="1:14" ht="14.4" customHeight="1" x14ac:dyDescent="0.3">
      <c r="A495" s="747" t="s">
        <v>583</v>
      </c>
      <c r="B495" s="748" t="s">
        <v>584</v>
      </c>
      <c r="C495" s="749" t="s">
        <v>602</v>
      </c>
      <c r="D495" s="750" t="s">
        <v>603</v>
      </c>
      <c r="E495" s="751">
        <v>50113013</v>
      </c>
      <c r="F495" s="750" t="s">
        <v>1416</v>
      </c>
      <c r="G495" s="749" t="s">
        <v>618</v>
      </c>
      <c r="H495" s="749">
        <v>120605</v>
      </c>
      <c r="I495" s="749">
        <v>20605</v>
      </c>
      <c r="J495" s="749" t="s">
        <v>1458</v>
      </c>
      <c r="K495" s="749" t="s">
        <v>1459</v>
      </c>
      <c r="L495" s="752">
        <v>603.24319047619053</v>
      </c>
      <c r="M495" s="752">
        <v>42</v>
      </c>
      <c r="N495" s="753">
        <v>25336.214000000004</v>
      </c>
    </row>
    <row r="496" spans="1:14" ht="14.4" customHeight="1" x14ac:dyDescent="0.3">
      <c r="A496" s="747" t="s">
        <v>583</v>
      </c>
      <c r="B496" s="748" t="s">
        <v>584</v>
      </c>
      <c r="C496" s="749" t="s">
        <v>602</v>
      </c>
      <c r="D496" s="750" t="s">
        <v>603</v>
      </c>
      <c r="E496" s="751">
        <v>50113013</v>
      </c>
      <c r="F496" s="750" t="s">
        <v>1416</v>
      </c>
      <c r="G496" s="749" t="s">
        <v>618</v>
      </c>
      <c r="H496" s="749">
        <v>197654</v>
      </c>
      <c r="I496" s="749">
        <v>97654</v>
      </c>
      <c r="J496" s="749" t="s">
        <v>1460</v>
      </c>
      <c r="K496" s="749" t="s">
        <v>1461</v>
      </c>
      <c r="L496" s="752">
        <v>35.050000000000004</v>
      </c>
      <c r="M496" s="752">
        <v>1</v>
      </c>
      <c r="N496" s="753">
        <v>35.050000000000004</v>
      </c>
    </row>
    <row r="497" spans="1:14" ht="14.4" customHeight="1" x14ac:dyDescent="0.3">
      <c r="A497" s="747" t="s">
        <v>583</v>
      </c>
      <c r="B497" s="748" t="s">
        <v>584</v>
      </c>
      <c r="C497" s="749" t="s">
        <v>602</v>
      </c>
      <c r="D497" s="750" t="s">
        <v>603</v>
      </c>
      <c r="E497" s="751">
        <v>50113013</v>
      </c>
      <c r="F497" s="750" t="s">
        <v>1416</v>
      </c>
      <c r="G497" s="749" t="s">
        <v>618</v>
      </c>
      <c r="H497" s="749">
        <v>102427</v>
      </c>
      <c r="I497" s="749">
        <v>2427</v>
      </c>
      <c r="J497" s="749" t="s">
        <v>1462</v>
      </c>
      <c r="K497" s="749" t="s">
        <v>854</v>
      </c>
      <c r="L497" s="752">
        <v>25.568059638363124</v>
      </c>
      <c r="M497" s="752">
        <v>4</v>
      </c>
      <c r="N497" s="753">
        <v>102.2722385534525</v>
      </c>
    </row>
    <row r="498" spans="1:14" ht="14.4" customHeight="1" x14ac:dyDescent="0.3">
      <c r="A498" s="747" t="s">
        <v>583</v>
      </c>
      <c r="B498" s="748" t="s">
        <v>584</v>
      </c>
      <c r="C498" s="749" t="s">
        <v>602</v>
      </c>
      <c r="D498" s="750" t="s">
        <v>603</v>
      </c>
      <c r="E498" s="751">
        <v>50113013</v>
      </c>
      <c r="F498" s="750" t="s">
        <v>1416</v>
      </c>
      <c r="G498" s="749" t="s">
        <v>618</v>
      </c>
      <c r="H498" s="749">
        <v>101066</v>
      </c>
      <c r="I498" s="749">
        <v>1066</v>
      </c>
      <c r="J498" s="749" t="s">
        <v>1463</v>
      </c>
      <c r="K498" s="749" t="s">
        <v>1464</v>
      </c>
      <c r="L498" s="752">
        <v>50.973333333333336</v>
      </c>
      <c r="M498" s="752">
        <v>21</v>
      </c>
      <c r="N498" s="753">
        <v>1070.44</v>
      </c>
    </row>
    <row r="499" spans="1:14" ht="14.4" customHeight="1" x14ac:dyDescent="0.3">
      <c r="A499" s="747" t="s">
        <v>583</v>
      </c>
      <c r="B499" s="748" t="s">
        <v>584</v>
      </c>
      <c r="C499" s="749" t="s">
        <v>602</v>
      </c>
      <c r="D499" s="750" t="s">
        <v>603</v>
      </c>
      <c r="E499" s="751">
        <v>50113013</v>
      </c>
      <c r="F499" s="750" t="s">
        <v>1416</v>
      </c>
      <c r="G499" s="749" t="s">
        <v>618</v>
      </c>
      <c r="H499" s="749">
        <v>184492</v>
      </c>
      <c r="I499" s="749">
        <v>84492</v>
      </c>
      <c r="J499" s="749" t="s">
        <v>1465</v>
      </c>
      <c r="K499" s="749" t="s">
        <v>1466</v>
      </c>
      <c r="L499" s="752">
        <v>51.810000000000016</v>
      </c>
      <c r="M499" s="752">
        <v>2</v>
      </c>
      <c r="N499" s="753">
        <v>103.62000000000003</v>
      </c>
    </row>
    <row r="500" spans="1:14" ht="14.4" customHeight="1" x14ac:dyDescent="0.3">
      <c r="A500" s="747" t="s">
        <v>583</v>
      </c>
      <c r="B500" s="748" t="s">
        <v>584</v>
      </c>
      <c r="C500" s="749" t="s">
        <v>602</v>
      </c>
      <c r="D500" s="750" t="s">
        <v>603</v>
      </c>
      <c r="E500" s="751">
        <v>50113013</v>
      </c>
      <c r="F500" s="750" t="s">
        <v>1416</v>
      </c>
      <c r="G500" s="749" t="s">
        <v>618</v>
      </c>
      <c r="H500" s="749">
        <v>101069</v>
      </c>
      <c r="I500" s="749">
        <v>1069</v>
      </c>
      <c r="J500" s="749" t="s">
        <v>1467</v>
      </c>
      <c r="K500" s="749" t="s">
        <v>1464</v>
      </c>
      <c r="L500" s="752">
        <v>51.440000000000005</v>
      </c>
      <c r="M500" s="752">
        <v>1</v>
      </c>
      <c r="N500" s="753">
        <v>51.440000000000005</v>
      </c>
    </row>
    <row r="501" spans="1:14" ht="14.4" customHeight="1" x14ac:dyDescent="0.3">
      <c r="A501" s="747" t="s">
        <v>583</v>
      </c>
      <c r="B501" s="748" t="s">
        <v>584</v>
      </c>
      <c r="C501" s="749" t="s">
        <v>602</v>
      </c>
      <c r="D501" s="750" t="s">
        <v>603</v>
      </c>
      <c r="E501" s="751">
        <v>50113013</v>
      </c>
      <c r="F501" s="750" t="s">
        <v>1416</v>
      </c>
      <c r="G501" s="749" t="s">
        <v>618</v>
      </c>
      <c r="H501" s="749">
        <v>207280</v>
      </c>
      <c r="I501" s="749">
        <v>207280</v>
      </c>
      <c r="J501" s="749" t="s">
        <v>1468</v>
      </c>
      <c r="K501" s="749" t="s">
        <v>1469</v>
      </c>
      <c r="L501" s="752">
        <v>90.118333333333339</v>
      </c>
      <c r="M501" s="752">
        <v>6</v>
      </c>
      <c r="N501" s="753">
        <v>540.71</v>
      </c>
    </row>
    <row r="502" spans="1:14" ht="14.4" customHeight="1" x14ac:dyDescent="0.3">
      <c r="A502" s="747" t="s">
        <v>583</v>
      </c>
      <c r="B502" s="748" t="s">
        <v>584</v>
      </c>
      <c r="C502" s="749" t="s">
        <v>602</v>
      </c>
      <c r="D502" s="750" t="s">
        <v>603</v>
      </c>
      <c r="E502" s="751">
        <v>50113013</v>
      </c>
      <c r="F502" s="750" t="s">
        <v>1416</v>
      </c>
      <c r="G502" s="749" t="s">
        <v>618</v>
      </c>
      <c r="H502" s="749">
        <v>394618</v>
      </c>
      <c r="I502" s="749">
        <v>112786</v>
      </c>
      <c r="J502" s="749" t="s">
        <v>1470</v>
      </c>
      <c r="K502" s="749" t="s">
        <v>1471</v>
      </c>
      <c r="L502" s="752">
        <v>310</v>
      </c>
      <c r="M502" s="752">
        <v>9.9999999999999645E-2</v>
      </c>
      <c r="N502" s="753">
        <v>30.99999999999989</v>
      </c>
    </row>
    <row r="503" spans="1:14" ht="14.4" customHeight="1" x14ac:dyDescent="0.3">
      <c r="A503" s="747" t="s">
        <v>583</v>
      </c>
      <c r="B503" s="748" t="s">
        <v>584</v>
      </c>
      <c r="C503" s="749" t="s">
        <v>602</v>
      </c>
      <c r="D503" s="750" t="s">
        <v>603</v>
      </c>
      <c r="E503" s="751">
        <v>50113013</v>
      </c>
      <c r="F503" s="750" t="s">
        <v>1416</v>
      </c>
      <c r="G503" s="749" t="s">
        <v>618</v>
      </c>
      <c r="H503" s="749">
        <v>847476</v>
      </c>
      <c r="I503" s="749">
        <v>112782</v>
      </c>
      <c r="J503" s="749" t="s">
        <v>1472</v>
      </c>
      <c r="K503" s="749" t="s">
        <v>1473</v>
      </c>
      <c r="L503" s="752">
        <v>672.05482413793095</v>
      </c>
      <c r="M503" s="752">
        <v>14.5</v>
      </c>
      <c r="N503" s="753">
        <v>9744.7949499999995</v>
      </c>
    </row>
    <row r="504" spans="1:14" ht="14.4" customHeight="1" x14ac:dyDescent="0.3">
      <c r="A504" s="747" t="s">
        <v>583</v>
      </c>
      <c r="B504" s="748" t="s">
        <v>584</v>
      </c>
      <c r="C504" s="749" t="s">
        <v>602</v>
      </c>
      <c r="D504" s="750" t="s">
        <v>603</v>
      </c>
      <c r="E504" s="751">
        <v>50113013</v>
      </c>
      <c r="F504" s="750" t="s">
        <v>1416</v>
      </c>
      <c r="G504" s="749" t="s">
        <v>618</v>
      </c>
      <c r="H504" s="749">
        <v>96414</v>
      </c>
      <c r="I504" s="749">
        <v>96414</v>
      </c>
      <c r="J504" s="749" t="s">
        <v>1474</v>
      </c>
      <c r="K504" s="749" t="s">
        <v>1475</v>
      </c>
      <c r="L504" s="752">
        <v>57.99</v>
      </c>
      <c r="M504" s="752">
        <v>6</v>
      </c>
      <c r="N504" s="753">
        <v>347.94</v>
      </c>
    </row>
    <row r="505" spans="1:14" ht="14.4" customHeight="1" x14ac:dyDescent="0.3">
      <c r="A505" s="747" t="s">
        <v>583</v>
      </c>
      <c r="B505" s="748" t="s">
        <v>584</v>
      </c>
      <c r="C505" s="749" t="s">
        <v>602</v>
      </c>
      <c r="D505" s="750" t="s">
        <v>603</v>
      </c>
      <c r="E505" s="751">
        <v>50113013</v>
      </c>
      <c r="F505" s="750" t="s">
        <v>1416</v>
      </c>
      <c r="G505" s="749" t="s">
        <v>618</v>
      </c>
      <c r="H505" s="749">
        <v>216183</v>
      </c>
      <c r="I505" s="749">
        <v>216183</v>
      </c>
      <c r="J505" s="749" t="s">
        <v>1476</v>
      </c>
      <c r="K505" s="749" t="s">
        <v>1477</v>
      </c>
      <c r="L505" s="752">
        <v>251.2332420119217</v>
      </c>
      <c r="M505" s="752">
        <v>720</v>
      </c>
      <c r="N505" s="753">
        <v>180887.93424858362</v>
      </c>
    </row>
    <row r="506" spans="1:14" ht="14.4" customHeight="1" x14ac:dyDescent="0.3">
      <c r="A506" s="747" t="s">
        <v>583</v>
      </c>
      <c r="B506" s="748" t="s">
        <v>584</v>
      </c>
      <c r="C506" s="749" t="s">
        <v>602</v>
      </c>
      <c r="D506" s="750" t="s">
        <v>603</v>
      </c>
      <c r="E506" s="751">
        <v>50113013</v>
      </c>
      <c r="F506" s="750" t="s">
        <v>1416</v>
      </c>
      <c r="G506" s="749" t="s">
        <v>618</v>
      </c>
      <c r="H506" s="749">
        <v>145671</v>
      </c>
      <c r="I506" s="749">
        <v>145671</v>
      </c>
      <c r="J506" s="749" t="s">
        <v>1478</v>
      </c>
      <c r="K506" s="749" t="s">
        <v>1479</v>
      </c>
      <c r="L506" s="752">
        <v>2362.77</v>
      </c>
      <c r="M506" s="752">
        <v>2</v>
      </c>
      <c r="N506" s="753">
        <v>4725.54</v>
      </c>
    </row>
    <row r="507" spans="1:14" ht="14.4" customHeight="1" x14ac:dyDescent="0.3">
      <c r="A507" s="747" t="s">
        <v>583</v>
      </c>
      <c r="B507" s="748" t="s">
        <v>584</v>
      </c>
      <c r="C507" s="749" t="s">
        <v>602</v>
      </c>
      <c r="D507" s="750" t="s">
        <v>603</v>
      </c>
      <c r="E507" s="751">
        <v>50113013</v>
      </c>
      <c r="F507" s="750" t="s">
        <v>1416</v>
      </c>
      <c r="G507" s="749" t="s">
        <v>618</v>
      </c>
      <c r="H507" s="749">
        <v>141146</v>
      </c>
      <c r="I507" s="749">
        <v>41146</v>
      </c>
      <c r="J507" s="749" t="s">
        <v>1480</v>
      </c>
      <c r="K507" s="749" t="s">
        <v>1481</v>
      </c>
      <c r="L507" s="752">
        <v>183.01</v>
      </c>
      <c r="M507" s="752">
        <v>4</v>
      </c>
      <c r="N507" s="753">
        <v>732.04</v>
      </c>
    </row>
    <row r="508" spans="1:14" ht="14.4" customHeight="1" x14ac:dyDescent="0.3">
      <c r="A508" s="747" t="s">
        <v>583</v>
      </c>
      <c r="B508" s="748" t="s">
        <v>584</v>
      </c>
      <c r="C508" s="749" t="s">
        <v>602</v>
      </c>
      <c r="D508" s="750" t="s">
        <v>603</v>
      </c>
      <c r="E508" s="751">
        <v>50113013</v>
      </c>
      <c r="F508" s="750" t="s">
        <v>1416</v>
      </c>
      <c r="G508" s="749" t="s">
        <v>585</v>
      </c>
      <c r="H508" s="749">
        <v>111592</v>
      </c>
      <c r="I508" s="749">
        <v>11592</v>
      </c>
      <c r="J508" s="749" t="s">
        <v>1482</v>
      </c>
      <c r="K508" s="749" t="s">
        <v>1483</v>
      </c>
      <c r="L508" s="752">
        <v>383.85216666666673</v>
      </c>
      <c r="M508" s="752">
        <v>6</v>
      </c>
      <c r="N508" s="753">
        <v>2303.1130000000003</v>
      </c>
    </row>
    <row r="509" spans="1:14" ht="14.4" customHeight="1" x14ac:dyDescent="0.3">
      <c r="A509" s="747" t="s">
        <v>583</v>
      </c>
      <c r="B509" s="748" t="s">
        <v>584</v>
      </c>
      <c r="C509" s="749" t="s">
        <v>602</v>
      </c>
      <c r="D509" s="750" t="s">
        <v>603</v>
      </c>
      <c r="E509" s="751">
        <v>50113013</v>
      </c>
      <c r="F509" s="750" t="s">
        <v>1416</v>
      </c>
      <c r="G509" s="749" t="s">
        <v>634</v>
      </c>
      <c r="H509" s="749">
        <v>197000</v>
      </c>
      <c r="I509" s="749">
        <v>97000</v>
      </c>
      <c r="J509" s="749" t="s">
        <v>1484</v>
      </c>
      <c r="K509" s="749" t="s">
        <v>1485</v>
      </c>
      <c r="L509" s="752">
        <v>25.278271604938254</v>
      </c>
      <c r="M509" s="752">
        <v>810</v>
      </c>
      <c r="N509" s="753">
        <v>20475.399999999987</v>
      </c>
    </row>
    <row r="510" spans="1:14" ht="14.4" customHeight="1" x14ac:dyDescent="0.3">
      <c r="A510" s="747" t="s">
        <v>583</v>
      </c>
      <c r="B510" s="748" t="s">
        <v>584</v>
      </c>
      <c r="C510" s="749" t="s">
        <v>602</v>
      </c>
      <c r="D510" s="750" t="s">
        <v>603</v>
      </c>
      <c r="E510" s="751">
        <v>50113013</v>
      </c>
      <c r="F510" s="750" t="s">
        <v>1416</v>
      </c>
      <c r="G510" s="749" t="s">
        <v>618</v>
      </c>
      <c r="H510" s="749">
        <v>202740</v>
      </c>
      <c r="I510" s="749">
        <v>202740</v>
      </c>
      <c r="J510" s="749" t="s">
        <v>1486</v>
      </c>
      <c r="K510" s="749" t="s">
        <v>1487</v>
      </c>
      <c r="L510" s="752">
        <v>392.92666666666656</v>
      </c>
      <c r="M510" s="752">
        <v>3</v>
      </c>
      <c r="N510" s="753">
        <v>1178.7799999999997</v>
      </c>
    </row>
    <row r="511" spans="1:14" ht="14.4" customHeight="1" x14ac:dyDescent="0.3">
      <c r="A511" s="747" t="s">
        <v>583</v>
      </c>
      <c r="B511" s="748" t="s">
        <v>584</v>
      </c>
      <c r="C511" s="749" t="s">
        <v>602</v>
      </c>
      <c r="D511" s="750" t="s">
        <v>603</v>
      </c>
      <c r="E511" s="751">
        <v>50113013</v>
      </c>
      <c r="F511" s="750" t="s">
        <v>1416</v>
      </c>
      <c r="G511" s="749" t="s">
        <v>618</v>
      </c>
      <c r="H511" s="749">
        <v>207636</v>
      </c>
      <c r="I511" s="749">
        <v>207636</v>
      </c>
      <c r="J511" s="749" t="s">
        <v>1488</v>
      </c>
      <c r="K511" s="749" t="s">
        <v>1489</v>
      </c>
      <c r="L511" s="752">
        <v>2573.1199999999994</v>
      </c>
      <c r="M511" s="752">
        <v>9</v>
      </c>
      <c r="N511" s="753">
        <v>23158.079999999994</v>
      </c>
    </row>
    <row r="512" spans="1:14" ht="14.4" customHeight="1" x14ac:dyDescent="0.3">
      <c r="A512" s="747" t="s">
        <v>583</v>
      </c>
      <c r="B512" s="748" t="s">
        <v>584</v>
      </c>
      <c r="C512" s="749" t="s">
        <v>602</v>
      </c>
      <c r="D512" s="750" t="s">
        <v>603</v>
      </c>
      <c r="E512" s="751">
        <v>50113013</v>
      </c>
      <c r="F512" s="750" t="s">
        <v>1416</v>
      </c>
      <c r="G512" s="749" t="s">
        <v>618</v>
      </c>
      <c r="H512" s="749">
        <v>155636</v>
      </c>
      <c r="I512" s="749">
        <v>55636</v>
      </c>
      <c r="J512" s="749" t="s">
        <v>1490</v>
      </c>
      <c r="K512" s="749" t="s">
        <v>1491</v>
      </c>
      <c r="L512" s="752">
        <v>52.669999999999987</v>
      </c>
      <c r="M512" s="752">
        <v>2</v>
      </c>
      <c r="N512" s="753">
        <v>105.33999999999997</v>
      </c>
    </row>
    <row r="513" spans="1:14" ht="14.4" customHeight="1" x14ac:dyDescent="0.3">
      <c r="A513" s="747" t="s">
        <v>583</v>
      </c>
      <c r="B513" s="748" t="s">
        <v>584</v>
      </c>
      <c r="C513" s="749" t="s">
        <v>602</v>
      </c>
      <c r="D513" s="750" t="s">
        <v>603</v>
      </c>
      <c r="E513" s="751">
        <v>50113013</v>
      </c>
      <c r="F513" s="750" t="s">
        <v>1416</v>
      </c>
      <c r="G513" s="749" t="s">
        <v>618</v>
      </c>
      <c r="H513" s="749">
        <v>101076</v>
      </c>
      <c r="I513" s="749">
        <v>1076</v>
      </c>
      <c r="J513" s="749" t="s">
        <v>1492</v>
      </c>
      <c r="K513" s="749" t="s">
        <v>1112</v>
      </c>
      <c r="L513" s="752">
        <v>76.162341535549658</v>
      </c>
      <c r="M513" s="752">
        <v>41</v>
      </c>
      <c r="N513" s="753">
        <v>3122.6560029575357</v>
      </c>
    </row>
    <row r="514" spans="1:14" ht="14.4" customHeight="1" x14ac:dyDescent="0.3">
      <c r="A514" s="747" t="s">
        <v>583</v>
      </c>
      <c r="B514" s="748" t="s">
        <v>584</v>
      </c>
      <c r="C514" s="749" t="s">
        <v>602</v>
      </c>
      <c r="D514" s="750" t="s">
        <v>603</v>
      </c>
      <c r="E514" s="751">
        <v>50113013</v>
      </c>
      <c r="F514" s="750" t="s">
        <v>1416</v>
      </c>
      <c r="G514" s="749" t="s">
        <v>618</v>
      </c>
      <c r="H514" s="749">
        <v>201970</v>
      </c>
      <c r="I514" s="749">
        <v>201970</v>
      </c>
      <c r="J514" s="749" t="s">
        <v>1493</v>
      </c>
      <c r="K514" s="749" t="s">
        <v>1494</v>
      </c>
      <c r="L514" s="752">
        <v>72.189999999999984</v>
      </c>
      <c r="M514" s="752">
        <v>1</v>
      </c>
      <c r="N514" s="753">
        <v>72.189999999999984</v>
      </c>
    </row>
    <row r="515" spans="1:14" ht="14.4" customHeight="1" x14ac:dyDescent="0.3">
      <c r="A515" s="747" t="s">
        <v>583</v>
      </c>
      <c r="B515" s="748" t="s">
        <v>584</v>
      </c>
      <c r="C515" s="749" t="s">
        <v>602</v>
      </c>
      <c r="D515" s="750" t="s">
        <v>603</v>
      </c>
      <c r="E515" s="751">
        <v>50113013</v>
      </c>
      <c r="F515" s="750" t="s">
        <v>1416</v>
      </c>
      <c r="G515" s="749" t="s">
        <v>618</v>
      </c>
      <c r="H515" s="749">
        <v>141515</v>
      </c>
      <c r="I515" s="749">
        <v>41515</v>
      </c>
      <c r="J515" s="749" t="s">
        <v>1495</v>
      </c>
      <c r="K515" s="749" t="s">
        <v>1496</v>
      </c>
      <c r="L515" s="752">
        <v>103.50991501914498</v>
      </c>
      <c r="M515" s="752">
        <v>4</v>
      </c>
      <c r="N515" s="753">
        <v>414.03966007657993</v>
      </c>
    </row>
    <row r="516" spans="1:14" ht="14.4" customHeight="1" x14ac:dyDescent="0.3">
      <c r="A516" s="747" t="s">
        <v>583</v>
      </c>
      <c r="B516" s="748" t="s">
        <v>584</v>
      </c>
      <c r="C516" s="749" t="s">
        <v>602</v>
      </c>
      <c r="D516" s="750" t="s">
        <v>603</v>
      </c>
      <c r="E516" s="751">
        <v>50113013</v>
      </c>
      <c r="F516" s="750" t="s">
        <v>1416</v>
      </c>
      <c r="G516" s="749" t="s">
        <v>618</v>
      </c>
      <c r="H516" s="749">
        <v>161980</v>
      </c>
      <c r="I516" s="749">
        <v>61980</v>
      </c>
      <c r="J516" s="749" t="s">
        <v>1495</v>
      </c>
      <c r="K516" s="749" t="s">
        <v>1497</v>
      </c>
      <c r="L516" s="752">
        <v>105.17</v>
      </c>
      <c r="M516" s="752">
        <v>2</v>
      </c>
      <c r="N516" s="753">
        <v>210.34</v>
      </c>
    </row>
    <row r="517" spans="1:14" ht="14.4" customHeight="1" x14ac:dyDescent="0.3">
      <c r="A517" s="747" t="s">
        <v>583</v>
      </c>
      <c r="B517" s="748" t="s">
        <v>584</v>
      </c>
      <c r="C517" s="749" t="s">
        <v>602</v>
      </c>
      <c r="D517" s="750" t="s">
        <v>603</v>
      </c>
      <c r="E517" s="751">
        <v>50113013</v>
      </c>
      <c r="F517" s="750" t="s">
        <v>1416</v>
      </c>
      <c r="G517" s="749" t="s">
        <v>634</v>
      </c>
      <c r="H517" s="749">
        <v>113453</v>
      </c>
      <c r="I517" s="749">
        <v>113453</v>
      </c>
      <c r="J517" s="749" t="s">
        <v>1498</v>
      </c>
      <c r="K517" s="749" t="s">
        <v>1499</v>
      </c>
      <c r="L517" s="752">
        <v>460.4233333333334</v>
      </c>
      <c r="M517" s="752">
        <v>180</v>
      </c>
      <c r="N517" s="753">
        <v>82876.200000000012</v>
      </c>
    </row>
    <row r="518" spans="1:14" ht="14.4" customHeight="1" x14ac:dyDescent="0.3">
      <c r="A518" s="747" t="s">
        <v>583</v>
      </c>
      <c r="B518" s="748" t="s">
        <v>584</v>
      </c>
      <c r="C518" s="749" t="s">
        <v>602</v>
      </c>
      <c r="D518" s="750" t="s">
        <v>603</v>
      </c>
      <c r="E518" s="751">
        <v>50113013</v>
      </c>
      <c r="F518" s="750" t="s">
        <v>1416</v>
      </c>
      <c r="G518" s="749" t="s">
        <v>585</v>
      </c>
      <c r="H518" s="749">
        <v>201030</v>
      </c>
      <c r="I518" s="749">
        <v>201030</v>
      </c>
      <c r="J518" s="749" t="s">
        <v>1500</v>
      </c>
      <c r="K518" s="749" t="s">
        <v>1246</v>
      </c>
      <c r="L518" s="752">
        <v>26.61</v>
      </c>
      <c r="M518" s="752">
        <v>100</v>
      </c>
      <c r="N518" s="753">
        <v>2661</v>
      </c>
    </row>
    <row r="519" spans="1:14" ht="14.4" customHeight="1" x14ac:dyDescent="0.3">
      <c r="A519" s="747" t="s">
        <v>583</v>
      </c>
      <c r="B519" s="748" t="s">
        <v>584</v>
      </c>
      <c r="C519" s="749" t="s">
        <v>602</v>
      </c>
      <c r="D519" s="750" t="s">
        <v>603</v>
      </c>
      <c r="E519" s="751">
        <v>50113013</v>
      </c>
      <c r="F519" s="750" t="s">
        <v>1416</v>
      </c>
      <c r="G519" s="749" t="s">
        <v>618</v>
      </c>
      <c r="H519" s="749">
        <v>847759</v>
      </c>
      <c r="I519" s="749">
        <v>142077</v>
      </c>
      <c r="J519" s="749" t="s">
        <v>1501</v>
      </c>
      <c r="K519" s="749" t="s">
        <v>1502</v>
      </c>
      <c r="L519" s="752">
        <v>1732.28</v>
      </c>
      <c r="M519" s="752">
        <v>2</v>
      </c>
      <c r="N519" s="753">
        <v>3464.56</v>
      </c>
    </row>
    <row r="520" spans="1:14" ht="14.4" customHeight="1" x14ac:dyDescent="0.3">
      <c r="A520" s="747" t="s">
        <v>583</v>
      </c>
      <c r="B520" s="748" t="s">
        <v>584</v>
      </c>
      <c r="C520" s="749" t="s">
        <v>602</v>
      </c>
      <c r="D520" s="750" t="s">
        <v>603</v>
      </c>
      <c r="E520" s="751">
        <v>50113013</v>
      </c>
      <c r="F520" s="750" t="s">
        <v>1416</v>
      </c>
      <c r="G520" s="749" t="s">
        <v>618</v>
      </c>
      <c r="H520" s="749">
        <v>193207</v>
      </c>
      <c r="I520" s="749">
        <v>93207</v>
      </c>
      <c r="J520" s="749" t="s">
        <v>1503</v>
      </c>
      <c r="K520" s="749" t="s">
        <v>1504</v>
      </c>
      <c r="L520" s="752">
        <v>43.875454545454538</v>
      </c>
      <c r="M520" s="752">
        <v>11</v>
      </c>
      <c r="N520" s="753">
        <v>482.62999999999994</v>
      </c>
    </row>
    <row r="521" spans="1:14" ht="14.4" customHeight="1" x14ac:dyDescent="0.3">
      <c r="A521" s="747" t="s">
        <v>583</v>
      </c>
      <c r="B521" s="748" t="s">
        <v>584</v>
      </c>
      <c r="C521" s="749" t="s">
        <v>602</v>
      </c>
      <c r="D521" s="750" t="s">
        <v>603</v>
      </c>
      <c r="E521" s="751">
        <v>50113013</v>
      </c>
      <c r="F521" s="750" t="s">
        <v>1416</v>
      </c>
      <c r="G521" s="749" t="s">
        <v>634</v>
      </c>
      <c r="H521" s="749">
        <v>126127</v>
      </c>
      <c r="I521" s="749">
        <v>26127</v>
      </c>
      <c r="J521" s="749" t="s">
        <v>1505</v>
      </c>
      <c r="K521" s="749" t="s">
        <v>1506</v>
      </c>
      <c r="L521" s="752">
        <v>12288.607058823527</v>
      </c>
      <c r="M521" s="752">
        <v>51</v>
      </c>
      <c r="N521" s="753">
        <v>626718.95999999985</v>
      </c>
    </row>
    <row r="522" spans="1:14" ht="14.4" customHeight="1" x14ac:dyDescent="0.3">
      <c r="A522" s="747" t="s">
        <v>583</v>
      </c>
      <c r="B522" s="748" t="s">
        <v>584</v>
      </c>
      <c r="C522" s="749" t="s">
        <v>602</v>
      </c>
      <c r="D522" s="750" t="s">
        <v>603</v>
      </c>
      <c r="E522" s="751">
        <v>50113013</v>
      </c>
      <c r="F522" s="750" t="s">
        <v>1416</v>
      </c>
      <c r="G522" s="749" t="s">
        <v>618</v>
      </c>
      <c r="H522" s="749">
        <v>116600</v>
      </c>
      <c r="I522" s="749">
        <v>16600</v>
      </c>
      <c r="J522" s="749" t="s">
        <v>1507</v>
      </c>
      <c r="K522" s="749" t="s">
        <v>1508</v>
      </c>
      <c r="L522" s="752">
        <v>23.577435897435894</v>
      </c>
      <c r="M522" s="752">
        <v>390</v>
      </c>
      <c r="N522" s="753">
        <v>9195.1999999999989</v>
      </c>
    </row>
    <row r="523" spans="1:14" ht="14.4" customHeight="1" x14ac:dyDescent="0.3">
      <c r="A523" s="747" t="s">
        <v>583</v>
      </c>
      <c r="B523" s="748" t="s">
        <v>584</v>
      </c>
      <c r="C523" s="749" t="s">
        <v>602</v>
      </c>
      <c r="D523" s="750" t="s">
        <v>603</v>
      </c>
      <c r="E523" s="751">
        <v>50113013</v>
      </c>
      <c r="F523" s="750" t="s">
        <v>1416</v>
      </c>
      <c r="G523" s="749" t="s">
        <v>634</v>
      </c>
      <c r="H523" s="749">
        <v>166269</v>
      </c>
      <c r="I523" s="749">
        <v>166269</v>
      </c>
      <c r="J523" s="749" t="s">
        <v>1509</v>
      </c>
      <c r="K523" s="749" t="s">
        <v>1510</v>
      </c>
      <c r="L523" s="752">
        <v>54.963529411764711</v>
      </c>
      <c r="M523" s="752">
        <v>170</v>
      </c>
      <c r="N523" s="753">
        <v>9343.8000000000011</v>
      </c>
    </row>
    <row r="524" spans="1:14" ht="14.4" customHeight="1" x14ac:dyDescent="0.3">
      <c r="A524" s="747" t="s">
        <v>583</v>
      </c>
      <c r="B524" s="748" t="s">
        <v>584</v>
      </c>
      <c r="C524" s="749" t="s">
        <v>602</v>
      </c>
      <c r="D524" s="750" t="s">
        <v>603</v>
      </c>
      <c r="E524" s="751">
        <v>50113013</v>
      </c>
      <c r="F524" s="750" t="s">
        <v>1416</v>
      </c>
      <c r="G524" s="749" t="s">
        <v>634</v>
      </c>
      <c r="H524" s="749">
        <v>166265</v>
      </c>
      <c r="I524" s="749">
        <v>166265</v>
      </c>
      <c r="J524" s="749" t="s">
        <v>1511</v>
      </c>
      <c r="K524" s="749" t="s">
        <v>1477</v>
      </c>
      <c r="L524" s="752">
        <v>40.53142857142857</v>
      </c>
      <c r="M524" s="752">
        <v>70</v>
      </c>
      <c r="N524" s="753">
        <v>2837.2</v>
      </c>
    </row>
    <row r="525" spans="1:14" ht="14.4" customHeight="1" x14ac:dyDescent="0.3">
      <c r="A525" s="747" t="s">
        <v>583</v>
      </c>
      <c r="B525" s="748" t="s">
        <v>584</v>
      </c>
      <c r="C525" s="749" t="s">
        <v>602</v>
      </c>
      <c r="D525" s="750" t="s">
        <v>603</v>
      </c>
      <c r="E525" s="751">
        <v>50113013</v>
      </c>
      <c r="F525" s="750" t="s">
        <v>1416</v>
      </c>
      <c r="G525" s="749" t="s">
        <v>634</v>
      </c>
      <c r="H525" s="749">
        <v>118547</v>
      </c>
      <c r="I525" s="749">
        <v>18547</v>
      </c>
      <c r="J525" s="749" t="s">
        <v>1512</v>
      </c>
      <c r="K525" s="749" t="s">
        <v>1513</v>
      </c>
      <c r="L525" s="752">
        <v>123.5</v>
      </c>
      <c r="M525" s="752">
        <v>2</v>
      </c>
      <c r="N525" s="753">
        <v>247</v>
      </c>
    </row>
    <row r="526" spans="1:14" ht="14.4" customHeight="1" x14ac:dyDescent="0.3">
      <c r="A526" s="747" t="s">
        <v>583</v>
      </c>
      <c r="B526" s="748" t="s">
        <v>584</v>
      </c>
      <c r="C526" s="749" t="s">
        <v>602</v>
      </c>
      <c r="D526" s="750" t="s">
        <v>603</v>
      </c>
      <c r="E526" s="751">
        <v>50113013</v>
      </c>
      <c r="F526" s="750" t="s">
        <v>1416</v>
      </c>
      <c r="G526" s="749" t="s">
        <v>634</v>
      </c>
      <c r="H526" s="749">
        <v>850455</v>
      </c>
      <c r="I526" s="749">
        <v>169033</v>
      </c>
      <c r="J526" s="749" t="s">
        <v>1514</v>
      </c>
      <c r="K526" s="749" t="s">
        <v>1515</v>
      </c>
      <c r="L526" s="752">
        <v>202.17000000000004</v>
      </c>
      <c r="M526" s="752">
        <v>1</v>
      </c>
      <c r="N526" s="753">
        <v>202.17000000000004</v>
      </c>
    </row>
    <row r="527" spans="1:14" ht="14.4" customHeight="1" x14ac:dyDescent="0.3">
      <c r="A527" s="747" t="s">
        <v>583</v>
      </c>
      <c r="B527" s="748" t="s">
        <v>584</v>
      </c>
      <c r="C527" s="749" t="s">
        <v>602</v>
      </c>
      <c r="D527" s="750" t="s">
        <v>603</v>
      </c>
      <c r="E527" s="751">
        <v>50113013</v>
      </c>
      <c r="F527" s="750" t="s">
        <v>1416</v>
      </c>
      <c r="G527" s="749" t="s">
        <v>634</v>
      </c>
      <c r="H527" s="749">
        <v>103708</v>
      </c>
      <c r="I527" s="749">
        <v>3708</v>
      </c>
      <c r="J527" s="749" t="s">
        <v>1516</v>
      </c>
      <c r="K527" s="749" t="s">
        <v>1517</v>
      </c>
      <c r="L527" s="752">
        <v>1535.6433333333332</v>
      </c>
      <c r="M527" s="752">
        <v>3</v>
      </c>
      <c r="N527" s="753">
        <v>4606.9299999999994</v>
      </c>
    </row>
    <row r="528" spans="1:14" ht="14.4" customHeight="1" x14ac:dyDescent="0.3">
      <c r="A528" s="747" t="s">
        <v>583</v>
      </c>
      <c r="B528" s="748" t="s">
        <v>584</v>
      </c>
      <c r="C528" s="749" t="s">
        <v>602</v>
      </c>
      <c r="D528" s="750" t="s">
        <v>603</v>
      </c>
      <c r="E528" s="751">
        <v>50113014</v>
      </c>
      <c r="F528" s="750" t="s">
        <v>1518</v>
      </c>
      <c r="G528" s="749" t="s">
        <v>618</v>
      </c>
      <c r="H528" s="749">
        <v>198417</v>
      </c>
      <c r="I528" s="749">
        <v>198417</v>
      </c>
      <c r="J528" s="749" t="s">
        <v>1519</v>
      </c>
      <c r="K528" s="749" t="s">
        <v>1520</v>
      </c>
      <c r="L528" s="752">
        <v>26346.962645702824</v>
      </c>
      <c r="M528" s="752">
        <v>3</v>
      </c>
      <c r="N528" s="753">
        <v>79040.887937108477</v>
      </c>
    </row>
    <row r="529" spans="1:14" ht="14.4" customHeight="1" x14ac:dyDescent="0.3">
      <c r="A529" s="747" t="s">
        <v>583</v>
      </c>
      <c r="B529" s="748" t="s">
        <v>584</v>
      </c>
      <c r="C529" s="749" t="s">
        <v>602</v>
      </c>
      <c r="D529" s="750" t="s">
        <v>603</v>
      </c>
      <c r="E529" s="751">
        <v>50113014</v>
      </c>
      <c r="F529" s="750" t="s">
        <v>1518</v>
      </c>
      <c r="G529" s="749" t="s">
        <v>618</v>
      </c>
      <c r="H529" s="749">
        <v>176150</v>
      </c>
      <c r="I529" s="749">
        <v>76150</v>
      </c>
      <c r="J529" s="749" t="s">
        <v>1521</v>
      </c>
      <c r="K529" s="749" t="s">
        <v>1522</v>
      </c>
      <c r="L529" s="752">
        <v>108.60625</v>
      </c>
      <c r="M529" s="752">
        <v>16</v>
      </c>
      <c r="N529" s="753">
        <v>1737.7</v>
      </c>
    </row>
    <row r="530" spans="1:14" ht="14.4" customHeight="1" x14ac:dyDescent="0.3">
      <c r="A530" s="747" t="s">
        <v>583</v>
      </c>
      <c r="B530" s="748" t="s">
        <v>584</v>
      </c>
      <c r="C530" s="749" t="s">
        <v>602</v>
      </c>
      <c r="D530" s="750" t="s">
        <v>603</v>
      </c>
      <c r="E530" s="751">
        <v>50113014</v>
      </c>
      <c r="F530" s="750" t="s">
        <v>1518</v>
      </c>
      <c r="G530" s="749" t="s">
        <v>618</v>
      </c>
      <c r="H530" s="749">
        <v>113798</v>
      </c>
      <c r="I530" s="749">
        <v>13798</v>
      </c>
      <c r="J530" s="749" t="s">
        <v>1523</v>
      </c>
      <c r="K530" s="749" t="s">
        <v>1524</v>
      </c>
      <c r="L530" s="752">
        <v>105.63499999999999</v>
      </c>
      <c r="M530" s="752">
        <v>2</v>
      </c>
      <c r="N530" s="753">
        <v>211.26999999999998</v>
      </c>
    </row>
    <row r="531" spans="1:14" ht="14.4" customHeight="1" x14ac:dyDescent="0.3">
      <c r="A531" s="747" t="s">
        <v>583</v>
      </c>
      <c r="B531" s="748" t="s">
        <v>584</v>
      </c>
      <c r="C531" s="749" t="s">
        <v>602</v>
      </c>
      <c r="D531" s="750" t="s">
        <v>603</v>
      </c>
      <c r="E531" s="751">
        <v>50113014</v>
      </c>
      <c r="F531" s="750" t="s">
        <v>1518</v>
      </c>
      <c r="G531" s="749" t="s">
        <v>618</v>
      </c>
      <c r="H531" s="749">
        <v>186397</v>
      </c>
      <c r="I531" s="749">
        <v>86397</v>
      </c>
      <c r="J531" s="749" t="s">
        <v>1525</v>
      </c>
      <c r="K531" s="749" t="s">
        <v>1526</v>
      </c>
      <c r="L531" s="752">
        <v>91.699999999999989</v>
      </c>
      <c r="M531" s="752">
        <v>1</v>
      </c>
      <c r="N531" s="753">
        <v>91.699999999999989</v>
      </c>
    </row>
    <row r="532" spans="1:14" ht="14.4" customHeight="1" x14ac:dyDescent="0.3">
      <c r="A532" s="747" t="s">
        <v>583</v>
      </c>
      <c r="B532" s="748" t="s">
        <v>584</v>
      </c>
      <c r="C532" s="749" t="s">
        <v>602</v>
      </c>
      <c r="D532" s="750" t="s">
        <v>603</v>
      </c>
      <c r="E532" s="751">
        <v>50113014</v>
      </c>
      <c r="F532" s="750" t="s">
        <v>1518</v>
      </c>
      <c r="G532" s="749" t="s">
        <v>634</v>
      </c>
      <c r="H532" s="749">
        <v>64942</v>
      </c>
      <c r="I532" s="749">
        <v>64942</v>
      </c>
      <c r="J532" s="749" t="s">
        <v>1527</v>
      </c>
      <c r="K532" s="749" t="s">
        <v>1528</v>
      </c>
      <c r="L532" s="752">
        <v>742.00000000000011</v>
      </c>
      <c r="M532" s="752">
        <v>4</v>
      </c>
      <c r="N532" s="753">
        <v>2968.0000000000005</v>
      </c>
    </row>
    <row r="533" spans="1:14" ht="14.4" customHeight="1" x14ac:dyDescent="0.3">
      <c r="A533" s="747" t="s">
        <v>583</v>
      </c>
      <c r="B533" s="748" t="s">
        <v>584</v>
      </c>
      <c r="C533" s="749" t="s">
        <v>602</v>
      </c>
      <c r="D533" s="750" t="s">
        <v>603</v>
      </c>
      <c r="E533" s="751">
        <v>50113014</v>
      </c>
      <c r="F533" s="750" t="s">
        <v>1518</v>
      </c>
      <c r="G533" s="749" t="s">
        <v>618</v>
      </c>
      <c r="H533" s="749">
        <v>850734</v>
      </c>
      <c r="I533" s="749">
        <v>149384</v>
      </c>
      <c r="J533" s="749" t="s">
        <v>1529</v>
      </c>
      <c r="K533" s="749" t="s">
        <v>1530</v>
      </c>
      <c r="L533" s="752">
        <v>3310.2300000000005</v>
      </c>
      <c r="M533" s="752">
        <v>10</v>
      </c>
      <c r="N533" s="753">
        <v>33102.300000000003</v>
      </c>
    </row>
    <row r="534" spans="1:14" ht="14.4" customHeight="1" x14ac:dyDescent="0.3">
      <c r="A534" s="747" t="s">
        <v>583</v>
      </c>
      <c r="B534" s="748" t="s">
        <v>584</v>
      </c>
      <c r="C534" s="749" t="s">
        <v>602</v>
      </c>
      <c r="D534" s="750" t="s">
        <v>603</v>
      </c>
      <c r="E534" s="751">
        <v>50113014</v>
      </c>
      <c r="F534" s="750" t="s">
        <v>1518</v>
      </c>
      <c r="G534" s="749" t="s">
        <v>634</v>
      </c>
      <c r="H534" s="749">
        <v>164401</v>
      </c>
      <c r="I534" s="749">
        <v>164401</v>
      </c>
      <c r="J534" s="749" t="s">
        <v>1531</v>
      </c>
      <c r="K534" s="749" t="s">
        <v>1532</v>
      </c>
      <c r="L534" s="752">
        <v>153.125</v>
      </c>
      <c r="M534" s="752">
        <v>88</v>
      </c>
      <c r="N534" s="753">
        <v>13475</v>
      </c>
    </row>
    <row r="535" spans="1:14" ht="14.4" customHeight="1" x14ac:dyDescent="0.3">
      <c r="A535" s="747" t="s">
        <v>583</v>
      </c>
      <c r="B535" s="748" t="s">
        <v>584</v>
      </c>
      <c r="C535" s="749" t="s">
        <v>602</v>
      </c>
      <c r="D535" s="750" t="s">
        <v>603</v>
      </c>
      <c r="E535" s="751">
        <v>50113014</v>
      </c>
      <c r="F535" s="750" t="s">
        <v>1518</v>
      </c>
      <c r="G535" s="749" t="s">
        <v>634</v>
      </c>
      <c r="H535" s="749">
        <v>164407</v>
      </c>
      <c r="I535" s="749">
        <v>164407</v>
      </c>
      <c r="J535" s="749" t="s">
        <v>1531</v>
      </c>
      <c r="K535" s="749" t="s">
        <v>1533</v>
      </c>
      <c r="L535" s="752">
        <v>301.95000000000005</v>
      </c>
      <c r="M535" s="752">
        <v>24</v>
      </c>
      <c r="N535" s="753">
        <v>7246.8000000000011</v>
      </c>
    </row>
    <row r="536" spans="1:14" ht="14.4" customHeight="1" x14ac:dyDescent="0.3">
      <c r="A536" s="747" t="s">
        <v>583</v>
      </c>
      <c r="B536" s="748" t="s">
        <v>584</v>
      </c>
      <c r="C536" s="749" t="s">
        <v>602</v>
      </c>
      <c r="D536" s="750" t="s">
        <v>603</v>
      </c>
      <c r="E536" s="751">
        <v>50113014</v>
      </c>
      <c r="F536" s="750" t="s">
        <v>1518</v>
      </c>
      <c r="G536" s="749" t="s">
        <v>618</v>
      </c>
      <c r="H536" s="749">
        <v>116895</v>
      </c>
      <c r="I536" s="749">
        <v>16895</v>
      </c>
      <c r="J536" s="749" t="s">
        <v>1534</v>
      </c>
      <c r="K536" s="749" t="s">
        <v>1535</v>
      </c>
      <c r="L536" s="752">
        <v>108.24600000000001</v>
      </c>
      <c r="M536" s="752">
        <v>5</v>
      </c>
      <c r="N536" s="753">
        <v>541.23</v>
      </c>
    </row>
    <row r="537" spans="1:14" ht="14.4" customHeight="1" x14ac:dyDescent="0.3">
      <c r="A537" s="747" t="s">
        <v>583</v>
      </c>
      <c r="B537" s="748" t="s">
        <v>584</v>
      </c>
      <c r="C537" s="749" t="s">
        <v>602</v>
      </c>
      <c r="D537" s="750" t="s">
        <v>603</v>
      </c>
      <c r="E537" s="751">
        <v>50113014</v>
      </c>
      <c r="F537" s="750" t="s">
        <v>1518</v>
      </c>
      <c r="G537" s="749" t="s">
        <v>618</v>
      </c>
      <c r="H537" s="749">
        <v>116896</v>
      </c>
      <c r="I537" s="749">
        <v>16896</v>
      </c>
      <c r="J537" s="749" t="s">
        <v>1536</v>
      </c>
      <c r="K537" s="749" t="s">
        <v>1537</v>
      </c>
      <c r="L537" s="752">
        <v>108.6299534841565</v>
      </c>
      <c r="M537" s="752">
        <v>5</v>
      </c>
      <c r="N537" s="753">
        <v>543.1497674207825</v>
      </c>
    </row>
    <row r="538" spans="1:14" ht="14.4" customHeight="1" x14ac:dyDescent="0.3">
      <c r="A538" s="747" t="s">
        <v>583</v>
      </c>
      <c r="B538" s="748" t="s">
        <v>584</v>
      </c>
      <c r="C538" s="749" t="s">
        <v>602</v>
      </c>
      <c r="D538" s="750" t="s">
        <v>603</v>
      </c>
      <c r="E538" s="751">
        <v>50113014</v>
      </c>
      <c r="F538" s="750" t="s">
        <v>1518</v>
      </c>
      <c r="G538" s="749" t="s">
        <v>618</v>
      </c>
      <c r="H538" s="749">
        <v>129428</v>
      </c>
      <c r="I538" s="749">
        <v>500720</v>
      </c>
      <c r="J538" s="749" t="s">
        <v>1538</v>
      </c>
      <c r="K538" s="749" t="s">
        <v>1539</v>
      </c>
      <c r="L538" s="752">
        <v>4950</v>
      </c>
      <c r="M538" s="752">
        <v>180</v>
      </c>
      <c r="N538" s="753">
        <v>891000</v>
      </c>
    </row>
    <row r="539" spans="1:14" ht="14.4" customHeight="1" x14ac:dyDescent="0.3">
      <c r="A539" s="747" t="s">
        <v>583</v>
      </c>
      <c r="B539" s="748" t="s">
        <v>584</v>
      </c>
      <c r="C539" s="749" t="s">
        <v>602</v>
      </c>
      <c r="D539" s="750" t="s">
        <v>603</v>
      </c>
      <c r="E539" s="751">
        <v>50113014</v>
      </c>
      <c r="F539" s="750" t="s">
        <v>1518</v>
      </c>
      <c r="G539" s="749" t="s">
        <v>618</v>
      </c>
      <c r="H539" s="749">
        <v>103303</v>
      </c>
      <c r="I539" s="749">
        <v>3303</v>
      </c>
      <c r="J539" s="749" t="s">
        <v>1540</v>
      </c>
      <c r="K539" s="749" t="s">
        <v>1541</v>
      </c>
      <c r="L539" s="752">
        <v>157.14000000000001</v>
      </c>
      <c r="M539" s="752">
        <v>1</v>
      </c>
      <c r="N539" s="753">
        <v>157.14000000000001</v>
      </c>
    </row>
    <row r="540" spans="1:14" ht="14.4" customHeight="1" x14ac:dyDescent="0.3">
      <c r="A540" s="747" t="s">
        <v>583</v>
      </c>
      <c r="B540" s="748" t="s">
        <v>584</v>
      </c>
      <c r="C540" s="749" t="s">
        <v>602</v>
      </c>
      <c r="D540" s="750" t="s">
        <v>603</v>
      </c>
      <c r="E540" s="751">
        <v>50113014</v>
      </c>
      <c r="F540" s="750" t="s">
        <v>1518</v>
      </c>
      <c r="G540" s="749" t="s">
        <v>634</v>
      </c>
      <c r="H540" s="749">
        <v>210001</v>
      </c>
      <c r="I540" s="749">
        <v>210001</v>
      </c>
      <c r="J540" s="749" t="s">
        <v>1542</v>
      </c>
      <c r="K540" s="749" t="s">
        <v>1543</v>
      </c>
      <c r="L540" s="752">
        <v>13703.542000000001</v>
      </c>
      <c r="M540" s="752">
        <v>5</v>
      </c>
      <c r="N540" s="753">
        <v>68517.710000000006</v>
      </c>
    </row>
    <row r="541" spans="1:14" ht="14.4" customHeight="1" x14ac:dyDescent="0.3">
      <c r="A541" s="747" t="s">
        <v>583</v>
      </c>
      <c r="B541" s="748" t="s">
        <v>584</v>
      </c>
      <c r="C541" s="749" t="s">
        <v>602</v>
      </c>
      <c r="D541" s="750" t="s">
        <v>603</v>
      </c>
      <c r="E541" s="751">
        <v>50113014</v>
      </c>
      <c r="F541" s="750" t="s">
        <v>1518</v>
      </c>
      <c r="G541" s="749" t="s">
        <v>585</v>
      </c>
      <c r="H541" s="749">
        <v>205772</v>
      </c>
      <c r="I541" s="749">
        <v>205772</v>
      </c>
      <c r="J541" s="749" t="s">
        <v>1544</v>
      </c>
      <c r="K541" s="749" t="s">
        <v>1545</v>
      </c>
      <c r="L541" s="752">
        <v>218.9</v>
      </c>
      <c r="M541" s="752">
        <v>50</v>
      </c>
      <c r="N541" s="753">
        <v>10945</v>
      </c>
    </row>
    <row r="542" spans="1:14" ht="14.4" customHeight="1" x14ac:dyDescent="0.3">
      <c r="A542" s="747" t="s">
        <v>583</v>
      </c>
      <c r="B542" s="748" t="s">
        <v>584</v>
      </c>
      <c r="C542" s="749" t="s">
        <v>602</v>
      </c>
      <c r="D542" s="750" t="s">
        <v>603</v>
      </c>
      <c r="E542" s="751">
        <v>50113014</v>
      </c>
      <c r="F542" s="750" t="s">
        <v>1518</v>
      </c>
      <c r="G542" s="749" t="s">
        <v>585</v>
      </c>
      <c r="H542" s="749">
        <v>196852</v>
      </c>
      <c r="I542" s="749">
        <v>196852</v>
      </c>
      <c r="J542" s="749" t="s">
        <v>1546</v>
      </c>
      <c r="K542" s="749" t="s">
        <v>1547</v>
      </c>
      <c r="L542" s="752">
        <v>493.46000000000004</v>
      </c>
      <c r="M542" s="752">
        <v>160</v>
      </c>
      <c r="N542" s="753">
        <v>78953.600000000006</v>
      </c>
    </row>
    <row r="543" spans="1:14" ht="14.4" customHeight="1" x14ac:dyDescent="0.3">
      <c r="A543" s="747" t="s">
        <v>583</v>
      </c>
      <c r="B543" s="748" t="s">
        <v>584</v>
      </c>
      <c r="C543" s="749" t="s">
        <v>605</v>
      </c>
      <c r="D543" s="750" t="s">
        <v>606</v>
      </c>
      <c r="E543" s="751">
        <v>50113001</v>
      </c>
      <c r="F543" s="750" t="s">
        <v>617</v>
      </c>
      <c r="G543" s="749" t="s">
        <v>618</v>
      </c>
      <c r="H543" s="749">
        <v>100362</v>
      </c>
      <c r="I543" s="749">
        <v>362</v>
      </c>
      <c r="J543" s="749" t="s">
        <v>667</v>
      </c>
      <c r="K543" s="749" t="s">
        <v>668</v>
      </c>
      <c r="L543" s="752">
        <v>86.73514057652676</v>
      </c>
      <c r="M543" s="752">
        <v>62</v>
      </c>
      <c r="N543" s="753">
        <v>5377.5787157446593</v>
      </c>
    </row>
    <row r="544" spans="1:14" ht="14.4" customHeight="1" x14ac:dyDescent="0.3">
      <c r="A544" s="747" t="s">
        <v>583</v>
      </c>
      <c r="B544" s="748" t="s">
        <v>584</v>
      </c>
      <c r="C544" s="749" t="s">
        <v>605</v>
      </c>
      <c r="D544" s="750" t="s">
        <v>606</v>
      </c>
      <c r="E544" s="751">
        <v>50113001</v>
      </c>
      <c r="F544" s="750" t="s">
        <v>617</v>
      </c>
      <c r="G544" s="749" t="s">
        <v>618</v>
      </c>
      <c r="H544" s="749">
        <v>167547</v>
      </c>
      <c r="I544" s="749">
        <v>67547</v>
      </c>
      <c r="J544" s="749" t="s">
        <v>619</v>
      </c>
      <c r="K544" s="749" t="s">
        <v>620</v>
      </c>
      <c r="L544" s="752">
        <v>46.996913591996893</v>
      </c>
      <c r="M544" s="752">
        <v>141</v>
      </c>
      <c r="N544" s="753">
        <v>6626.5648164715622</v>
      </c>
    </row>
    <row r="545" spans="1:14" ht="14.4" customHeight="1" x14ac:dyDescent="0.3">
      <c r="A545" s="747" t="s">
        <v>583</v>
      </c>
      <c r="B545" s="748" t="s">
        <v>584</v>
      </c>
      <c r="C545" s="749" t="s">
        <v>605</v>
      </c>
      <c r="D545" s="750" t="s">
        <v>606</v>
      </c>
      <c r="E545" s="751">
        <v>50113001</v>
      </c>
      <c r="F545" s="750" t="s">
        <v>617</v>
      </c>
      <c r="G545" s="749" t="s">
        <v>634</v>
      </c>
      <c r="H545" s="749">
        <v>187158</v>
      </c>
      <c r="I545" s="749">
        <v>187158</v>
      </c>
      <c r="J545" s="749" t="s">
        <v>1548</v>
      </c>
      <c r="K545" s="749" t="s">
        <v>1549</v>
      </c>
      <c r="L545" s="752">
        <v>100.70791081736824</v>
      </c>
      <c r="M545" s="752">
        <v>138</v>
      </c>
      <c r="N545" s="753">
        <v>13897.691692796818</v>
      </c>
    </row>
    <row r="546" spans="1:14" ht="14.4" customHeight="1" x14ac:dyDescent="0.3">
      <c r="A546" s="747" t="s">
        <v>583</v>
      </c>
      <c r="B546" s="748" t="s">
        <v>584</v>
      </c>
      <c r="C546" s="749" t="s">
        <v>605</v>
      </c>
      <c r="D546" s="750" t="s">
        <v>606</v>
      </c>
      <c r="E546" s="751">
        <v>50113001</v>
      </c>
      <c r="F546" s="750" t="s">
        <v>617</v>
      </c>
      <c r="G546" s="749" t="s">
        <v>634</v>
      </c>
      <c r="H546" s="749">
        <v>187156</v>
      </c>
      <c r="I546" s="749">
        <v>187156</v>
      </c>
      <c r="J546" s="749" t="s">
        <v>690</v>
      </c>
      <c r="K546" s="749" t="s">
        <v>691</v>
      </c>
      <c r="L546" s="752">
        <v>468.66872560309469</v>
      </c>
      <c r="M546" s="752">
        <v>120</v>
      </c>
      <c r="N546" s="753">
        <v>56240.247072371363</v>
      </c>
    </row>
    <row r="547" spans="1:14" ht="14.4" customHeight="1" x14ac:dyDescent="0.3">
      <c r="A547" s="747" t="s">
        <v>583</v>
      </c>
      <c r="B547" s="748" t="s">
        <v>584</v>
      </c>
      <c r="C547" s="749" t="s">
        <v>605</v>
      </c>
      <c r="D547" s="750" t="s">
        <v>606</v>
      </c>
      <c r="E547" s="751">
        <v>50113001</v>
      </c>
      <c r="F547" s="750" t="s">
        <v>617</v>
      </c>
      <c r="G547" s="749" t="s">
        <v>618</v>
      </c>
      <c r="H547" s="749">
        <v>158668</v>
      </c>
      <c r="I547" s="749">
        <v>158668</v>
      </c>
      <c r="J547" s="749" t="s">
        <v>692</v>
      </c>
      <c r="K547" s="749" t="s">
        <v>693</v>
      </c>
      <c r="L547" s="752">
        <v>76.848832807571014</v>
      </c>
      <c r="M547" s="752">
        <v>951</v>
      </c>
      <c r="N547" s="753">
        <v>73083.240000000034</v>
      </c>
    </row>
    <row r="548" spans="1:14" ht="14.4" customHeight="1" x14ac:dyDescent="0.3">
      <c r="A548" s="747" t="s">
        <v>583</v>
      </c>
      <c r="B548" s="748" t="s">
        <v>584</v>
      </c>
      <c r="C548" s="749" t="s">
        <v>605</v>
      </c>
      <c r="D548" s="750" t="s">
        <v>606</v>
      </c>
      <c r="E548" s="751">
        <v>50113001</v>
      </c>
      <c r="F548" s="750" t="s">
        <v>617</v>
      </c>
      <c r="G548" s="749" t="s">
        <v>634</v>
      </c>
      <c r="H548" s="749">
        <v>187159</v>
      </c>
      <c r="I548" s="749">
        <v>187159</v>
      </c>
      <c r="J548" s="749" t="s">
        <v>1550</v>
      </c>
      <c r="K548" s="749" t="s">
        <v>1551</v>
      </c>
      <c r="L548" s="752">
        <v>0</v>
      </c>
      <c r="M548" s="752">
        <v>0</v>
      </c>
      <c r="N548" s="753">
        <v>0</v>
      </c>
    </row>
    <row r="549" spans="1:14" ht="14.4" customHeight="1" x14ac:dyDescent="0.3">
      <c r="A549" s="747" t="s">
        <v>583</v>
      </c>
      <c r="B549" s="748" t="s">
        <v>584</v>
      </c>
      <c r="C549" s="749" t="s">
        <v>605</v>
      </c>
      <c r="D549" s="750" t="s">
        <v>606</v>
      </c>
      <c r="E549" s="751">
        <v>50113001</v>
      </c>
      <c r="F549" s="750" t="s">
        <v>617</v>
      </c>
      <c r="G549" s="749" t="s">
        <v>618</v>
      </c>
      <c r="H549" s="749">
        <v>110555</v>
      </c>
      <c r="I549" s="749">
        <v>10555</v>
      </c>
      <c r="J549" s="749" t="s">
        <v>705</v>
      </c>
      <c r="K549" s="749" t="s">
        <v>706</v>
      </c>
      <c r="L549" s="752">
        <v>254.98</v>
      </c>
      <c r="M549" s="752">
        <v>8.5</v>
      </c>
      <c r="N549" s="753">
        <v>2167.33</v>
      </c>
    </row>
    <row r="550" spans="1:14" ht="14.4" customHeight="1" x14ac:dyDescent="0.3">
      <c r="A550" s="747" t="s">
        <v>583</v>
      </c>
      <c r="B550" s="748" t="s">
        <v>584</v>
      </c>
      <c r="C550" s="749" t="s">
        <v>605</v>
      </c>
      <c r="D550" s="750" t="s">
        <v>606</v>
      </c>
      <c r="E550" s="751">
        <v>50113001</v>
      </c>
      <c r="F550" s="750" t="s">
        <v>617</v>
      </c>
      <c r="G550" s="749" t="s">
        <v>618</v>
      </c>
      <c r="H550" s="749">
        <v>187825</v>
      </c>
      <c r="I550" s="749">
        <v>87825</v>
      </c>
      <c r="J550" s="749" t="s">
        <v>711</v>
      </c>
      <c r="K550" s="749" t="s">
        <v>712</v>
      </c>
      <c r="L550" s="752">
        <v>80.37</v>
      </c>
      <c r="M550" s="752">
        <v>7</v>
      </c>
      <c r="N550" s="753">
        <v>562.59</v>
      </c>
    </row>
    <row r="551" spans="1:14" ht="14.4" customHeight="1" x14ac:dyDescent="0.3">
      <c r="A551" s="747" t="s">
        <v>583</v>
      </c>
      <c r="B551" s="748" t="s">
        <v>584</v>
      </c>
      <c r="C551" s="749" t="s">
        <v>605</v>
      </c>
      <c r="D551" s="750" t="s">
        <v>606</v>
      </c>
      <c r="E551" s="751">
        <v>50113001</v>
      </c>
      <c r="F551" s="750" t="s">
        <v>617</v>
      </c>
      <c r="G551" s="749" t="s">
        <v>618</v>
      </c>
      <c r="H551" s="749">
        <v>186990</v>
      </c>
      <c r="I551" s="749">
        <v>86990</v>
      </c>
      <c r="J551" s="749" t="s">
        <v>1552</v>
      </c>
      <c r="K551" s="749" t="s">
        <v>712</v>
      </c>
      <c r="L551" s="752">
        <v>41.199999999999996</v>
      </c>
      <c r="M551" s="752">
        <v>181</v>
      </c>
      <c r="N551" s="753">
        <v>7457.2</v>
      </c>
    </row>
    <row r="552" spans="1:14" ht="14.4" customHeight="1" x14ac:dyDescent="0.3">
      <c r="A552" s="747" t="s">
        <v>583</v>
      </c>
      <c r="B552" s="748" t="s">
        <v>584</v>
      </c>
      <c r="C552" s="749" t="s">
        <v>605</v>
      </c>
      <c r="D552" s="750" t="s">
        <v>606</v>
      </c>
      <c r="E552" s="751">
        <v>50113001</v>
      </c>
      <c r="F552" s="750" t="s">
        <v>617</v>
      </c>
      <c r="G552" s="749" t="s">
        <v>618</v>
      </c>
      <c r="H552" s="749">
        <v>187822</v>
      </c>
      <c r="I552" s="749">
        <v>87822</v>
      </c>
      <c r="J552" s="749" t="s">
        <v>719</v>
      </c>
      <c r="K552" s="749" t="s">
        <v>720</v>
      </c>
      <c r="L552" s="752">
        <v>1330.8175000000001</v>
      </c>
      <c r="M552" s="752">
        <v>4</v>
      </c>
      <c r="N552" s="753">
        <v>5323.27</v>
      </c>
    </row>
    <row r="553" spans="1:14" ht="14.4" customHeight="1" x14ac:dyDescent="0.3">
      <c r="A553" s="747" t="s">
        <v>583</v>
      </c>
      <c r="B553" s="748" t="s">
        <v>584</v>
      </c>
      <c r="C553" s="749" t="s">
        <v>605</v>
      </c>
      <c r="D553" s="750" t="s">
        <v>606</v>
      </c>
      <c r="E553" s="751">
        <v>50113001</v>
      </c>
      <c r="F553" s="750" t="s">
        <v>617</v>
      </c>
      <c r="G553" s="749" t="s">
        <v>618</v>
      </c>
      <c r="H553" s="749">
        <v>100392</v>
      </c>
      <c r="I553" s="749">
        <v>392</v>
      </c>
      <c r="J553" s="749" t="s">
        <v>725</v>
      </c>
      <c r="K553" s="749" t="s">
        <v>726</v>
      </c>
      <c r="L553" s="752">
        <v>57.744272399134374</v>
      </c>
      <c r="M553" s="752">
        <v>154</v>
      </c>
      <c r="N553" s="753">
        <v>8892.617949466694</v>
      </c>
    </row>
    <row r="554" spans="1:14" ht="14.4" customHeight="1" x14ac:dyDescent="0.3">
      <c r="A554" s="747" t="s">
        <v>583</v>
      </c>
      <c r="B554" s="748" t="s">
        <v>584</v>
      </c>
      <c r="C554" s="749" t="s">
        <v>605</v>
      </c>
      <c r="D554" s="750" t="s">
        <v>606</v>
      </c>
      <c r="E554" s="751">
        <v>50113001</v>
      </c>
      <c r="F554" s="750" t="s">
        <v>617</v>
      </c>
      <c r="G554" s="749" t="s">
        <v>618</v>
      </c>
      <c r="H554" s="749">
        <v>100394</v>
      </c>
      <c r="I554" s="749">
        <v>394</v>
      </c>
      <c r="J554" s="749" t="s">
        <v>727</v>
      </c>
      <c r="K554" s="749" t="s">
        <v>728</v>
      </c>
      <c r="L554" s="752">
        <v>65.98615384615384</v>
      </c>
      <c r="M554" s="752">
        <v>39</v>
      </c>
      <c r="N554" s="753">
        <v>2573.46</v>
      </c>
    </row>
    <row r="555" spans="1:14" ht="14.4" customHeight="1" x14ac:dyDescent="0.3">
      <c r="A555" s="747" t="s">
        <v>583</v>
      </c>
      <c r="B555" s="748" t="s">
        <v>584</v>
      </c>
      <c r="C555" s="749" t="s">
        <v>605</v>
      </c>
      <c r="D555" s="750" t="s">
        <v>606</v>
      </c>
      <c r="E555" s="751">
        <v>50113001</v>
      </c>
      <c r="F555" s="750" t="s">
        <v>617</v>
      </c>
      <c r="G555" s="749" t="s">
        <v>634</v>
      </c>
      <c r="H555" s="749">
        <v>183974</v>
      </c>
      <c r="I555" s="749">
        <v>83974</v>
      </c>
      <c r="J555" s="749" t="s">
        <v>743</v>
      </c>
      <c r="K555" s="749" t="s">
        <v>744</v>
      </c>
      <c r="L555" s="752">
        <v>94.551000000000002</v>
      </c>
      <c r="M555" s="752">
        <v>10</v>
      </c>
      <c r="N555" s="753">
        <v>945.51</v>
      </c>
    </row>
    <row r="556" spans="1:14" ht="14.4" customHeight="1" x14ac:dyDescent="0.3">
      <c r="A556" s="747" t="s">
        <v>583</v>
      </c>
      <c r="B556" s="748" t="s">
        <v>584</v>
      </c>
      <c r="C556" s="749" t="s">
        <v>605</v>
      </c>
      <c r="D556" s="750" t="s">
        <v>606</v>
      </c>
      <c r="E556" s="751">
        <v>50113001</v>
      </c>
      <c r="F556" s="750" t="s">
        <v>617</v>
      </c>
      <c r="G556" s="749" t="s">
        <v>618</v>
      </c>
      <c r="H556" s="749">
        <v>108651</v>
      </c>
      <c r="I556" s="749">
        <v>8651</v>
      </c>
      <c r="J556" s="749" t="s">
        <v>762</v>
      </c>
      <c r="K556" s="749" t="s">
        <v>763</v>
      </c>
      <c r="L556" s="752">
        <v>188.61333333333334</v>
      </c>
      <c r="M556" s="752">
        <v>3</v>
      </c>
      <c r="N556" s="753">
        <v>565.84</v>
      </c>
    </row>
    <row r="557" spans="1:14" ht="14.4" customHeight="1" x14ac:dyDescent="0.3">
      <c r="A557" s="747" t="s">
        <v>583</v>
      </c>
      <c r="B557" s="748" t="s">
        <v>584</v>
      </c>
      <c r="C557" s="749" t="s">
        <v>605</v>
      </c>
      <c r="D557" s="750" t="s">
        <v>606</v>
      </c>
      <c r="E557" s="751">
        <v>50113001</v>
      </c>
      <c r="F557" s="750" t="s">
        <v>617</v>
      </c>
      <c r="G557" s="749" t="s">
        <v>618</v>
      </c>
      <c r="H557" s="749">
        <v>847180</v>
      </c>
      <c r="I557" s="749">
        <v>500225</v>
      </c>
      <c r="J557" s="749" t="s">
        <v>1553</v>
      </c>
      <c r="K557" s="749" t="s">
        <v>585</v>
      </c>
      <c r="L557" s="752">
        <v>24637.03</v>
      </c>
      <c r="M557" s="752">
        <v>12</v>
      </c>
      <c r="N557" s="753">
        <v>295644.36</v>
      </c>
    </row>
    <row r="558" spans="1:14" ht="14.4" customHeight="1" x14ac:dyDescent="0.3">
      <c r="A558" s="747" t="s">
        <v>583</v>
      </c>
      <c r="B558" s="748" t="s">
        <v>584</v>
      </c>
      <c r="C558" s="749" t="s">
        <v>605</v>
      </c>
      <c r="D558" s="750" t="s">
        <v>606</v>
      </c>
      <c r="E558" s="751">
        <v>50113001</v>
      </c>
      <c r="F558" s="750" t="s">
        <v>617</v>
      </c>
      <c r="G558" s="749" t="s">
        <v>618</v>
      </c>
      <c r="H558" s="749">
        <v>212880</v>
      </c>
      <c r="I558" s="749">
        <v>212880</v>
      </c>
      <c r="J558" s="749" t="s">
        <v>1554</v>
      </c>
      <c r="K558" s="749" t="s">
        <v>1555</v>
      </c>
      <c r="L558" s="752">
        <v>112.97</v>
      </c>
      <c r="M558" s="752">
        <v>4</v>
      </c>
      <c r="N558" s="753">
        <v>451.88</v>
      </c>
    </row>
    <row r="559" spans="1:14" ht="14.4" customHeight="1" x14ac:dyDescent="0.3">
      <c r="A559" s="747" t="s">
        <v>583</v>
      </c>
      <c r="B559" s="748" t="s">
        <v>584</v>
      </c>
      <c r="C559" s="749" t="s">
        <v>605</v>
      </c>
      <c r="D559" s="750" t="s">
        <v>606</v>
      </c>
      <c r="E559" s="751">
        <v>50113001</v>
      </c>
      <c r="F559" s="750" t="s">
        <v>617</v>
      </c>
      <c r="G559" s="749" t="s">
        <v>618</v>
      </c>
      <c r="H559" s="749">
        <v>100409</v>
      </c>
      <c r="I559" s="749">
        <v>409</v>
      </c>
      <c r="J559" s="749" t="s">
        <v>776</v>
      </c>
      <c r="K559" s="749" t="s">
        <v>777</v>
      </c>
      <c r="L559" s="752">
        <v>70.800000000000011</v>
      </c>
      <c r="M559" s="752">
        <v>6</v>
      </c>
      <c r="N559" s="753">
        <v>424.80000000000007</v>
      </c>
    </row>
    <row r="560" spans="1:14" ht="14.4" customHeight="1" x14ac:dyDescent="0.3">
      <c r="A560" s="747" t="s">
        <v>583</v>
      </c>
      <c r="B560" s="748" t="s">
        <v>584</v>
      </c>
      <c r="C560" s="749" t="s">
        <v>605</v>
      </c>
      <c r="D560" s="750" t="s">
        <v>606</v>
      </c>
      <c r="E560" s="751">
        <v>50113001</v>
      </c>
      <c r="F560" s="750" t="s">
        <v>617</v>
      </c>
      <c r="G560" s="749" t="s">
        <v>618</v>
      </c>
      <c r="H560" s="749">
        <v>187814</v>
      </c>
      <c r="I560" s="749">
        <v>87814</v>
      </c>
      <c r="J560" s="749" t="s">
        <v>621</v>
      </c>
      <c r="K560" s="749" t="s">
        <v>622</v>
      </c>
      <c r="L560" s="752">
        <v>537.81285714285718</v>
      </c>
      <c r="M560" s="752">
        <v>14</v>
      </c>
      <c r="N560" s="753">
        <v>7529.380000000001</v>
      </c>
    </row>
    <row r="561" spans="1:14" ht="14.4" customHeight="1" x14ac:dyDescent="0.3">
      <c r="A561" s="747" t="s">
        <v>583</v>
      </c>
      <c r="B561" s="748" t="s">
        <v>584</v>
      </c>
      <c r="C561" s="749" t="s">
        <v>605</v>
      </c>
      <c r="D561" s="750" t="s">
        <v>606</v>
      </c>
      <c r="E561" s="751">
        <v>50113001</v>
      </c>
      <c r="F561" s="750" t="s">
        <v>617</v>
      </c>
      <c r="G561" s="749" t="s">
        <v>618</v>
      </c>
      <c r="H561" s="749">
        <v>990413</v>
      </c>
      <c r="I561" s="749">
        <v>0</v>
      </c>
      <c r="J561" s="749" t="s">
        <v>786</v>
      </c>
      <c r="K561" s="749" t="s">
        <v>585</v>
      </c>
      <c r="L561" s="752">
        <v>351.49399999999997</v>
      </c>
      <c r="M561" s="752">
        <v>2</v>
      </c>
      <c r="N561" s="753">
        <v>702.98799999999994</v>
      </c>
    </row>
    <row r="562" spans="1:14" ht="14.4" customHeight="1" x14ac:dyDescent="0.3">
      <c r="A562" s="747" t="s">
        <v>583</v>
      </c>
      <c r="B562" s="748" t="s">
        <v>584</v>
      </c>
      <c r="C562" s="749" t="s">
        <v>605</v>
      </c>
      <c r="D562" s="750" t="s">
        <v>606</v>
      </c>
      <c r="E562" s="751">
        <v>50113001</v>
      </c>
      <c r="F562" s="750" t="s">
        <v>617</v>
      </c>
      <c r="G562" s="749" t="s">
        <v>618</v>
      </c>
      <c r="H562" s="749">
        <v>501694</v>
      </c>
      <c r="I562" s="749">
        <v>0</v>
      </c>
      <c r="J562" s="749" t="s">
        <v>795</v>
      </c>
      <c r="K562" s="749" t="s">
        <v>1556</v>
      </c>
      <c r="L562" s="752">
        <v>756.34</v>
      </c>
      <c r="M562" s="752">
        <v>2</v>
      </c>
      <c r="N562" s="753">
        <v>1512.68</v>
      </c>
    </row>
    <row r="563" spans="1:14" ht="14.4" customHeight="1" x14ac:dyDescent="0.3">
      <c r="A563" s="747" t="s">
        <v>583</v>
      </c>
      <c r="B563" s="748" t="s">
        <v>584</v>
      </c>
      <c r="C563" s="749" t="s">
        <v>605</v>
      </c>
      <c r="D563" s="750" t="s">
        <v>606</v>
      </c>
      <c r="E563" s="751">
        <v>50113001</v>
      </c>
      <c r="F563" s="750" t="s">
        <v>617</v>
      </c>
      <c r="G563" s="749" t="s">
        <v>634</v>
      </c>
      <c r="H563" s="749">
        <v>848765</v>
      </c>
      <c r="I563" s="749">
        <v>107938</v>
      </c>
      <c r="J563" s="749" t="s">
        <v>816</v>
      </c>
      <c r="K563" s="749" t="s">
        <v>819</v>
      </c>
      <c r="L563" s="752">
        <v>128.88999999999999</v>
      </c>
      <c r="M563" s="752">
        <v>2</v>
      </c>
      <c r="N563" s="753">
        <v>257.77999999999997</v>
      </c>
    </row>
    <row r="564" spans="1:14" ht="14.4" customHeight="1" x14ac:dyDescent="0.3">
      <c r="A564" s="747" t="s">
        <v>583</v>
      </c>
      <c r="B564" s="748" t="s">
        <v>584</v>
      </c>
      <c r="C564" s="749" t="s">
        <v>605</v>
      </c>
      <c r="D564" s="750" t="s">
        <v>606</v>
      </c>
      <c r="E564" s="751">
        <v>50113001</v>
      </c>
      <c r="F564" s="750" t="s">
        <v>617</v>
      </c>
      <c r="G564" s="749" t="s">
        <v>618</v>
      </c>
      <c r="H564" s="749">
        <v>193105</v>
      </c>
      <c r="I564" s="749">
        <v>93105</v>
      </c>
      <c r="J564" s="749" t="s">
        <v>828</v>
      </c>
      <c r="K564" s="749" t="s">
        <v>830</v>
      </c>
      <c r="L564" s="752">
        <v>209.30500000000004</v>
      </c>
      <c r="M564" s="752">
        <v>6</v>
      </c>
      <c r="N564" s="753">
        <v>1255.8300000000002</v>
      </c>
    </row>
    <row r="565" spans="1:14" ht="14.4" customHeight="1" x14ac:dyDescent="0.3">
      <c r="A565" s="747" t="s">
        <v>583</v>
      </c>
      <c r="B565" s="748" t="s">
        <v>584</v>
      </c>
      <c r="C565" s="749" t="s">
        <v>605</v>
      </c>
      <c r="D565" s="750" t="s">
        <v>606</v>
      </c>
      <c r="E565" s="751">
        <v>50113001</v>
      </c>
      <c r="F565" s="750" t="s">
        <v>617</v>
      </c>
      <c r="G565" s="749" t="s">
        <v>618</v>
      </c>
      <c r="H565" s="749">
        <v>184090</v>
      </c>
      <c r="I565" s="749">
        <v>84090</v>
      </c>
      <c r="J565" s="749" t="s">
        <v>623</v>
      </c>
      <c r="K565" s="749" t="s">
        <v>624</v>
      </c>
      <c r="L565" s="752">
        <v>60.139999999999986</v>
      </c>
      <c r="M565" s="752">
        <v>135</v>
      </c>
      <c r="N565" s="753">
        <v>8118.8999999999978</v>
      </c>
    </row>
    <row r="566" spans="1:14" ht="14.4" customHeight="1" x14ac:dyDescent="0.3">
      <c r="A566" s="747" t="s">
        <v>583</v>
      </c>
      <c r="B566" s="748" t="s">
        <v>584</v>
      </c>
      <c r="C566" s="749" t="s">
        <v>605</v>
      </c>
      <c r="D566" s="750" t="s">
        <v>606</v>
      </c>
      <c r="E566" s="751">
        <v>50113001</v>
      </c>
      <c r="F566" s="750" t="s">
        <v>617</v>
      </c>
      <c r="G566" s="749" t="s">
        <v>618</v>
      </c>
      <c r="H566" s="749">
        <v>104071</v>
      </c>
      <c r="I566" s="749">
        <v>4071</v>
      </c>
      <c r="J566" s="749" t="s">
        <v>859</v>
      </c>
      <c r="K566" s="749" t="s">
        <v>861</v>
      </c>
      <c r="L566" s="752">
        <v>153.25</v>
      </c>
      <c r="M566" s="752">
        <v>4</v>
      </c>
      <c r="N566" s="753">
        <v>613</v>
      </c>
    </row>
    <row r="567" spans="1:14" ht="14.4" customHeight="1" x14ac:dyDescent="0.3">
      <c r="A567" s="747" t="s">
        <v>583</v>
      </c>
      <c r="B567" s="748" t="s">
        <v>584</v>
      </c>
      <c r="C567" s="749" t="s">
        <v>605</v>
      </c>
      <c r="D567" s="750" t="s">
        <v>606</v>
      </c>
      <c r="E567" s="751">
        <v>50113001</v>
      </c>
      <c r="F567" s="750" t="s">
        <v>617</v>
      </c>
      <c r="G567" s="749" t="s">
        <v>618</v>
      </c>
      <c r="H567" s="749">
        <v>154539</v>
      </c>
      <c r="I567" s="749">
        <v>54539</v>
      </c>
      <c r="J567" s="749" t="s">
        <v>625</v>
      </c>
      <c r="K567" s="749" t="s">
        <v>626</v>
      </c>
      <c r="L567" s="752">
        <v>60.549176963670398</v>
      </c>
      <c r="M567" s="752">
        <v>34</v>
      </c>
      <c r="N567" s="753">
        <v>2058.6720167647936</v>
      </c>
    </row>
    <row r="568" spans="1:14" ht="14.4" customHeight="1" x14ac:dyDescent="0.3">
      <c r="A568" s="747" t="s">
        <v>583</v>
      </c>
      <c r="B568" s="748" t="s">
        <v>584</v>
      </c>
      <c r="C568" s="749" t="s">
        <v>605</v>
      </c>
      <c r="D568" s="750" t="s">
        <v>606</v>
      </c>
      <c r="E568" s="751">
        <v>50113001</v>
      </c>
      <c r="F568" s="750" t="s">
        <v>617</v>
      </c>
      <c r="G568" s="749" t="s">
        <v>618</v>
      </c>
      <c r="H568" s="749">
        <v>23987</v>
      </c>
      <c r="I568" s="749">
        <v>23987</v>
      </c>
      <c r="J568" s="749" t="s">
        <v>1557</v>
      </c>
      <c r="K568" s="749" t="s">
        <v>1558</v>
      </c>
      <c r="L568" s="752">
        <v>175.03110409231181</v>
      </c>
      <c r="M568" s="752">
        <v>17</v>
      </c>
      <c r="N568" s="753">
        <v>2975.5287695693005</v>
      </c>
    </row>
    <row r="569" spans="1:14" ht="14.4" customHeight="1" x14ac:dyDescent="0.3">
      <c r="A569" s="747" t="s">
        <v>583</v>
      </c>
      <c r="B569" s="748" t="s">
        <v>584</v>
      </c>
      <c r="C569" s="749" t="s">
        <v>605</v>
      </c>
      <c r="D569" s="750" t="s">
        <v>606</v>
      </c>
      <c r="E569" s="751">
        <v>50113001</v>
      </c>
      <c r="F569" s="750" t="s">
        <v>617</v>
      </c>
      <c r="G569" s="749" t="s">
        <v>618</v>
      </c>
      <c r="H569" s="749">
        <v>930043</v>
      </c>
      <c r="I569" s="749">
        <v>0</v>
      </c>
      <c r="J569" s="749" t="s">
        <v>1559</v>
      </c>
      <c r="K569" s="749" t="s">
        <v>585</v>
      </c>
      <c r="L569" s="752">
        <v>31.871333333333336</v>
      </c>
      <c r="M569" s="752">
        <v>2</v>
      </c>
      <c r="N569" s="753">
        <v>63.742666666666672</v>
      </c>
    </row>
    <row r="570" spans="1:14" ht="14.4" customHeight="1" x14ac:dyDescent="0.3">
      <c r="A570" s="747" t="s">
        <v>583</v>
      </c>
      <c r="B570" s="748" t="s">
        <v>584</v>
      </c>
      <c r="C570" s="749" t="s">
        <v>605</v>
      </c>
      <c r="D570" s="750" t="s">
        <v>606</v>
      </c>
      <c r="E570" s="751">
        <v>50113001</v>
      </c>
      <c r="F570" s="750" t="s">
        <v>617</v>
      </c>
      <c r="G570" s="749" t="s">
        <v>618</v>
      </c>
      <c r="H570" s="749">
        <v>215473</v>
      </c>
      <c r="I570" s="749">
        <v>215473</v>
      </c>
      <c r="J570" s="749" t="s">
        <v>1560</v>
      </c>
      <c r="K570" s="749" t="s">
        <v>1561</v>
      </c>
      <c r="L570" s="752">
        <v>220.30000000000007</v>
      </c>
      <c r="M570" s="752">
        <v>1</v>
      </c>
      <c r="N570" s="753">
        <v>220.30000000000007</v>
      </c>
    </row>
    <row r="571" spans="1:14" ht="14.4" customHeight="1" x14ac:dyDescent="0.3">
      <c r="A571" s="747" t="s">
        <v>583</v>
      </c>
      <c r="B571" s="748" t="s">
        <v>584</v>
      </c>
      <c r="C571" s="749" t="s">
        <v>605</v>
      </c>
      <c r="D571" s="750" t="s">
        <v>606</v>
      </c>
      <c r="E571" s="751">
        <v>50113001</v>
      </c>
      <c r="F571" s="750" t="s">
        <v>617</v>
      </c>
      <c r="G571" s="749" t="s">
        <v>618</v>
      </c>
      <c r="H571" s="749">
        <v>215474</v>
      </c>
      <c r="I571" s="749">
        <v>215474</v>
      </c>
      <c r="J571" s="749" t="s">
        <v>871</v>
      </c>
      <c r="K571" s="749" t="s">
        <v>872</v>
      </c>
      <c r="L571" s="752">
        <v>372.80000000000007</v>
      </c>
      <c r="M571" s="752">
        <v>9</v>
      </c>
      <c r="N571" s="753">
        <v>3355.2000000000007</v>
      </c>
    </row>
    <row r="572" spans="1:14" ht="14.4" customHeight="1" x14ac:dyDescent="0.3">
      <c r="A572" s="747" t="s">
        <v>583</v>
      </c>
      <c r="B572" s="748" t="s">
        <v>584</v>
      </c>
      <c r="C572" s="749" t="s">
        <v>605</v>
      </c>
      <c r="D572" s="750" t="s">
        <v>606</v>
      </c>
      <c r="E572" s="751">
        <v>50113001</v>
      </c>
      <c r="F572" s="750" t="s">
        <v>617</v>
      </c>
      <c r="G572" s="749" t="s">
        <v>618</v>
      </c>
      <c r="H572" s="749">
        <v>101681</v>
      </c>
      <c r="I572" s="749">
        <v>1681</v>
      </c>
      <c r="J572" s="749" t="s">
        <v>878</v>
      </c>
      <c r="K572" s="749" t="s">
        <v>879</v>
      </c>
      <c r="L572" s="752">
        <v>579.24</v>
      </c>
      <c r="M572" s="752">
        <v>3</v>
      </c>
      <c r="N572" s="753">
        <v>1737.72</v>
      </c>
    </row>
    <row r="573" spans="1:14" ht="14.4" customHeight="1" x14ac:dyDescent="0.3">
      <c r="A573" s="747" t="s">
        <v>583</v>
      </c>
      <c r="B573" s="748" t="s">
        <v>584</v>
      </c>
      <c r="C573" s="749" t="s">
        <v>605</v>
      </c>
      <c r="D573" s="750" t="s">
        <v>606</v>
      </c>
      <c r="E573" s="751">
        <v>50113001</v>
      </c>
      <c r="F573" s="750" t="s">
        <v>617</v>
      </c>
      <c r="G573" s="749" t="s">
        <v>618</v>
      </c>
      <c r="H573" s="749">
        <v>447</v>
      </c>
      <c r="I573" s="749">
        <v>447</v>
      </c>
      <c r="J573" s="749" t="s">
        <v>1562</v>
      </c>
      <c r="K573" s="749" t="s">
        <v>1563</v>
      </c>
      <c r="L573" s="752">
        <v>179.48351836715483</v>
      </c>
      <c r="M573" s="752">
        <v>116</v>
      </c>
      <c r="N573" s="753">
        <v>20820.08813058996</v>
      </c>
    </row>
    <row r="574" spans="1:14" ht="14.4" customHeight="1" x14ac:dyDescent="0.3">
      <c r="A574" s="747" t="s">
        <v>583</v>
      </c>
      <c r="B574" s="748" t="s">
        <v>584</v>
      </c>
      <c r="C574" s="749" t="s">
        <v>605</v>
      </c>
      <c r="D574" s="750" t="s">
        <v>606</v>
      </c>
      <c r="E574" s="751">
        <v>50113001</v>
      </c>
      <c r="F574" s="750" t="s">
        <v>617</v>
      </c>
      <c r="G574" s="749" t="s">
        <v>585</v>
      </c>
      <c r="H574" s="749">
        <v>846826</v>
      </c>
      <c r="I574" s="749">
        <v>125002</v>
      </c>
      <c r="J574" s="749" t="s">
        <v>1564</v>
      </c>
      <c r="K574" s="749" t="s">
        <v>585</v>
      </c>
      <c r="L574" s="752">
        <v>940.86755474452525</v>
      </c>
      <c r="M574" s="752">
        <v>274</v>
      </c>
      <c r="N574" s="753">
        <v>257797.70999999993</v>
      </c>
    </row>
    <row r="575" spans="1:14" ht="14.4" customHeight="1" x14ac:dyDescent="0.3">
      <c r="A575" s="747" t="s">
        <v>583</v>
      </c>
      <c r="B575" s="748" t="s">
        <v>584</v>
      </c>
      <c r="C575" s="749" t="s">
        <v>605</v>
      </c>
      <c r="D575" s="750" t="s">
        <v>606</v>
      </c>
      <c r="E575" s="751">
        <v>50113001</v>
      </c>
      <c r="F575" s="750" t="s">
        <v>617</v>
      </c>
      <c r="G575" s="749" t="s">
        <v>618</v>
      </c>
      <c r="H575" s="749">
        <v>102133</v>
      </c>
      <c r="I575" s="749">
        <v>2133</v>
      </c>
      <c r="J575" s="749" t="s">
        <v>934</v>
      </c>
      <c r="K575" s="749" t="s">
        <v>935</v>
      </c>
      <c r="L575" s="752">
        <v>28.090689655172415</v>
      </c>
      <c r="M575" s="752">
        <v>29</v>
      </c>
      <c r="N575" s="753">
        <v>814.63</v>
      </c>
    </row>
    <row r="576" spans="1:14" ht="14.4" customHeight="1" x14ac:dyDescent="0.3">
      <c r="A576" s="747" t="s">
        <v>583</v>
      </c>
      <c r="B576" s="748" t="s">
        <v>584</v>
      </c>
      <c r="C576" s="749" t="s">
        <v>605</v>
      </c>
      <c r="D576" s="750" t="s">
        <v>606</v>
      </c>
      <c r="E576" s="751">
        <v>50113001</v>
      </c>
      <c r="F576" s="750" t="s">
        <v>617</v>
      </c>
      <c r="G576" s="749" t="s">
        <v>618</v>
      </c>
      <c r="H576" s="749">
        <v>198864</v>
      </c>
      <c r="I576" s="749">
        <v>98864</v>
      </c>
      <c r="J576" s="749" t="s">
        <v>627</v>
      </c>
      <c r="K576" s="749" t="s">
        <v>628</v>
      </c>
      <c r="L576" s="752">
        <v>537.87</v>
      </c>
      <c r="M576" s="752">
        <v>38.5</v>
      </c>
      <c r="N576" s="753">
        <v>20707.994999999999</v>
      </c>
    </row>
    <row r="577" spans="1:14" ht="14.4" customHeight="1" x14ac:dyDescent="0.3">
      <c r="A577" s="747" t="s">
        <v>583</v>
      </c>
      <c r="B577" s="748" t="s">
        <v>584</v>
      </c>
      <c r="C577" s="749" t="s">
        <v>605</v>
      </c>
      <c r="D577" s="750" t="s">
        <v>606</v>
      </c>
      <c r="E577" s="751">
        <v>50113001</v>
      </c>
      <c r="F577" s="750" t="s">
        <v>617</v>
      </c>
      <c r="G577" s="749" t="s">
        <v>618</v>
      </c>
      <c r="H577" s="749">
        <v>198872</v>
      </c>
      <c r="I577" s="749">
        <v>98872</v>
      </c>
      <c r="J577" s="749" t="s">
        <v>627</v>
      </c>
      <c r="K577" s="749" t="s">
        <v>629</v>
      </c>
      <c r="L577" s="752">
        <v>312.84000000000009</v>
      </c>
      <c r="M577" s="752">
        <v>33</v>
      </c>
      <c r="N577" s="753">
        <v>10323.720000000003</v>
      </c>
    </row>
    <row r="578" spans="1:14" ht="14.4" customHeight="1" x14ac:dyDescent="0.3">
      <c r="A578" s="747" t="s">
        <v>583</v>
      </c>
      <c r="B578" s="748" t="s">
        <v>584</v>
      </c>
      <c r="C578" s="749" t="s">
        <v>605</v>
      </c>
      <c r="D578" s="750" t="s">
        <v>606</v>
      </c>
      <c r="E578" s="751">
        <v>50113001</v>
      </c>
      <c r="F578" s="750" t="s">
        <v>617</v>
      </c>
      <c r="G578" s="749" t="s">
        <v>618</v>
      </c>
      <c r="H578" s="749">
        <v>198876</v>
      </c>
      <c r="I578" s="749">
        <v>98876</v>
      </c>
      <c r="J578" s="749" t="s">
        <v>627</v>
      </c>
      <c r="K578" s="749" t="s">
        <v>938</v>
      </c>
      <c r="L578" s="752">
        <v>255.19999999999993</v>
      </c>
      <c r="M578" s="752">
        <v>20.5</v>
      </c>
      <c r="N578" s="753">
        <v>5231.5999999999985</v>
      </c>
    </row>
    <row r="579" spans="1:14" ht="14.4" customHeight="1" x14ac:dyDescent="0.3">
      <c r="A579" s="747" t="s">
        <v>583</v>
      </c>
      <c r="B579" s="748" t="s">
        <v>584</v>
      </c>
      <c r="C579" s="749" t="s">
        <v>605</v>
      </c>
      <c r="D579" s="750" t="s">
        <v>606</v>
      </c>
      <c r="E579" s="751">
        <v>50113001</v>
      </c>
      <c r="F579" s="750" t="s">
        <v>617</v>
      </c>
      <c r="G579" s="749" t="s">
        <v>618</v>
      </c>
      <c r="H579" s="749">
        <v>47256</v>
      </c>
      <c r="I579" s="749">
        <v>47256</v>
      </c>
      <c r="J579" s="749" t="s">
        <v>951</v>
      </c>
      <c r="K579" s="749" t="s">
        <v>953</v>
      </c>
      <c r="L579" s="752">
        <v>222.19998763308107</v>
      </c>
      <c r="M579" s="752">
        <v>0.5</v>
      </c>
      <c r="N579" s="753">
        <v>111.09999381654053</v>
      </c>
    </row>
    <row r="580" spans="1:14" ht="14.4" customHeight="1" x14ac:dyDescent="0.3">
      <c r="A580" s="747" t="s">
        <v>583</v>
      </c>
      <c r="B580" s="748" t="s">
        <v>584</v>
      </c>
      <c r="C580" s="749" t="s">
        <v>605</v>
      </c>
      <c r="D580" s="750" t="s">
        <v>606</v>
      </c>
      <c r="E580" s="751">
        <v>50113001</v>
      </c>
      <c r="F580" s="750" t="s">
        <v>617</v>
      </c>
      <c r="G580" s="749" t="s">
        <v>618</v>
      </c>
      <c r="H580" s="749">
        <v>193746</v>
      </c>
      <c r="I580" s="749">
        <v>93746</v>
      </c>
      <c r="J580" s="749" t="s">
        <v>967</v>
      </c>
      <c r="K580" s="749" t="s">
        <v>968</v>
      </c>
      <c r="L580" s="752">
        <v>374.09195539214926</v>
      </c>
      <c r="M580" s="752">
        <v>9</v>
      </c>
      <c r="N580" s="753">
        <v>3366.8275985293435</v>
      </c>
    </row>
    <row r="581" spans="1:14" ht="14.4" customHeight="1" x14ac:dyDescent="0.3">
      <c r="A581" s="747" t="s">
        <v>583</v>
      </c>
      <c r="B581" s="748" t="s">
        <v>584</v>
      </c>
      <c r="C581" s="749" t="s">
        <v>605</v>
      </c>
      <c r="D581" s="750" t="s">
        <v>606</v>
      </c>
      <c r="E581" s="751">
        <v>50113001</v>
      </c>
      <c r="F581" s="750" t="s">
        <v>617</v>
      </c>
      <c r="G581" s="749" t="s">
        <v>618</v>
      </c>
      <c r="H581" s="749">
        <v>124067</v>
      </c>
      <c r="I581" s="749">
        <v>124067</v>
      </c>
      <c r="J581" s="749" t="s">
        <v>978</v>
      </c>
      <c r="K581" s="749" t="s">
        <v>979</v>
      </c>
      <c r="L581" s="752">
        <v>36.85783265380875</v>
      </c>
      <c r="M581" s="752">
        <v>86</v>
      </c>
      <c r="N581" s="753">
        <v>3169.7736082275524</v>
      </c>
    </row>
    <row r="582" spans="1:14" ht="14.4" customHeight="1" x14ac:dyDescent="0.3">
      <c r="A582" s="747" t="s">
        <v>583</v>
      </c>
      <c r="B582" s="748" t="s">
        <v>584</v>
      </c>
      <c r="C582" s="749" t="s">
        <v>605</v>
      </c>
      <c r="D582" s="750" t="s">
        <v>606</v>
      </c>
      <c r="E582" s="751">
        <v>50113001</v>
      </c>
      <c r="F582" s="750" t="s">
        <v>617</v>
      </c>
      <c r="G582" s="749" t="s">
        <v>618</v>
      </c>
      <c r="H582" s="749">
        <v>216572</v>
      </c>
      <c r="I582" s="749">
        <v>216572</v>
      </c>
      <c r="J582" s="749" t="s">
        <v>978</v>
      </c>
      <c r="K582" s="749" t="s">
        <v>979</v>
      </c>
      <c r="L582" s="752">
        <v>36.29</v>
      </c>
      <c r="M582" s="752">
        <v>25</v>
      </c>
      <c r="N582" s="753">
        <v>907.25</v>
      </c>
    </row>
    <row r="583" spans="1:14" ht="14.4" customHeight="1" x14ac:dyDescent="0.3">
      <c r="A583" s="747" t="s">
        <v>583</v>
      </c>
      <c r="B583" s="748" t="s">
        <v>584</v>
      </c>
      <c r="C583" s="749" t="s">
        <v>605</v>
      </c>
      <c r="D583" s="750" t="s">
        <v>606</v>
      </c>
      <c r="E583" s="751">
        <v>50113001</v>
      </c>
      <c r="F583" s="750" t="s">
        <v>617</v>
      </c>
      <c r="G583" s="749" t="s">
        <v>618</v>
      </c>
      <c r="H583" s="749">
        <v>104344</v>
      </c>
      <c r="I583" s="749">
        <v>4344</v>
      </c>
      <c r="J583" s="749" t="s">
        <v>984</v>
      </c>
      <c r="K583" s="749" t="s">
        <v>985</v>
      </c>
      <c r="L583" s="752">
        <v>94.094246003595444</v>
      </c>
      <c r="M583" s="752">
        <v>29</v>
      </c>
      <c r="N583" s="753">
        <v>2728.7331341042677</v>
      </c>
    </row>
    <row r="584" spans="1:14" ht="14.4" customHeight="1" x14ac:dyDescent="0.3">
      <c r="A584" s="747" t="s">
        <v>583</v>
      </c>
      <c r="B584" s="748" t="s">
        <v>584</v>
      </c>
      <c r="C584" s="749" t="s">
        <v>605</v>
      </c>
      <c r="D584" s="750" t="s">
        <v>606</v>
      </c>
      <c r="E584" s="751">
        <v>50113001</v>
      </c>
      <c r="F584" s="750" t="s">
        <v>617</v>
      </c>
      <c r="G584" s="749" t="s">
        <v>618</v>
      </c>
      <c r="H584" s="749">
        <v>842703</v>
      </c>
      <c r="I584" s="749">
        <v>0</v>
      </c>
      <c r="J584" s="749" t="s">
        <v>986</v>
      </c>
      <c r="K584" s="749" t="s">
        <v>585</v>
      </c>
      <c r="L584" s="752">
        <v>60.25887323943661</v>
      </c>
      <c r="M584" s="752">
        <v>71</v>
      </c>
      <c r="N584" s="753">
        <v>4278.3799999999992</v>
      </c>
    </row>
    <row r="585" spans="1:14" ht="14.4" customHeight="1" x14ac:dyDescent="0.3">
      <c r="A585" s="747" t="s">
        <v>583</v>
      </c>
      <c r="B585" s="748" t="s">
        <v>584</v>
      </c>
      <c r="C585" s="749" t="s">
        <v>605</v>
      </c>
      <c r="D585" s="750" t="s">
        <v>606</v>
      </c>
      <c r="E585" s="751">
        <v>50113001</v>
      </c>
      <c r="F585" s="750" t="s">
        <v>617</v>
      </c>
      <c r="G585" s="749" t="s">
        <v>585</v>
      </c>
      <c r="H585" s="749">
        <v>103761</v>
      </c>
      <c r="I585" s="749">
        <v>3761</v>
      </c>
      <c r="J585" s="749" t="s">
        <v>1565</v>
      </c>
      <c r="K585" s="749" t="s">
        <v>1566</v>
      </c>
      <c r="L585" s="752">
        <v>617.98000000000025</v>
      </c>
      <c r="M585" s="752">
        <v>2</v>
      </c>
      <c r="N585" s="753">
        <v>1235.9600000000005</v>
      </c>
    </row>
    <row r="586" spans="1:14" ht="14.4" customHeight="1" x14ac:dyDescent="0.3">
      <c r="A586" s="747" t="s">
        <v>583</v>
      </c>
      <c r="B586" s="748" t="s">
        <v>584</v>
      </c>
      <c r="C586" s="749" t="s">
        <v>605</v>
      </c>
      <c r="D586" s="750" t="s">
        <v>606</v>
      </c>
      <c r="E586" s="751">
        <v>50113001</v>
      </c>
      <c r="F586" s="750" t="s">
        <v>617</v>
      </c>
      <c r="G586" s="749" t="s">
        <v>618</v>
      </c>
      <c r="H586" s="749">
        <v>132082</v>
      </c>
      <c r="I586" s="749">
        <v>32082</v>
      </c>
      <c r="J586" s="749" t="s">
        <v>1567</v>
      </c>
      <c r="K586" s="749" t="s">
        <v>1568</v>
      </c>
      <c r="L586" s="752">
        <v>83.129911008421402</v>
      </c>
      <c r="M586" s="752">
        <v>2</v>
      </c>
      <c r="N586" s="753">
        <v>166.2598220168428</v>
      </c>
    </row>
    <row r="587" spans="1:14" ht="14.4" customHeight="1" x14ac:dyDescent="0.3">
      <c r="A587" s="747" t="s">
        <v>583</v>
      </c>
      <c r="B587" s="748" t="s">
        <v>584</v>
      </c>
      <c r="C587" s="749" t="s">
        <v>605</v>
      </c>
      <c r="D587" s="750" t="s">
        <v>606</v>
      </c>
      <c r="E587" s="751">
        <v>50113001</v>
      </c>
      <c r="F587" s="750" t="s">
        <v>617</v>
      </c>
      <c r="G587" s="749" t="s">
        <v>618</v>
      </c>
      <c r="H587" s="749">
        <v>394712</v>
      </c>
      <c r="I587" s="749">
        <v>0</v>
      </c>
      <c r="J587" s="749" t="s">
        <v>997</v>
      </c>
      <c r="K587" s="749" t="s">
        <v>998</v>
      </c>
      <c r="L587" s="752">
        <v>23.700374670213179</v>
      </c>
      <c r="M587" s="752">
        <v>24</v>
      </c>
      <c r="N587" s="753">
        <v>568.8089920851163</v>
      </c>
    </row>
    <row r="588" spans="1:14" ht="14.4" customHeight="1" x14ac:dyDescent="0.3">
      <c r="A588" s="747" t="s">
        <v>583</v>
      </c>
      <c r="B588" s="748" t="s">
        <v>584</v>
      </c>
      <c r="C588" s="749" t="s">
        <v>605</v>
      </c>
      <c r="D588" s="750" t="s">
        <v>606</v>
      </c>
      <c r="E588" s="751">
        <v>50113001</v>
      </c>
      <c r="F588" s="750" t="s">
        <v>617</v>
      </c>
      <c r="G588" s="749" t="s">
        <v>618</v>
      </c>
      <c r="H588" s="749">
        <v>901148</v>
      </c>
      <c r="I588" s="749">
        <v>0</v>
      </c>
      <c r="J588" s="749" t="s">
        <v>1569</v>
      </c>
      <c r="K588" s="749" t="s">
        <v>1570</v>
      </c>
      <c r="L588" s="752">
        <v>61.04187308456099</v>
      </c>
      <c r="M588" s="752">
        <v>120</v>
      </c>
      <c r="N588" s="753">
        <v>7325.024770147319</v>
      </c>
    </row>
    <row r="589" spans="1:14" ht="14.4" customHeight="1" x14ac:dyDescent="0.3">
      <c r="A589" s="747" t="s">
        <v>583</v>
      </c>
      <c r="B589" s="748" t="s">
        <v>584</v>
      </c>
      <c r="C589" s="749" t="s">
        <v>605</v>
      </c>
      <c r="D589" s="750" t="s">
        <v>606</v>
      </c>
      <c r="E589" s="751">
        <v>50113001</v>
      </c>
      <c r="F589" s="750" t="s">
        <v>617</v>
      </c>
      <c r="G589" s="749" t="s">
        <v>618</v>
      </c>
      <c r="H589" s="749">
        <v>134821</v>
      </c>
      <c r="I589" s="749">
        <v>134821</v>
      </c>
      <c r="J589" s="749" t="s">
        <v>1013</v>
      </c>
      <c r="K589" s="749" t="s">
        <v>1014</v>
      </c>
      <c r="L589" s="752">
        <v>264.99000000000024</v>
      </c>
      <c r="M589" s="752">
        <v>212</v>
      </c>
      <c r="N589" s="753">
        <v>56177.880000000048</v>
      </c>
    </row>
    <row r="590" spans="1:14" ht="14.4" customHeight="1" x14ac:dyDescent="0.3">
      <c r="A590" s="747" t="s">
        <v>583</v>
      </c>
      <c r="B590" s="748" t="s">
        <v>584</v>
      </c>
      <c r="C590" s="749" t="s">
        <v>605</v>
      </c>
      <c r="D590" s="750" t="s">
        <v>606</v>
      </c>
      <c r="E590" s="751">
        <v>50113001</v>
      </c>
      <c r="F590" s="750" t="s">
        <v>617</v>
      </c>
      <c r="G590" s="749" t="s">
        <v>618</v>
      </c>
      <c r="H590" s="749">
        <v>134824</v>
      </c>
      <c r="I590" s="749">
        <v>134824</v>
      </c>
      <c r="J590" s="749" t="s">
        <v>1015</v>
      </c>
      <c r="K590" s="749" t="s">
        <v>1016</v>
      </c>
      <c r="L590" s="752">
        <v>199.98000000000019</v>
      </c>
      <c r="M590" s="752">
        <v>388</v>
      </c>
      <c r="N590" s="753">
        <v>77592.240000000078</v>
      </c>
    </row>
    <row r="591" spans="1:14" ht="14.4" customHeight="1" x14ac:dyDescent="0.3">
      <c r="A591" s="747" t="s">
        <v>583</v>
      </c>
      <c r="B591" s="748" t="s">
        <v>584</v>
      </c>
      <c r="C591" s="749" t="s">
        <v>605</v>
      </c>
      <c r="D591" s="750" t="s">
        <v>606</v>
      </c>
      <c r="E591" s="751">
        <v>50113001</v>
      </c>
      <c r="F591" s="750" t="s">
        <v>617</v>
      </c>
      <c r="G591" s="749" t="s">
        <v>618</v>
      </c>
      <c r="H591" s="749">
        <v>107678</v>
      </c>
      <c r="I591" s="749">
        <v>107678</v>
      </c>
      <c r="J591" s="749" t="s">
        <v>1021</v>
      </c>
      <c r="K591" s="749" t="s">
        <v>1571</v>
      </c>
      <c r="L591" s="752">
        <v>459.8</v>
      </c>
      <c r="M591" s="752">
        <v>4</v>
      </c>
      <c r="N591" s="753">
        <v>1839.2</v>
      </c>
    </row>
    <row r="592" spans="1:14" ht="14.4" customHeight="1" x14ac:dyDescent="0.3">
      <c r="A592" s="747" t="s">
        <v>583</v>
      </c>
      <c r="B592" s="748" t="s">
        <v>584</v>
      </c>
      <c r="C592" s="749" t="s">
        <v>605</v>
      </c>
      <c r="D592" s="750" t="s">
        <v>606</v>
      </c>
      <c r="E592" s="751">
        <v>50113001</v>
      </c>
      <c r="F592" s="750" t="s">
        <v>617</v>
      </c>
      <c r="G592" s="749" t="s">
        <v>618</v>
      </c>
      <c r="H592" s="749">
        <v>109210</v>
      </c>
      <c r="I592" s="749">
        <v>9210</v>
      </c>
      <c r="J592" s="749" t="s">
        <v>1572</v>
      </c>
      <c r="K592" s="749" t="s">
        <v>1573</v>
      </c>
      <c r="L592" s="752">
        <v>289.31</v>
      </c>
      <c r="M592" s="752">
        <v>1</v>
      </c>
      <c r="N592" s="753">
        <v>289.31</v>
      </c>
    </row>
    <row r="593" spans="1:14" ht="14.4" customHeight="1" x14ac:dyDescent="0.3">
      <c r="A593" s="747" t="s">
        <v>583</v>
      </c>
      <c r="B593" s="748" t="s">
        <v>584</v>
      </c>
      <c r="C593" s="749" t="s">
        <v>605</v>
      </c>
      <c r="D593" s="750" t="s">
        <v>606</v>
      </c>
      <c r="E593" s="751">
        <v>50113001</v>
      </c>
      <c r="F593" s="750" t="s">
        <v>617</v>
      </c>
      <c r="G593" s="749" t="s">
        <v>634</v>
      </c>
      <c r="H593" s="749">
        <v>197125</v>
      </c>
      <c r="I593" s="749">
        <v>197125</v>
      </c>
      <c r="J593" s="749" t="s">
        <v>635</v>
      </c>
      <c r="K593" s="749" t="s">
        <v>636</v>
      </c>
      <c r="L593" s="752">
        <v>196.625</v>
      </c>
      <c r="M593" s="752">
        <v>224</v>
      </c>
      <c r="N593" s="753">
        <v>44044</v>
      </c>
    </row>
    <row r="594" spans="1:14" ht="14.4" customHeight="1" x14ac:dyDescent="0.3">
      <c r="A594" s="747" t="s">
        <v>583</v>
      </c>
      <c r="B594" s="748" t="s">
        <v>584</v>
      </c>
      <c r="C594" s="749" t="s">
        <v>605</v>
      </c>
      <c r="D594" s="750" t="s">
        <v>606</v>
      </c>
      <c r="E594" s="751">
        <v>50113001</v>
      </c>
      <c r="F594" s="750" t="s">
        <v>617</v>
      </c>
      <c r="G594" s="749" t="s">
        <v>618</v>
      </c>
      <c r="H594" s="749">
        <v>185812</v>
      </c>
      <c r="I594" s="749">
        <v>85812</v>
      </c>
      <c r="J594" s="749" t="s">
        <v>637</v>
      </c>
      <c r="K594" s="749" t="s">
        <v>638</v>
      </c>
      <c r="L594" s="752">
        <v>51.399999999999984</v>
      </c>
      <c r="M594" s="752">
        <v>3</v>
      </c>
      <c r="N594" s="753">
        <v>154.19999999999996</v>
      </c>
    </row>
    <row r="595" spans="1:14" ht="14.4" customHeight="1" x14ac:dyDescent="0.3">
      <c r="A595" s="747" t="s">
        <v>583</v>
      </c>
      <c r="B595" s="748" t="s">
        <v>584</v>
      </c>
      <c r="C595" s="749" t="s">
        <v>605</v>
      </c>
      <c r="D595" s="750" t="s">
        <v>606</v>
      </c>
      <c r="E595" s="751">
        <v>50113001</v>
      </c>
      <c r="F595" s="750" t="s">
        <v>617</v>
      </c>
      <c r="G595" s="749" t="s">
        <v>618</v>
      </c>
      <c r="H595" s="749">
        <v>67558</v>
      </c>
      <c r="I595" s="749">
        <v>67558</v>
      </c>
      <c r="J595" s="749" t="s">
        <v>639</v>
      </c>
      <c r="K595" s="749" t="s">
        <v>640</v>
      </c>
      <c r="L595" s="752">
        <v>27.51</v>
      </c>
      <c r="M595" s="752">
        <v>3</v>
      </c>
      <c r="N595" s="753">
        <v>82.53</v>
      </c>
    </row>
    <row r="596" spans="1:14" ht="14.4" customHeight="1" x14ac:dyDescent="0.3">
      <c r="A596" s="747" t="s">
        <v>583</v>
      </c>
      <c r="B596" s="748" t="s">
        <v>584</v>
      </c>
      <c r="C596" s="749" t="s">
        <v>605</v>
      </c>
      <c r="D596" s="750" t="s">
        <v>606</v>
      </c>
      <c r="E596" s="751">
        <v>50113001</v>
      </c>
      <c r="F596" s="750" t="s">
        <v>617</v>
      </c>
      <c r="G596" s="749" t="s">
        <v>618</v>
      </c>
      <c r="H596" s="749">
        <v>100498</v>
      </c>
      <c r="I596" s="749">
        <v>498</v>
      </c>
      <c r="J596" s="749" t="s">
        <v>1060</v>
      </c>
      <c r="K596" s="749" t="s">
        <v>777</v>
      </c>
      <c r="L596" s="752">
        <v>96.388888888888886</v>
      </c>
      <c r="M596" s="752">
        <v>9</v>
      </c>
      <c r="N596" s="753">
        <v>867.5</v>
      </c>
    </row>
    <row r="597" spans="1:14" ht="14.4" customHeight="1" x14ac:dyDescent="0.3">
      <c r="A597" s="747" t="s">
        <v>583</v>
      </c>
      <c r="B597" s="748" t="s">
        <v>584</v>
      </c>
      <c r="C597" s="749" t="s">
        <v>605</v>
      </c>
      <c r="D597" s="750" t="s">
        <v>606</v>
      </c>
      <c r="E597" s="751">
        <v>50113001</v>
      </c>
      <c r="F597" s="750" t="s">
        <v>617</v>
      </c>
      <c r="G597" s="749" t="s">
        <v>618</v>
      </c>
      <c r="H597" s="749">
        <v>102439</v>
      </c>
      <c r="I597" s="749">
        <v>2439</v>
      </c>
      <c r="J597" s="749" t="s">
        <v>641</v>
      </c>
      <c r="K597" s="749" t="s">
        <v>642</v>
      </c>
      <c r="L597" s="752">
        <v>281.38300085971269</v>
      </c>
      <c r="M597" s="752">
        <v>37</v>
      </c>
      <c r="N597" s="753">
        <v>10411.17103180937</v>
      </c>
    </row>
    <row r="598" spans="1:14" ht="14.4" customHeight="1" x14ac:dyDescent="0.3">
      <c r="A598" s="747" t="s">
        <v>583</v>
      </c>
      <c r="B598" s="748" t="s">
        <v>584</v>
      </c>
      <c r="C598" s="749" t="s">
        <v>605</v>
      </c>
      <c r="D598" s="750" t="s">
        <v>606</v>
      </c>
      <c r="E598" s="751">
        <v>50113001</v>
      </c>
      <c r="F598" s="750" t="s">
        <v>617</v>
      </c>
      <c r="G598" s="749" t="s">
        <v>618</v>
      </c>
      <c r="H598" s="749">
        <v>190021</v>
      </c>
      <c r="I598" s="749">
        <v>90021</v>
      </c>
      <c r="J598" s="749" t="s">
        <v>1574</v>
      </c>
      <c r="K598" s="749" t="s">
        <v>1575</v>
      </c>
      <c r="L598" s="752">
        <v>592.86981481481507</v>
      </c>
      <c r="M598" s="752">
        <v>54</v>
      </c>
      <c r="N598" s="753">
        <v>32014.970000000012</v>
      </c>
    </row>
    <row r="599" spans="1:14" ht="14.4" customHeight="1" x14ac:dyDescent="0.3">
      <c r="A599" s="747" t="s">
        <v>583</v>
      </c>
      <c r="B599" s="748" t="s">
        <v>584</v>
      </c>
      <c r="C599" s="749" t="s">
        <v>605</v>
      </c>
      <c r="D599" s="750" t="s">
        <v>606</v>
      </c>
      <c r="E599" s="751">
        <v>50113001</v>
      </c>
      <c r="F599" s="750" t="s">
        <v>617</v>
      </c>
      <c r="G599" s="749" t="s">
        <v>618</v>
      </c>
      <c r="H599" s="749">
        <v>192836</v>
      </c>
      <c r="I599" s="749">
        <v>92836</v>
      </c>
      <c r="J599" s="749" t="s">
        <v>1576</v>
      </c>
      <c r="K599" s="749" t="s">
        <v>1577</v>
      </c>
      <c r="L599" s="752">
        <v>592.96333333333337</v>
      </c>
      <c r="M599" s="752">
        <v>36</v>
      </c>
      <c r="N599" s="753">
        <v>21346.68</v>
      </c>
    </row>
    <row r="600" spans="1:14" ht="14.4" customHeight="1" x14ac:dyDescent="0.3">
      <c r="A600" s="747" t="s">
        <v>583</v>
      </c>
      <c r="B600" s="748" t="s">
        <v>584</v>
      </c>
      <c r="C600" s="749" t="s">
        <v>605</v>
      </c>
      <c r="D600" s="750" t="s">
        <v>606</v>
      </c>
      <c r="E600" s="751">
        <v>50113001</v>
      </c>
      <c r="F600" s="750" t="s">
        <v>617</v>
      </c>
      <c r="G600" s="749" t="s">
        <v>618</v>
      </c>
      <c r="H600" s="749">
        <v>100502</v>
      </c>
      <c r="I600" s="749">
        <v>502</v>
      </c>
      <c r="J600" s="749" t="s">
        <v>643</v>
      </c>
      <c r="K600" s="749" t="s">
        <v>644</v>
      </c>
      <c r="L600" s="752">
        <v>224.67896103896112</v>
      </c>
      <c r="M600" s="752">
        <v>77</v>
      </c>
      <c r="N600" s="753">
        <v>17300.280000000006</v>
      </c>
    </row>
    <row r="601" spans="1:14" ht="14.4" customHeight="1" x14ac:dyDescent="0.3">
      <c r="A601" s="747" t="s">
        <v>583</v>
      </c>
      <c r="B601" s="748" t="s">
        <v>584</v>
      </c>
      <c r="C601" s="749" t="s">
        <v>605</v>
      </c>
      <c r="D601" s="750" t="s">
        <v>606</v>
      </c>
      <c r="E601" s="751">
        <v>50113001</v>
      </c>
      <c r="F601" s="750" t="s">
        <v>617</v>
      </c>
      <c r="G601" s="749" t="s">
        <v>634</v>
      </c>
      <c r="H601" s="749">
        <v>127736</v>
      </c>
      <c r="I601" s="749">
        <v>127736</v>
      </c>
      <c r="J601" s="749" t="s">
        <v>645</v>
      </c>
      <c r="K601" s="749" t="s">
        <v>646</v>
      </c>
      <c r="L601" s="752">
        <v>49.369999999999983</v>
      </c>
      <c r="M601" s="752">
        <v>62</v>
      </c>
      <c r="N601" s="753">
        <v>3060.9399999999991</v>
      </c>
    </row>
    <row r="602" spans="1:14" ht="14.4" customHeight="1" x14ac:dyDescent="0.3">
      <c r="A602" s="747" t="s">
        <v>583</v>
      </c>
      <c r="B602" s="748" t="s">
        <v>584</v>
      </c>
      <c r="C602" s="749" t="s">
        <v>605</v>
      </c>
      <c r="D602" s="750" t="s">
        <v>606</v>
      </c>
      <c r="E602" s="751">
        <v>50113001</v>
      </c>
      <c r="F602" s="750" t="s">
        <v>617</v>
      </c>
      <c r="G602" s="749" t="s">
        <v>634</v>
      </c>
      <c r="H602" s="749">
        <v>127737</v>
      </c>
      <c r="I602" s="749">
        <v>127737</v>
      </c>
      <c r="J602" s="749" t="s">
        <v>1069</v>
      </c>
      <c r="K602" s="749" t="s">
        <v>1578</v>
      </c>
      <c r="L602" s="752">
        <v>67.319999999999993</v>
      </c>
      <c r="M602" s="752">
        <v>5</v>
      </c>
      <c r="N602" s="753">
        <v>336.59999999999997</v>
      </c>
    </row>
    <row r="603" spans="1:14" ht="14.4" customHeight="1" x14ac:dyDescent="0.3">
      <c r="A603" s="747" t="s">
        <v>583</v>
      </c>
      <c r="B603" s="748" t="s">
        <v>584</v>
      </c>
      <c r="C603" s="749" t="s">
        <v>605</v>
      </c>
      <c r="D603" s="750" t="s">
        <v>606</v>
      </c>
      <c r="E603" s="751">
        <v>50113001</v>
      </c>
      <c r="F603" s="750" t="s">
        <v>617</v>
      </c>
      <c r="G603" s="749" t="s">
        <v>634</v>
      </c>
      <c r="H603" s="749">
        <v>184095</v>
      </c>
      <c r="I603" s="749">
        <v>184095</v>
      </c>
      <c r="J603" s="749" t="s">
        <v>1069</v>
      </c>
      <c r="K603" s="749" t="s">
        <v>1071</v>
      </c>
      <c r="L603" s="752">
        <v>330.99</v>
      </c>
      <c r="M603" s="752">
        <v>2</v>
      </c>
      <c r="N603" s="753">
        <v>661.98</v>
      </c>
    </row>
    <row r="604" spans="1:14" ht="14.4" customHeight="1" x14ac:dyDescent="0.3">
      <c r="A604" s="747" t="s">
        <v>583</v>
      </c>
      <c r="B604" s="748" t="s">
        <v>584</v>
      </c>
      <c r="C604" s="749" t="s">
        <v>605</v>
      </c>
      <c r="D604" s="750" t="s">
        <v>606</v>
      </c>
      <c r="E604" s="751">
        <v>50113001</v>
      </c>
      <c r="F604" s="750" t="s">
        <v>617</v>
      </c>
      <c r="G604" s="749" t="s">
        <v>585</v>
      </c>
      <c r="H604" s="749">
        <v>130187</v>
      </c>
      <c r="I604" s="749">
        <v>30187</v>
      </c>
      <c r="J604" s="749" t="s">
        <v>1579</v>
      </c>
      <c r="K604" s="749" t="s">
        <v>1580</v>
      </c>
      <c r="L604" s="752">
        <v>127.08499999999999</v>
      </c>
      <c r="M604" s="752">
        <v>2</v>
      </c>
      <c r="N604" s="753">
        <v>254.17</v>
      </c>
    </row>
    <row r="605" spans="1:14" ht="14.4" customHeight="1" x14ac:dyDescent="0.3">
      <c r="A605" s="747" t="s">
        <v>583</v>
      </c>
      <c r="B605" s="748" t="s">
        <v>584</v>
      </c>
      <c r="C605" s="749" t="s">
        <v>605</v>
      </c>
      <c r="D605" s="750" t="s">
        <v>606</v>
      </c>
      <c r="E605" s="751">
        <v>50113001</v>
      </c>
      <c r="F605" s="750" t="s">
        <v>617</v>
      </c>
      <c r="G605" s="749" t="s">
        <v>618</v>
      </c>
      <c r="H605" s="749">
        <v>101125</v>
      </c>
      <c r="I605" s="749">
        <v>1125</v>
      </c>
      <c r="J605" s="749" t="s">
        <v>1077</v>
      </c>
      <c r="K605" s="749" t="s">
        <v>1581</v>
      </c>
      <c r="L605" s="752">
        <v>79.189204653498493</v>
      </c>
      <c r="M605" s="752">
        <v>2</v>
      </c>
      <c r="N605" s="753">
        <v>158.37840930699699</v>
      </c>
    </row>
    <row r="606" spans="1:14" ht="14.4" customHeight="1" x14ac:dyDescent="0.3">
      <c r="A606" s="747" t="s">
        <v>583</v>
      </c>
      <c r="B606" s="748" t="s">
        <v>584</v>
      </c>
      <c r="C606" s="749" t="s">
        <v>605</v>
      </c>
      <c r="D606" s="750" t="s">
        <v>606</v>
      </c>
      <c r="E606" s="751">
        <v>50113001</v>
      </c>
      <c r="F606" s="750" t="s">
        <v>617</v>
      </c>
      <c r="G606" s="749" t="s">
        <v>618</v>
      </c>
      <c r="H606" s="749">
        <v>118656</v>
      </c>
      <c r="I606" s="749">
        <v>118656</v>
      </c>
      <c r="J606" s="749" t="s">
        <v>1081</v>
      </c>
      <c r="K606" s="749" t="s">
        <v>1082</v>
      </c>
      <c r="L606" s="752">
        <v>664.96139483207617</v>
      </c>
      <c r="M606" s="752">
        <v>26</v>
      </c>
      <c r="N606" s="753">
        <v>17288.996265633981</v>
      </c>
    </row>
    <row r="607" spans="1:14" ht="14.4" customHeight="1" x14ac:dyDescent="0.3">
      <c r="A607" s="747" t="s">
        <v>583</v>
      </c>
      <c r="B607" s="748" t="s">
        <v>584</v>
      </c>
      <c r="C607" s="749" t="s">
        <v>605</v>
      </c>
      <c r="D607" s="750" t="s">
        <v>606</v>
      </c>
      <c r="E607" s="751">
        <v>50113001</v>
      </c>
      <c r="F607" s="750" t="s">
        <v>617</v>
      </c>
      <c r="G607" s="749" t="s">
        <v>618</v>
      </c>
      <c r="H607" s="749">
        <v>194763</v>
      </c>
      <c r="I607" s="749">
        <v>94763</v>
      </c>
      <c r="J607" s="749" t="s">
        <v>1083</v>
      </c>
      <c r="K607" s="749" t="s">
        <v>1084</v>
      </c>
      <c r="L607" s="752">
        <v>84.016218297311269</v>
      </c>
      <c r="M607" s="752">
        <v>59</v>
      </c>
      <c r="N607" s="753">
        <v>4956.9568795413652</v>
      </c>
    </row>
    <row r="608" spans="1:14" ht="14.4" customHeight="1" x14ac:dyDescent="0.3">
      <c r="A608" s="747" t="s">
        <v>583</v>
      </c>
      <c r="B608" s="748" t="s">
        <v>584</v>
      </c>
      <c r="C608" s="749" t="s">
        <v>605</v>
      </c>
      <c r="D608" s="750" t="s">
        <v>606</v>
      </c>
      <c r="E608" s="751">
        <v>50113001</v>
      </c>
      <c r="F608" s="750" t="s">
        <v>617</v>
      </c>
      <c r="G608" s="749" t="s">
        <v>634</v>
      </c>
      <c r="H608" s="749">
        <v>140361</v>
      </c>
      <c r="I608" s="749">
        <v>40361</v>
      </c>
      <c r="J608" s="749" t="s">
        <v>1093</v>
      </c>
      <c r="K608" s="749" t="s">
        <v>1582</v>
      </c>
      <c r="L608" s="752">
        <v>107.45999999999998</v>
      </c>
      <c r="M608" s="752">
        <v>2</v>
      </c>
      <c r="N608" s="753">
        <v>214.91999999999996</v>
      </c>
    </row>
    <row r="609" spans="1:14" ht="14.4" customHeight="1" x14ac:dyDescent="0.3">
      <c r="A609" s="747" t="s">
        <v>583</v>
      </c>
      <c r="B609" s="748" t="s">
        <v>584</v>
      </c>
      <c r="C609" s="749" t="s">
        <v>605</v>
      </c>
      <c r="D609" s="750" t="s">
        <v>606</v>
      </c>
      <c r="E609" s="751">
        <v>50113001</v>
      </c>
      <c r="F609" s="750" t="s">
        <v>617</v>
      </c>
      <c r="G609" s="749" t="s">
        <v>634</v>
      </c>
      <c r="H609" s="749">
        <v>140362</v>
      </c>
      <c r="I609" s="749">
        <v>40362</v>
      </c>
      <c r="J609" s="749" t="s">
        <v>1093</v>
      </c>
      <c r="K609" s="749" t="s">
        <v>1094</v>
      </c>
      <c r="L609" s="752">
        <v>444.98999999999995</v>
      </c>
      <c r="M609" s="752">
        <v>12</v>
      </c>
      <c r="N609" s="753">
        <v>5339.8799999999992</v>
      </c>
    </row>
    <row r="610" spans="1:14" ht="14.4" customHeight="1" x14ac:dyDescent="0.3">
      <c r="A610" s="747" t="s">
        <v>583</v>
      </c>
      <c r="B610" s="748" t="s">
        <v>584</v>
      </c>
      <c r="C610" s="749" t="s">
        <v>605</v>
      </c>
      <c r="D610" s="750" t="s">
        <v>606</v>
      </c>
      <c r="E610" s="751">
        <v>50113001</v>
      </c>
      <c r="F610" s="750" t="s">
        <v>617</v>
      </c>
      <c r="G610" s="749" t="s">
        <v>618</v>
      </c>
      <c r="H610" s="749">
        <v>100536</v>
      </c>
      <c r="I610" s="749">
        <v>536</v>
      </c>
      <c r="J610" s="749" t="s">
        <v>1583</v>
      </c>
      <c r="K610" s="749" t="s">
        <v>668</v>
      </c>
      <c r="L610" s="752">
        <v>135.16782608695655</v>
      </c>
      <c r="M610" s="752">
        <v>92</v>
      </c>
      <c r="N610" s="753">
        <v>12435.440000000002</v>
      </c>
    </row>
    <row r="611" spans="1:14" ht="14.4" customHeight="1" x14ac:dyDescent="0.3">
      <c r="A611" s="747" t="s">
        <v>583</v>
      </c>
      <c r="B611" s="748" t="s">
        <v>584</v>
      </c>
      <c r="C611" s="749" t="s">
        <v>605</v>
      </c>
      <c r="D611" s="750" t="s">
        <v>606</v>
      </c>
      <c r="E611" s="751">
        <v>50113001</v>
      </c>
      <c r="F611" s="750" t="s">
        <v>617</v>
      </c>
      <c r="G611" s="749" t="s">
        <v>634</v>
      </c>
      <c r="H611" s="749">
        <v>107981</v>
      </c>
      <c r="I611" s="749">
        <v>7981</v>
      </c>
      <c r="J611" s="749" t="s">
        <v>649</v>
      </c>
      <c r="K611" s="749" t="s">
        <v>650</v>
      </c>
      <c r="L611" s="752">
        <v>53.108220608809667</v>
      </c>
      <c r="M611" s="752">
        <v>129</v>
      </c>
      <c r="N611" s="753">
        <v>6850.9604585364468</v>
      </c>
    </row>
    <row r="612" spans="1:14" ht="14.4" customHeight="1" x14ac:dyDescent="0.3">
      <c r="A612" s="747" t="s">
        <v>583</v>
      </c>
      <c r="B612" s="748" t="s">
        <v>584</v>
      </c>
      <c r="C612" s="749" t="s">
        <v>605</v>
      </c>
      <c r="D612" s="750" t="s">
        <v>606</v>
      </c>
      <c r="E612" s="751">
        <v>50113001</v>
      </c>
      <c r="F612" s="750" t="s">
        <v>617</v>
      </c>
      <c r="G612" s="749" t="s">
        <v>634</v>
      </c>
      <c r="H612" s="749">
        <v>187607</v>
      </c>
      <c r="I612" s="749">
        <v>187607</v>
      </c>
      <c r="J612" s="749" t="s">
        <v>1584</v>
      </c>
      <c r="K612" s="749" t="s">
        <v>1585</v>
      </c>
      <c r="L612" s="752">
        <v>273.90000468214043</v>
      </c>
      <c r="M612" s="752">
        <v>39</v>
      </c>
      <c r="N612" s="753">
        <v>10682.100182603477</v>
      </c>
    </row>
    <row r="613" spans="1:14" ht="14.4" customHeight="1" x14ac:dyDescent="0.3">
      <c r="A613" s="747" t="s">
        <v>583</v>
      </c>
      <c r="B613" s="748" t="s">
        <v>584</v>
      </c>
      <c r="C613" s="749" t="s">
        <v>605</v>
      </c>
      <c r="D613" s="750" t="s">
        <v>606</v>
      </c>
      <c r="E613" s="751">
        <v>50113001</v>
      </c>
      <c r="F613" s="750" t="s">
        <v>617</v>
      </c>
      <c r="G613" s="749" t="s">
        <v>618</v>
      </c>
      <c r="H613" s="749">
        <v>100874</v>
      </c>
      <c r="I613" s="749">
        <v>874</v>
      </c>
      <c r="J613" s="749" t="s">
        <v>1111</v>
      </c>
      <c r="K613" s="749" t="s">
        <v>1112</v>
      </c>
      <c r="L613" s="752">
        <v>47.385420560747676</v>
      </c>
      <c r="M613" s="752">
        <v>107</v>
      </c>
      <c r="N613" s="753">
        <v>5070.2400000000016</v>
      </c>
    </row>
    <row r="614" spans="1:14" ht="14.4" customHeight="1" x14ac:dyDescent="0.3">
      <c r="A614" s="747" t="s">
        <v>583</v>
      </c>
      <c r="B614" s="748" t="s">
        <v>584</v>
      </c>
      <c r="C614" s="749" t="s">
        <v>605</v>
      </c>
      <c r="D614" s="750" t="s">
        <v>606</v>
      </c>
      <c r="E614" s="751">
        <v>50113001</v>
      </c>
      <c r="F614" s="750" t="s">
        <v>617</v>
      </c>
      <c r="G614" s="749" t="s">
        <v>618</v>
      </c>
      <c r="H614" s="749">
        <v>100876</v>
      </c>
      <c r="I614" s="749">
        <v>876</v>
      </c>
      <c r="J614" s="749" t="s">
        <v>1113</v>
      </c>
      <c r="K614" s="749" t="s">
        <v>1112</v>
      </c>
      <c r="L614" s="752">
        <v>66.33</v>
      </c>
      <c r="M614" s="752">
        <v>2</v>
      </c>
      <c r="N614" s="753">
        <v>132.66</v>
      </c>
    </row>
    <row r="615" spans="1:14" ht="14.4" customHeight="1" x14ac:dyDescent="0.3">
      <c r="A615" s="747" t="s">
        <v>583</v>
      </c>
      <c r="B615" s="748" t="s">
        <v>584</v>
      </c>
      <c r="C615" s="749" t="s">
        <v>605</v>
      </c>
      <c r="D615" s="750" t="s">
        <v>606</v>
      </c>
      <c r="E615" s="751">
        <v>50113001</v>
      </c>
      <c r="F615" s="750" t="s">
        <v>617</v>
      </c>
      <c r="G615" s="749" t="s">
        <v>634</v>
      </c>
      <c r="H615" s="749">
        <v>157871</v>
      </c>
      <c r="I615" s="749">
        <v>157871</v>
      </c>
      <c r="J615" s="749" t="s">
        <v>1586</v>
      </c>
      <c r="K615" s="749" t="s">
        <v>1587</v>
      </c>
      <c r="L615" s="752">
        <v>206.25</v>
      </c>
      <c r="M615" s="752">
        <v>2</v>
      </c>
      <c r="N615" s="753">
        <v>412.5</v>
      </c>
    </row>
    <row r="616" spans="1:14" ht="14.4" customHeight="1" x14ac:dyDescent="0.3">
      <c r="A616" s="747" t="s">
        <v>583</v>
      </c>
      <c r="B616" s="748" t="s">
        <v>584</v>
      </c>
      <c r="C616" s="749" t="s">
        <v>605</v>
      </c>
      <c r="D616" s="750" t="s">
        <v>606</v>
      </c>
      <c r="E616" s="751">
        <v>50113001</v>
      </c>
      <c r="F616" s="750" t="s">
        <v>617</v>
      </c>
      <c r="G616" s="749" t="s">
        <v>634</v>
      </c>
      <c r="H616" s="749">
        <v>850729</v>
      </c>
      <c r="I616" s="749">
        <v>157875</v>
      </c>
      <c r="J616" s="749" t="s">
        <v>1124</v>
      </c>
      <c r="K616" s="749" t="s">
        <v>1125</v>
      </c>
      <c r="L616" s="752">
        <v>267.97803278688519</v>
      </c>
      <c r="M616" s="752">
        <v>61</v>
      </c>
      <c r="N616" s="753">
        <v>16346.659999999998</v>
      </c>
    </row>
    <row r="617" spans="1:14" ht="14.4" customHeight="1" x14ac:dyDescent="0.3">
      <c r="A617" s="747" t="s">
        <v>583</v>
      </c>
      <c r="B617" s="748" t="s">
        <v>584</v>
      </c>
      <c r="C617" s="749" t="s">
        <v>605</v>
      </c>
      <c r="D617" s="750" t="s">
        <v>606</v>
      </c>
      <c r="E617" s="751">
        <v>50113001</v>
      </c>
      <c r="F617" s="750" t="s">
        <v>617</v>
      </c>
      <c r="G617" s="749" t="s">
        <v>618</v>
      </c>
      <c r="H617" s="749">
        <v>147671</v>
      </c>
      <c r="I617" s="749">
        <v>47671</v>
      </c>
      <c r="J617" s="749" t="s">
        <v>1132</v>
      </c>
      <c r="K617" s="749" t="s">
        <v>1133</v>
      </c>
      <c r="L617" s="752">
        <v>351.19017652238733</v>
      </c>
      <c r="M617" s="752">
        <v>11</v>
      </c>
      <c r="N617" s="753">
        <v>3863.0919417462605</v>
      </c>
    </row>
    <row r="618" spans="1:14" ht="14.4" customHeight="1" x14ac:dyDescent="0.3">
      <c r="A618" s="747" t="s">
        <v>583</v>
      </c>
      <c r="B618" s="748" t="s">
        <v>584</v>
      </c>
      <c r="C618" s="749" t="s">
        <v>605</v>
      </c>
      <c r="D618" s="750" t="s">
        <v>606</v>
      </c>
      <c r="E618" s="751">
        <v>50113001</v>
      </c>
      <c r="F618" s="750" t="s">
        <v>617</v>
      </c>
      <c r="G618" s="749" t="s">
        <v>585</v>
      </c>
      <c r="H618" s="749">
        <v>118175</v>
      </c>
      <c r="I618" s="749">
        <v>18175</v>
      </c>
      <c r="J618" s="749" t="s">
        <v>1588</v>
      </c>
      <c r="K618" s="749" t="s">
        <v>1589</v>
      </c>
      <c r="L618" s="752">
        <v>851.4</v>
      </c>
      <c r="M618" s="752">
        <v>6</v>
      </c>
      <c r="N618" s="753">
        <v>5108.3999999999996</v>
      </c>
    </row>
    <row r="619" spans="1:14" ht="14.4" customHeight="1" x14ac:dyDescent="0.3">
      <c r="A619" s="747" t="s">
        <v>583</v>
      </c>
      <c r="B619" s="748" t="s">
        <v>584</v>
      </c>
      <c r="C619" s="749" t="s">
        <v>605</v>
      </c>
      <c r="D619" s="750" t="s">
        <v>606</v>
      </c>
      <c r="E619" s="751">
        <v>50113001</v>
      </c>
      <c r="F619" s="750" t="s">
        <v>617</v>
      </c>
      <c r="G619" s="749" t="s">
        <v>618</v>
      </c>
      <c r="H619" s="749">
        <v>849310</v>
      </c>
      <c r="I619" s="749">
        <v>126689</v>
      </c>
      <c r="J619" s="749" t="s">
        <v>1149</v>
      </c>
      <c r="K619" s="749" t="s">
        <v>1150</v>
      </c>
      <c r="L619" s="752">
        <v>218.89998651499064</v>
      </c>
      <c r="M619" s="752">
        <v>8</v>
      </c>
      <c r="N619" s="753">
        <v>1751.1998921199252</v>
      </c>
    </row>
    <row r="620" spans="1:14" ht="14.4" customHeight="1" x14ac:dyDescent="0.3">
      <c r="A620" s="747" t="s">
        <v>583</v>
      </c>
      <c r="B620" s="748" t="s">
        <v>584</v>
      </c>
      <c r="C620" s="749" t="s">
        <v>605</v>
      </c>
      <c r="D620" s="750" t="s">
        <v>606</v>
      </c>
      <c r="E620" s="751">
        <v>50113001</v>
      </c>
      <c r="F620" s="750" t="s">
        <v>617</v>
      </c>
      <c r="G620" s="749" t="s">
        <v>618</v>
      </c>
      <c r="H620" s="749">
        <v>129027</v>
      </c>
      <c r="I620" s="749">
        <v>129027</v>
      </c>
      <c r="J620" s="749" t="s">
        <v>1151</v>
      </c>
      <c r="K620" s="749" t="s">
        <v>1152</v>
      </c>
      <c r="L620" s="752">
        <v>841.5</v>
      </c>
      <c r="M620" s="752">
        <v>46</v>
      </c>
      <c r="N620" s="753">
        <v>38709</v>
      </c>
    </row>
    <row r="621" spans="1:14" ht="14.4" customHeight="1" x14ac:dyDescent="0.3">
      <c r="A621" s="747" t="s">
        <v>583</v>
      </c>
      <c r="B621" s="748" t="s">
        <v>584</v>
      </c>
      <c r="C621" s="749" t="s">
        <v>605</v>
      </c>
      <c r="D621" s="750" t="s">
        <v>606</v>
      </c>
      <c r="E621" s="751">
        <v>50113001</v>
      </c>
      <c r="F621" s="750" t="s">
        <v>617</v>
      </c>
      <c r="G621" s="749" t="s">
        <v>585</v>
      </c>
      <c r="H621" s="749">
        <v>846094</v>
      </c>
      <c r="I621" s="749">
        <v>129023</v>
      </c>
      <c r="J621" s="749" t="s">
        <v>1590</v>
      </c>
      <c r="K621" s="749" t="s">
        <v>1591</v>
      </c>
      <c r="L621" s="752">
        <v>159.5</v>
      </c>
      <c r="M621" s="752">
        <v>14</v>
      </c>
      <c r="N621" s="753">
        <v>2233</v>
      </c>
    </row>
    <row r="622" spans="1:14" ht="14.4" customHeight="1" x14ac:dyDescent="0.3">
      <c r="A622" s="747" t="s">
        <v>583</v>
      </c>
      <c r="B622" s="748" t="s">
        <v>584</v>
      </c>
      <c r="C622" s="749" t="s">
        <v>605</v>
      </c>
      <c r="D622" s="750" t="s">
        <v>606</v>
      </c>
      <c r="E622" s="751">
        <v>50113001</v>
      </c>
      <c r="F622" s="750" t="s">
        <v>617</v>
      </c>
      <c r="G622" s="749" t="s">
        <v>618</v>
      </c>
      <c r="H622" s="749">
        <v>187721</v>
      </c>
      <c r="I622" s="749">
        <v>87721</v>
      </c>
      <c r="J622" s="749" t="s">
        <v>1592</v>
      </c>
      <c r="K622" s="749" t="s">
        <v>1117</v>
      </c>
      <c r="L622" s="752">
        <v>97.912321734925399</v>
      </c>
      <c r="M622" s="752">
        <v>180</v>
      </c>
      <c r="N622" s="753">
        <v>17624.217912286571</v>
      </c>
    </row>
    <row r="623" spans="1:14" ht="14.4" customHeight="1" x14ac:dyDescent="0.3">
      <c r="A623" s="747" t="s">
        <v>583</v>
      </c>
      <c r="B623" s="748" t="s">
        <v>584</v>
      </c>
      <c r="C623" s="749" t="s">
        <v>605</v>
      </c>
      <c r="D623" s="750" t="s">
        <v>606</v>
      </c>
      <c r="E623" s="751">
        <v>50113001</v>
      </c>
      <c r="F623" s="750" t="s">
        <v>617</v>
      </c>
      <c r="G623" s="749" t="s">
        <v>618</v>
      </c>
      <c r="H623" s="749">
        <v>161489</v>
      </c>
      <c r="I623" s="749">
        <v>161489</v>
      </c>
      <c r="J623" s="749" t="s">
        <v>1593</v>
      </c>
      <c r="K623" s="749" t="s">
        <v>1594</v>
      </c>
      <c r="L623" s="752">
        <v>678.7</v>
      </c>
      <c r="M623" s="752">
        <v>30</v>
      </c>
      <c r="N623" s="753">
        <v>20361</v>
      </c>
    </row>
    <row r="624" spans="1:14" ht="14.4" customHeight="1" x14ac:dyDescent="0.3">
      <c r="A624" s="747" t="s">
        <v>583</v>
      </c>
      <c r="B624" s="748" t="s">
        <v>584</v>
      </c>
      <c r="C624" s="749" t="s">
        <v>605</v>
      </c>
      <c r="D624" s="750" t="s">
        <v>606</v>
      </c>
      <c r="E624" s="751">
        <v>50113001</v>
      </c>
      <c r="F624" s="750" t="s">
        <v>617</v>
      </c>
      <c r="G624" s="749" t="s">
        <v>618</v>
      </c>
      <c r="H624" s="749">
        <v>118305</v>
      </c>
      <c r="I624" s="749">
        <v>18305</v>
      </c>
      <c r="J624" s="749" t="s">
        <v>1168</v>
      </c>
      <c r="K624" s="749" t="s">
        <v>1169</v>
      </c>
      <c r="L624" s="752">
        <v>242.00000026353996</v>
      </c>
      <c r="M624" s="752">
        <v>81</v>
      </c>
      <c r="N624" s="753">
        <v>19602.000021346736</v>
      </c>
    </row>
    <row r="625" spans="1:14" ht="14.4" customHeight="1" x14ac:dyDescent="0.3">
      <c r="A625" s="747" t="s">
        <v>583</v>
      </c>
      <c r="B625" s="748" t="s">
        <v>584</v>
      </c>
      <c r="C625" s="749" t="s">
        <v>605</v>
      </c>
      <c r="D625" s="750" t="s">
        <v>606</v>
      </c>
      <c r="E625" s="751">
        <v>50113001</v>
      </c>
      <c r="F625" s="750" t="s">
        <v>617</v>
      </c>
      <c r="G625" s="749" t="s">
        <v>618</v>
      </c>
      <c r="H625" s="749">
        <v>159357</v>
      </c>
      <c r="I625" s="749">
        <v>59357</v>
      </c>
      <c r="J625" s="749" t="s">
        <v>1595</v>
      </c>
      <c r="K625" s="749" t="s">
        <v>1596</v>
      </c>
      <c r="L625" s="752">
        <v>188.88</v>
      </c>
      <c r="M625" s="752">
        <v>2</v>
      </c>
      <c r="N625" s="753">
        <v>377.76</v>
      </c>
    </row>
    <row r="626" spans="1:14" ht="14.4" customHeight="1" x14ac:dyDescent="0.3">
      <c r="A626" s="747" t="s">
        <v>583</v>
      </c>
      <c r="B626" s="748" t="s">
        <v>584</v>
      </c>
      <c r="C626" s="749" t="s">
        <v>605</v>
      </c>
      <c r="D626" s="750" t="s">
        <v>606</v>
      </c>
      <c r="E626" s="751">
        <v>50113001</v>
      </c>
      <c r="F626" s="750" t="s">
        <v>617</v>
      </c>
      <c r="G626" s="749" t="s">
        <v>618</v>
      </c>
      <c r="H626" s="749">
        <v>13440</v>
      </c>
      <c r="I626" s="749">
        <v>13440</v>
      </c>
      <c r="J626" s="749" t="s">
        <v>1170</v>
      </c>
      <c r="K626" s="749" t="s">
        <v>938</v>
      </c>
      <c r="L626" s="752">
        <v>396</v>
      </c>
      <c r="M626" s="752">
        <v>93</v>
      </c>
      <c r="N626" s="753">
        <v>36828</v>
      </c>
    </row>
    <row r="627" spans="1:14" ht="14.4" customHeight="1" x14ac:dyDescent="0.3">
      <c r="A627" s="747" t="s">
        <v>583</v>
      </c>
      <c r="B627" s="748" t="s">
        <v>584</v>
      </c>
      <c r="C627" s="749" t="s">
        <v>605</v>
      </c>
      <c r="D627" s="750" t="s">
        <v>606</v>
      </c>
      <c r="E627" s="751">
        <v>50113001</v>
      </c>
      <c r="F627" s="750" t="s">
        <v>617</v>
      </c>
      <c r="G627" s="749" t="s">
        <v>618</v>
      </c>
      <c r="H627" s="749">
        <v>113441</v>
      </c>
      <c r="I627" s="749">
        <v>13441</v>
      </c>
      <c r="J627" s="749" t="s">
        <v>1170</v>
      </c>
      <c r="K627" s="749" t="s">
        <v>939</v>
      </c>
      <c r="L627" s="752">
        <v>246.50000000000003</v>
      </c>
      <c r="M627" s="752">
        <v>3</v>
      </c>
      <c r="N627" s="753">
        <v>739.50000000000011</v>
      </c>
    </row>
    <row r="628" spans="1:14" ht="14.4" customHeight="1" x14ac:dyDescent="0.3">
      <c r="A628" s="747" t="s">
        <v>583</v>
      </c>
      <c r="B628" s="748" t="s">
        <v>584</v>
      </c>
      <c r="C628" s="749" t="s">
        <v>605</v>
      </c>
      <c r="D628" s="750" t="s">
        <v>606</v>
      </c>
      <c r="E628" s="751">
        <v>50113001</v>
      </c>
      <c r="F628" s="750" t="s">
        <v>617</v>
      </c>
      <c r="G628" s="749" t="s">
        <v>634</v>
      </c>
      <c r="H628" s="749">
        <v>846853</v>
      </c>
      <c r="I628" s="749">
        <v>124418</v>
      </c>
      <c r="J628" s="749" t="s">
        <v>1183</v>
      </c>
      <c r="K628" s="749" t="s">
        <v>1184</v>
      </c>
      <c r="L628" s="752">
        <v>661.05769230769226</v>
      </c>
      <c r="M628" s="752">
        <v>52</v>
      </c>
      <c r="N628" s="753">
        <v>34375</v>
      </c>
    </row>
    <row r="629" spans="1:14" ht="14.4" customHeight="1" x14ac:dyDescent="0.3">
      <c r="A629" s="747" t="s">
        <v>583</v>
      </c>
      <c r="B629" s="748" t="s">
        <v>584</v>
      </c>
      <c r="C629" s="749" t="s">
        <v>605</v>
      </c>
      <c r="D629" s="750" t="s">
        <v>606</v>
      </c>
      <c r="E629" s="751">
        <v>50113001</v>
      </c>
      <c r="F629" s="750" t="s">
        <v>617</v>
      </c>
      <c r="G629" s="749" t="s">
        <v>618</v>
      </c>
      <c r="H629" s="749">
        <v>100811</v>
      </c>
      <c r="I629" s="749">
        <v>811</v>
      </c>
      <c r="J629" s="749" t="s">
        <v>1597</v>
      </c>
      <c r="K629" s="749" t="s">
        <v>1598</v>
      </c>
      <c r="L629" s="752">
        <v>61.127770454293149</v>
      </c>
      <c r="M629" s="752">
        <v>9</v>
      </c>
      <c r="N629" s="753">
        <v>550.14993408863836</v>
      </c>
    </row>
    <row r="630" spans="1:14" ht="14.4" customHeight="1" x14ac:dyDescent="0.3">
      <c r="A630" s="747" t="s">
        <v>583</v>
      </c>
      <c r="B630" s="748" t="s">
        <v>584</v>
      </c>
      <c r="C630" s="749" t="s">
        <v>605</v>
      </c>
      <c r="D630" s="750" t="s">
        <v>606</v>
      </c>
      <c r="E630" s="751">
        <v>50113001</v>
      </c>
      <c r="F630" s="750" t="s">
        <v>617</v>
      </c>
      <c r="G630" s="749" t="s">
        <v>618</v>
      </c>
      <c r="H630" s="749">
        <v>208646</v>
      </c>
      <c r="I630" s="749">
        <v>208646</v>
      </c>
      <c r="J630" s="749" t="s">
        <v>1597</v>
      </c>
      <c r="K630" s="749" t="s">
        <v>1598</v>
      </c>
      <c r="L630" s="752">
        <v>63.95000000000001</v>
      </c>
      <c r="M630" s="752">
        <v>3</v>
      </c>
      <c r="N630" s="753">
        <v>191.85000000000002</v>
      </c>
    </row>
    <row r="631" spans="1:14" ht="14.4" customHeight="1" x14ac:dyDescent="0.3">
      <c r="A631" s="747" t="s">
        <v>583</v>
      </c>
      <c r="B631" s="748" t="s">
        <v>584</v>
      </c>
      <c r="C631" s="749" t="s">
        <v>605</v>
      </c>
      <c r="D631" s="750" t="s">
        <v>606</v>
      </c>
      <c r="E631" s="751">
        <v>50113001</v>
      </c>
      <c r="F631" s="750" t="s">
        <v>617</v>
      </c>
      <c r="G631" s="749" t="s">
        <v>634</v>
      </c>
      <c r="H631" s="749">
        <v>160319</v>
      </c>
      <c r="I631" s="749">
        <v>160319</v>
      </c>
      <c r="J631" s="749" t="s">
        <v>1599</v>
      </c>
      <c r="K631" s="749" t="s">
        <v>1600</v>
      </c>
      <c r="L631" s="752">
        <v>2032.7999999999988</v>
      </c>
      <c r="M631" s="752">
        <v>327</v>
      </c>
      <c r="N631" s="753">
        <v>664725.59999999963</v>
      </c>
    </row>
    <row r="632" spans="1:14" ht="14.4" customHeight="1" x14ac:dyDescent="0.3">
      <c r="A632" s="747" t="s">
        <v>583</v>
      </c>
      <c r="B632" s="748" t="s">
        <v>584</v>
      </c>
      <c r="C632" s="749" t="s">
        <v>605</v>
      </c>
      <c r="D632" s="750" t="s">
        <v>606</v>
      </c>
      <c r="E632" s="751">
        <v>50113001</v>
      </c>
      <c r="F632" s="750" t="s">
        <v>617</v>
      </c>
      <c r="G632" s="749" t="s">
        <v>634</v>
      </c>
      <c r="H632" s="749">
        <v>130779</v>
      </c>
      <c r="I632" s="749">
        <v>30779</v>
      </c>
      <c r="J632" s="749" t="s">
        <v>1601</v>
      </c>
      <c r="K632" s="749" t="s">
        <v>1602</v>
      </c>
      <c r="L632" s="752">
        <v>147.76012310162136</v>
      </c>
      <c r="M632" s="752">
        <v>1820</v>
      </c>
      <c r="N632" s="753">
        <v>268923.42404495087</v>
      </c>
    </row>
    <row r="633" spans="1:14" ht="14.4" customHeight="1" x14ac:dyDescent="0.3">
      <c r="A633" s="747" t="s">
        <v>583</v>
      </c>
      <c r="B633" s="748" t="s">
        <v>584</v>
      </c>
      <c r="C633" s="749" t="s">
        <v>605</v>
      </c>
      <c r="D633" s="750" t="s">
        <v>606</v>
      </c>
      <c r="E633" s="751">
        <v>50113001</v>
      </c>
      <c r="F633" s="750" t="s">
        <v>617</v>
      </c>
      <c r="G633" s="749" t="s">
        <v>634</v>
      </c>
      <c r="H633" s="749">
        <v>849266</v>
      </c>
      <c r="I633" s="749">
        <v>162444</v>
      </c>
      <c r="J633" s="749" t="s">
        <v>1603</v>
      </c>
      <c r="K633" s="749" t="s">
        <v>1604</v>
      </c>
      <c r="L633" s="752">
        <v>83.283007693485118</v>
      </c>
      <c r="M633" s="752">
        <v>350</v>
      </c>
      <c r="N633" s="753">
        <v>29149.052692719793</v>
      </c>
    </row>
    <row r="634" spans="1:14" ht="14.4" customHeight="1" x14ac:dyDescent="0.3">
      <c r="A634" s="747" t="s">
        <v>583</v>
      </c>
      <c r="B634" s="748" t="s">
        <v>584</v>
      </c>
      <c r="C634" s="749" t="s">
        <v>605</v>
      </c>
      <c r="D634" s="750" t="s">
        <v>606</v>
      </c>
      <c r="E634" s="751">
        <v>50113001</v>
      </c>
      <c r="F634" s="750" t="s">
        <v>617</v>
      </c>
      <c r="G634" s="749" t="s">
        <v>618</v>
      </c>
      <c r="H634" s="749">
        <v>154269</v>
      </c>
      <c r="I634" s="749">
        <v>154269</v>
      </c>
      <c r="J634" s="749" t="s">
        <v>1605</v>
      </c>
      <c r="K634" s="749" t="s">
        <v>1606</v>
      </c>
      <c r="L634" s="752">
        <v>14608.542174590802</v>
      </c>
      <c r="M634" s="752">
        <v>2.8226000000000004</v>
      </c>
      <c r="N634" s="753">
        <v>41234.071142000008</v>
      </c>
    </row>
    <row r="635" spans="1:14" ht="14.4" customHeight="1" x14ac:dyDescent="0.3">
      <c r="A635" s="747" t="s">
        <v>583</v>
      </c>
      <c r="B635" s="748" t="s">
        <v>584</v>
      </c>
      <c r="C635" s="749" t="s">
        <v>605</v>
      </c>
      <c r="D635" s="750" t="s">
        <v>606</v>
      </c>
      <c r="E635" s="751">
        <v>50113001</v>
      </c>
      <c r="F635" s="750" t="s">
        <v>617</v>
      </c>
      <c r="G635" s="749" t="s">
        <v>618</v>
      </c>
      <c r="H635" s="749">
        <v>161371</v>
      </c>
      <c r="I635" s="749">
        <v>161371</v>
      </c>
      <c r="J635" s="749" t="s">
        <v>1226</v>
      </c>
      <c r="K635" s="749" t="s">
        <v>979</v>
      </c>
      <c r="L635" s="752">
        <v>62.037170240731349</v>
      </c>
      <c r="M635" s="752">
        <v>652</v>
      </c>
      <c r="N635" s="753">
        <v>40448.234996956839</v>
      </c>
    </row>
    <row r="636" spans="1:14" ht="14.4" customHeight="1" x14ac:dyDescent="0.3">
      <c r="A636" s="747" t="s">
        <v>583</v>
      </c>
      <c r="B636" s="748" t="s">
        <v>584</v>
      </c>
      <c r="C636" s="749" t="s">
        <v>605</v>
      </c>
      <c r="D636" s="750" t="s">
        <v>606</v>
      </c>
      <c r="E636" s="751">
        <v>50113001</v>
      </c>
      <c r="F636" s="750" t="s">
        <v>617</v>
      </c>
      <c r="G636" s="749" t="s">
        <v>618</v>
      </c>
      <c r="H636" s="749">
        <v>216573</v>
      </c>
      <c r="I636" s="749">
        <v>216573</v>
      </c>
      <c r="J636" s="749" t="s">
        <v>1227</v>
      </c>
      <c r="K636" s="749" t="s">
        <v>1228</v>
      </c>
      <c r="L636" s="752">
        <v>61.798926174496636</v>
      </c>
      <c r="M636" s="752">
        <v>149</v>
      </c>
      <c r="N636" s="753">
        <v>9208.0399999999991</v>
      </c>
    </row>
    <row r="637" spans="1:14" ht="14.4" customHeight="1" x14ac:dyDescent="0.3">
      <c r="A637" s="747" t="s">
        <v>583</v>
      </c>
      <c r="B637" s="748" t="s">
        <v>584</v>
      </c>
      <c r="C637" s="749" t="s">
        <v>605</v>
      </c>
      <c r="D637" s="750" t="s">
        <v>606</v>
      </c>
      <c r="E637" s="751">
        <v>50113001</v>
      </c>
      <c r="F637" s="750" t="s">
        <v>617</v>
      </c>
      <c r="G637" s="749" t="s">
        <v>618</v>
      </c>
      <c r="H637" s="749">
        <v>100610</v>
      </c>
      <c r="I637" s="749">
        <v>610</v>
      </c>
      <c r="J637" s="749" t="s">
        <v>1229</v>
      </c>
      <c r="K637" s="749" t="s">
        <v>1230</v>
      </c>
      <c r="L637" s="752">
        <v>64.368387096774185</v>
      </c>
      <c r="M637" s="752">
        <v>62</v>
      </c>
      <c r="N637" s="753">
        <v>3990.8399999999992</v>
      </c>
    </row>
    <row r="638" spans="1:14" ht="14.4" customHeight="1" x14ac:dyDescent="0.3">
      <c r="A638" s="747" t="s">
        <v>583</v>
      </c>
      <c r="B638" s="748" t="s">
        <v>584</v>
      </c>
      <c r="C638" s="749" t="s">
        <v>605</v>
      </c>
      <c r="D638" s="750" t="s">
        <v>606</v>
      </c>
      <c r="E638" s="751">
        <v>50113001</v>
      </c>
      <c r="F638" s="750" t="s">
        <v>617</v>
      </c>
      <c r="G638" s="749" t="s">
        <v>618</v>
      </c>
      <c r="H638" s="749">
        <v>100612</v>
      </c>
      <c r="I638" s="749">
        <v>612</v>
      </c>
      <c r="J638" s="749" t="s">
        <v>1231</v>
      </c>
      <c r="K638" s="749" t="s">
        <v>726</v>
      </c>
      <c r="L638" s="752">
        <v>60.059969663911474</v>
      </c>
      <c r="M638" s="752">
        <v>240</v>
      </c>
      <c r="N638" s="753">
        <v>14414.392719338754</v>
      </c>
    </row>
    <row r="639" spans="1:14" ht="14.4" customHeight="1" x14ac:dyDescent="0.3">
      <c r="A639" s="747" t="s">
        <v>583</v>
      </c>
      <c r="B639" s="748" t="s">
        <v>584</v>
      </c>
      <c r="C639" s="749" t="s">
        <v>605</v>
      </c>
      <c r="D639" s="750" t="s">
        <v>606</v>
      </c>
      <c r="E639" s="751">
        <v>50113001</v>
      </c>
      <c r="F639" s="750" t="s">
        <v>617</v>
      </c>
      <c r="G639" s="749" t="s">
        <v>634</v>
      </c>
      <c r="H639" s="749">
        <v>216673</v>
      </c>
      <c r="I639" s="749">
        <v>216673</v>
      </c>
      <c r="J639" s="749" t="s">
        <v>1607</v>
      </c>
      <c r="K639" s="749" t="s">
        <v>1244</v>
      </c>
      <c r="L639" s="752">
        <v>457.55009679788196</v>
      </c>
      <c r="M639" s="752">
        <v>24</v>
      </c>
      <c r="N639" s="753">
        <v>10981.202323149168</v>
      </c>
    </row>
    <row r="640" spans="1:14" ht="14.4" customHeight="1" x14ac:dyDescent="0.3">
      <c r="A640" s="747" t="s">
        <v>583</v>
      </c>
      <c r="B640" s="748" t="s">
        <v>584</v>
      </c>
      <c r="C640" s="749" t="s">
        <v>605</v>
      </c>
      <c r="D640" s="750" t="s">
        <v>606</v>
      </c>
      <c r="E640" s="751">
        <v>50113001</v>
      </c>
      <c r="F640" s="750" t="s">
        <v>617</v>
      </c>
      <c r="G640" s="749" t="s">
        <v>585</v>
      </c>
      <c r="H640" s="749">
        <v>850095</v>
      </c>
      <c r="I640" s="749">
        <v>120406</v>
      </c>
      <c r="J640" s="749" t="s">
        <v>1608</v>
      </c>
      <c r="K640" s="749" t="s">
        <v>1609</v>
      </c>
      <c r="L640" s="752">
        <v>58.911249999999995</v>
      </c>
      <c r="M640" s="752">
        <v>16</v>
      </c>
      <c r="N640" s="753">
        <v>942.57999999999993</v>
      </c>
    </row>
    <row r="641" spans="1:14" ht="14.4" customHeight="1" x14ac:dyDescent="0.3">
      <c r="A641" s="747" t="s">
        <v>583</v>
      </c>
      <c r="B641" s="748" t="s">
        <v>584</v>
      </c>
      <c r="C641" s="749" t="s">
        <v>605</v>
      </c>
      <c r="D641" s="750" t="s">
        <v>606</v>
      </c>
      <c r="E641" s="751">
        <v>50113001</v>
      </c>
      <c r="F641" s="750" t="s">
        <v>617</v>
      </c>
      <c r="G641" s="749" t="s">
        <v>634</v>
      </c>
      <c r="H641" s="749">
        <v>142392</v>
      </c>
      <c r="I641" s="749">
        <v>42392</v>
      </c>
      <c r="J641" s="749" t="s">
        <v>1258</v>
      </c>
      <c r="K641" s="749" t="s">
        <v>1259</v>
      </c>
      <c r="L641" s="752">
        <v>304.81333333333333</v>
      </c>
      <c r="M641" s="752">
        <v>3</v>
      </c>
      <c r="N641" s="753">
        <v>914.43999999999994</v>
      </c>
    </row>
    <row r="642" spans="1:14" ht="14.4" customHeight="1" x14ac:dyDescent="0.3">
      <c r="A642" s="747" t="s">
        <v>583</v>
      </c>
      <c r="B642" s="748" t="s">
        <v>584</v>
      </c>
      <c r="C642" s="749" t="s">
        <v>605</v>
      </c>
      <c r="D642" s="750" t="s">
        <v>606</v>
      </c>
      <c r="E642" s="751">
        <v>50113001</v>
      </c>
      <c r="F642" s="750" t="s">
        <v>617</v>
      </c>
      <c r="G642" s="749" t="s">
        <v>634</v>
      </c>
      <c r="H642" s="749">
        <v>131934</v>
      </c>
      <c r="I642" s="749">
        <v>31934</v>
      </c>
      <c r="J642" s="749" t="s">
        <v>1610</v>
      </c>
      <c r="K642" s="749" t="s">
        <v>1611</v>
      </c>
      <c r="L642" s="752">
        <v>49.585000000000008</v>
      </c>
      <c r="M642" s="752">
        <v>6</v>
      </c>
      <c r="N642" s="753">
        <v>297.51000000000005</v>
      </c>
    </row>
    <row r="643" spans="1:14" ht="14.4" customHeight="1" x14ac:dyDescent="0.3">
      <c r="A643" s="747" t="s">
        <v>583</v>
      </c>
      <c r="B643" s="748" t="s">
        <v>584</v>
      </c>
      <c r="C643" s="749" t="s">
        <v>605</v>
      </c>
      <c r="D643" s="750" t="s">
        <v>606</v>
      </c>
      <c r="E643" s="751">
        <v>50113001</v>
      </c>
      <c r="F643" s="750" t="s">
        <v>617</v>
      </c>
      <c r="G643" s="749" t="s">
        <v>618</v>
      </c>
      <c r="H643" s="749">
        <v>902074</v>
      </c>
      <c r="I643" s="749">
        <v>85278</v>
      </c>
      <c r="J643" s="749" t="s">
        <v>1612</v>
      </c>
      <c r="K643" s="749" t="s">
        <v>938</v>
      </c>
      <c r="L643" s="752">
        <v>2838</v>
      </c>
      <c r="M643" s="752">
        <v>16.5</v>
      </c>
      <c r="N643" s="753">
        <v>46827</v>
      </c>
    </row>
    <row r="644" spans="1:14" ht="14.4" customHeight="1" x14ac:dyDescent="0.3">
      <c r="A644" s="747" t="s">
        <v>583</v>
      </c>
      <c r="B644" s="748" t="s">
        <v>584</v>
      </c>
      <c r="C644" s="749" t="s">
        <v>605</v>
      </c>
      <c r="D644" s="750" t="s">
        <v>606</v>
      </c>
      <c r="E644" s="751">
        <v>50113001</v>
      </c>
      <c r="F644" s="750" t="s">
        <v>617</v>
      </c>
      <c r="G644" s="749" t="s">
        <v>618</v>
      </c>
      <c r="H644" s="749">
        <v>843996</v>
      </c>
      <c r="I644" s="749">
        <v>100191</v>
      </c>
      <c r="J644" s="749" t="s">
        <v>1613</v>
      </c>
      <c r="K644" s="749" t="s">
        <v>1614</v>
      </c>
      <c r="L644" s="752">
        <v>3652</v>
      </c>
      <c r="M644" s="752">
        <v>1</v>
      </c>
      <c r="N644" s="753">
        <v>3652</v>
      </c>
    </row>
    <row r="645" spans="1:14" ht="14.4" customHeight="1" x14ac:dyDescent="0.3">
      <c r="A645" s="747" t="s">
        <v>583</v>
      </c>
      <c r="B645" s="748" t="s">
        <v>584</v>
      </c>
      <c r="C645" s="749" t="s">
        <v>605</v>
      </c>
      <c r="D645" s="750" t="s">
        <v>606</v>
      </c>
      <c r="E645" s="751">
        <v>50113001</v>
      </c>
      <c r="F645" s="750" t="s">
        <v>617</v>
      </c>
      <c r="G645" s="749" t="s">
        <v>618</v>
      </c>
      <c r="H645" s="749">
        <v>840813</v>
      </c>
      <c r="I645" s="749">
        <v>135844</v>
      </c>
      <c r="J645" s="749" t="s">
        <v>1310</v>
      </c>
      <c r="K645" s="749" t="s">
        <v>1311</v>
      </c>
      <c r="L645" s="752">
        <v>2145</v>
      </c>
      <c r="M645" s="752">
        <v>0.5</v>
      </c>
      <c r="N645" s="753">
        <v>1072.5</v>
      </c>
    </row>
    <row r="646" spans="1:14" ht="14.4" customHeight="1" x14ac:dyDescent="0.3">
      <c r="A646" s="747" t="s">
        <v>583</v>
      </c>
      <c r="B646" s="748" t="s">
        <v>584</v>
      </c>
      <c r="C646" s="749" t="s">
        <v>608</v>
      </c>
      <c r="D646" s="750" t="s">
        <v>609</v>
      </c>
      <c r="E646" s="751">
        <v>50113001</v>
      </c>
      <c r="F646" s="750" t="s">
        <v>617</v>
      </c>
      <c r="G646" s="749" t="s">
        <v>618</v>
      </c>
      <c r="H646" s="749">
        <v>100362</v>
      </c>
      <c r="I646" s="749">
        <v>362</v>
      </c>
      <c r="J646" s="749" t="s">
        <v>667</v>
      </c>
      <c r="K646" s="749" t="s">
        <v>668</v>
      </c>
      <c r="L646" s="752">
        <v>86.87016393442623</v>
      </c>
      <c r="M646" s="752">
        <v>61</v>
      </c>
      <c r="N646" s="753">
        <v>5299.08</v>
      </c>
    </row>
    <row r="647" spans="1:14" ht="14.4" customHeight="1" x14ac:dyDescent="0.3">
      <c r="A647" s="747" t="s">
        <v>583</v>
      </c>
      <c r="B647" s="748" t="s">
        <v>584</v>
      </c>
      <c r="C647" s="749" t="s">
        <v>608</v>
      </c>
      <c r="D647" s="750" t="s">
        <v>609</v>
      </c>
      <c r="E647" s="751">
        <v>50113001</v>
      </c>
      <c r="F647" s="750" t="s">
        <v>617</v>
      </c>
      <c r="G647" s="749" t="s">
        <v>618</v>
      </c>
      <c r="H647" s="749">
        <v>167547</v>
      </c>
      <c r="I647" s="749">
        <v>67547</v>
      </c>
      <c r="J647" s="749" t="s">
        <v>619</v>
      </c>
      <c r="K647" s="749" t="s">
        <v>620</v>
      </c>
      <c r="L647" s="752">
        <v>47.080076625683944</v>
      </c>
      <c r="M647" s="752">
        <v>110</v>
      </c>
      <c r="N647" s="753">
        <v>5178.8084288252339</v>
      </c>
    </row>
    <row r="648" spans="1:14" ht="14.4" customHeight="1" x14ac:dyDescent="0.3">
      <c r="A648" s="747" t="s">
        <v>583</v>
      </c>
      <c r="B648" s="748" t="s">
        <v>584</v>
      </c>
      <c r="C648" s="749" t="s">
        <v>608</v>
      </c>
      <c r="D648" s="750" t="s">
        <v>609</v>
      </c>
      <c r="E648" s="751">
        <v>50113001</v>
      </c>
      <c r="F648" s="750" t="s">
        <v>617</v>
      </c>
      <c r="G648" s="749" t="s">
        <v>634</v>
      </c>
      <c r="H648" s="749">
        <v>187158</v>
      </c>
      <c r="I648" s="749">
        <v>187158</v>
      </c>
      <c r="J648" s="749" t="s">
        <v>1548</v>
      </c>
      <c r="K648" s="749" t="s">
        <v>1549</v>
      </c>
      <c r="L648" s="752">
        <v>102.55827689221729</v>
      </c>
      <c r="M648" s="752">
        <v>127</v>
      </c>
      <c r="N648" s="753">
        <v>13024.901165311596</v>
      </c>
    </row>
    <row r="649" spans="1:14" ht="14.4" customHeight="1" x14ac:dyDescent="0.3">
      <c r="A649" s="747" t="s">
        <v>583</v>
      </c>
      <c r="B649" s="748" t="s">
        <v>584</v>
      </c>
      <c r="C649" s="749" t="s">
        <v>608</v>
      </c>
      <c r="D649" s="750" t="s">
        <v>609</v>
      </c>
      <c r="E649" s="751">
        <v>50113001</v>
      </c>
      <c r="F649" s="750" t="s">
        <v>617</v>
      </c>
      <c r="G649" s="749" t="s">
        <v>634</v>
      </c>
      <c r="H649" s="749">
        <v>187156</v>
      </c>
      <c r="I649" s="749">
        <v>187156</v>
      </c>
      <c r="J649" s="749" t="s">
        <v>690</v>
      </c>
      <c r="K649" s="749" t="s">
        <v>691</v>
      </c>
      <c r="L649" s="752">
        <v>476.35566238703512</v>
      </c>
      <c r="M649" s="752">
        <v>90.8</v>
      </c>
      <c r="N649" s="753">
        <v>43253.09414474279</v>
      </c>
    </row>
    <row r="650" spans="1:14" ht="14.4" customHeight="1" x14ac:dyDescent="0.3">
      <c r="A650" s="747" t="s">
        <v>583</v>
      </c>
      <c r="B650" s="748" t="s">
        <v>584</v>
      </c>
      <c r="C650" s="749" t="s">
        <v>608</v>
      </c>
      <c r="D650" s="750" t="s">
        <v>609</v>
      </c>
      <c r="E650" s="751">
        <v>50113001</v>
      </c>
      <c r="F650" s="750" t="s">
        <v>617</v>
      </c>
      <c r="G650" s="749" t="s">
        <v>618</v>
      </c>
      <c r="H650" s="749">
        <v>158668</v>
      </c>
      <c r="I650" s="749">
        <v>158668</v>
      </c>
      <c r="J650" s="749" t="s">
        <v>692</v>
      </c>
      <c r="K650" s="749" t="s">
        <v>693</v>
      </c>
      <c r="L650" s="752">
        <v>76.819477401129959</v>
      </c>
      <c r="M650" s="752">
        <v>708</v>
      </c>
      <c r="N650" s="753">
        <v>54388.19000000001</v>
      </c>
    </row>
    <row r="651" spans="1:14" ht="14.4" customHeight="1" x14ac:dyDescent="0.3">
      <c r="A651" s="747" t="s">
        <v>583</v>
      </c>
      <c r="B651" s="748" t="s">
        <v>584</v>
      </c>
      <c r="C651" s="749" t="s">
        <v>608</v>
      </c>
      <c r="D651" s="750" t="s">
        <v>609</v>
      </c>
      <c r="E651" s="751">
        <v>50113001</v>
      </c>
      <c r="F651" s="750" t="s">
        <v>617</v>
      </c>
      <c r="G651" s="749" t="s">
        <v>618</v>
      </c>
      <c r="H651" s="749">
        <v>847713</v>
      </c>
      <c r="I651" s="749">
        <v>125526</v>
      </c>
      <c r="J651" s="749" t="s">
        <v>700</v>
      </c>
      <c r="K651" s="749" t="s">
        <v>701</v>
      </c>
      <c r="L651" s="752">
        <v>87.57</v>
      </c>
      <c r="M651" s="752">
        <v>1</v>
      </c>
      <c r="N651" s="753">
        <v>87.57</v>
      </c>
    </row>
    <row r="652" spans="1:14" ht="14.4" customHeight="1" x14ac:dyDescent="0.3">
      <c r="A652" s="747" t="s">
        <v>583</v>
      </c>
      <c r="B652" s="748" t="s">
        <v>584</v>
      </c>
      <c r="C652" s="749" t="s">
        <v>608</v>
      </c>
      <c r="D652" s="750" t="s">
        <v>609</v>
      </c>
      <c r="E652" s="751">
        <v>50113001</v>
      </c>
      <c r="F652" s="750" t="s">
        <v>617</v>
      </c>
      <c r="G652" s="749" t="s">
        <v>618</v>
      </c>
      <c r="H652" s="749">
        <v>110555</v>
      </c>
      <c r="I652" s="749">
        <v>10555</v>
      </c>
      <c r="J652" s="749" t="s">
        <v>705</v>
      </c>
      <c r="K652" s="749" t="s">
        <v>706</v>
      </c>
      <c r="L652" s="752">
        <v>254.98000000000002</v>
      </c>
      <c r="M652" s="752">
        <v>3</v>
      </c>
      <c r="N652" s="753">
        <v>764.94</v>
      </c>
    </row>
    <row r="653" spans="1:14" ht="14.4" customHeight="1" x14ac:dyDescent="0.3">
      <c r="A653" s="747" t="s">
        <v>583</v>
      </c>
      <c r="B653" s="748" t="s">
        <v>584</v>
      </c>
      <c r="C653" s="749" t="s">
        <v>608</v>
      </c>
      <c r="D653" s="750" t="s">
        <v>609</v>
      </c>
      <c r="E653" s="751">
        <v>50113001</v>
      </c>
      <c r="F653" s="750" t="s">
        <v>617</v>
      </c>
      <c r="G653" s="749" t="s">
        <v>618</v>
      </c>
      <c r="H653" s="749">
        <v>187825</v>
      </c>
      <c r="I653" s="749">
        <v>87825</v>
      </c>
      <c r="J653" s="749" t="s">
        <v>711</v>
      </c>
      <c r="K653" s="749" t="s">
        <v>712</v>
      </c>
      <c r="L653" s="752">
        <v>80.368333333333339</v>
      </c>
      <c r="M653" s="752">
        <v>12</v>
      </c>
      <c r="N653" s="753">
        <v>964.42000000000007</v>
      </c>
    </row>
    <row r="654" spans="1:14" ht="14.4" customHeight="1" x14ac:dyDescent="0.3">
      <c r="A654" s="747" t="s">
        <v>583</v>
      </c>
      <c r="B654" s="748" t="s">
        <v>584</v>
      </c>
      <c r="C654" s="749" t="s">
        <v>608</v>
      </c>
      <c r="D654" s="750" t="s">
        <v>609</v>
      </c>
      <c r="E654" s="751">
        <v>50113001</v>
      </c>
      <c r="F654" s="750" t="s">
        <v>617</v>
      </c>
      <c r="G654" s="749" t="s">
        <v>618</v>
      </c>
      <c r="H654" s="749">
        <v>186990</v>
      </c>
      <c r="I654" s="749">
        <v>86990</v>
      </c>
      <c r="J654" s="749" t="s">
        <v>1552</v>
      </c>
      <c r="K654" s="749" t="s">
        <v>712</v>
      </c>
      <c r="L654" s="752">
        <v>41.2</v>
      </c>
      <c r="M654" s="752">
        <v>27</v>
      </c>
      <c r="N654" s="753">
        <v>1112.4000000000001</v>
      </c>
    </row>
    <row r="655" spans="1:14" ht="14.4" customHeight="1" x14ac:dyDescent="0.3">
      <c r="A655" s="747" t="s">
        <v>583</v>
      </c>
      <c r="B655" s="748" t="s">
        <v>584</v>
      </c>
      <c r="C655" s="749" t="s">
        <v>608</v>
      </c>
      <c r="D655" s="750" t="s">
        <v>609</v>
      </c>
      <c r="E655" s="751">
        <v>50113001</v>
      </c>
      <c r="F655" s="750" t="s">
        <v>617</v>
      </c>
      <c r="G655" s="749" t="s">
        <v>618</v>
      </c>
      <c r="H655" s="749">
        <v>100392</v>
      </c>
      <c r="I655" s="749">
        <v>392</v>
      </c>
      <c r="J655" s="749" t="s">
        <v>725</v>
      </c>
      <c r="K655" s="749" t="s">
        <v>726</v>
      </c>
      <c r="L655" s="752">
        <v>57.75364241611355</v>
      </c>
      <c r="M655" s="752">
        <v>199</v>
      </c>
      <c r="N655" s="753">
        <v>11492.974840806597</v>
      </c>
    </row>
    <row r="656" spans="1:14" ht="14.4" customHeight="1" x14ac:dyDescent="0.3">
      <c r="A656" s="747" t="s">
        <v>583</v>
      </c>
      <c r="B656" s="748" t="s">
        <v>584</v>
      </c>
      <c r="C656" s="749" t="s">
        <v>608</v>
      </c>
      <c r="D656" s="750" t="s">
        <v>609</v>
      </c>
      <c r="E656" s="751">
        <v>50113001</v>
      </c>
      <c r="F656" s="750" t="s">
        <v>617</v>
      </c>
      <c r="G656" s="749" t="s">
        <v>618</v>
      </c>
      <c r="H656" s="749">
        <v>100394</v>
      </c>
      <c r="I656" s="749">
        <v>394</v>
      </c>
      <c r="J656" s="749" t="s">
        <v>727</v>
      </c>
      <c r="K656" s="749" t="s">
        <v>728</v>
      </c>
      <c r="L656" s="752">
        <v>65.97225806451614</v>
      </c>
      <c r="M656" s="752">
        <v>31</v>
      </c>
      <c r="N656" s="753">
        <v>2045.1400000000006</v>
      </c>
    </row>
    <row r="657" spans="1:14" ht="14.4" customHeight="1" x14ac:dyDescent="0.3">
      <c r="A657" s="747" t="s">
        <v>583</v>
      </c>
      <c r="B657" s="748" t="s">
        <v>584</v>
      </c>
      <c r="C657" s="749" t="s">
        <v>608</v>
      </c>
      <c r="D657" s="750" t="s">
        <v>609</v>
      </c>
      <c r="E657" s="751">
        <v>50113001</v>
      </c>
      <c r="F657" s="750" t="s">
        <v>617</v>
      </c>
      <c r="G657" s="749" t="s">
        <v>634</v>
      </c>
      <c r="H657" s="749">
        <v>183974</v>
      </c>
      <c r="I657" s="749">
        <v>83974</v>
      </c>
      <c r="J657" s="749" t="s">
        <v>743</v>
      </c>
      <c r="K657" s="749" t="s">
        <v>744</v>
      </c>
      <c r="L657" s="752">
        <v>94.109999999999985</v>
      </c>
      <c r="M657" s="752">
        <v>2</v>
      </c>
      <c r="N657" s="753">
        <v>188.21999999999997</v>
      </c>
    </row>
    <row r="658" spans="1:14" ht="14.4" customHeight="1" x14ac:dyDescent="0.3">
      <c r="A658" s="747" t="s">
        <v>583</v>
      </c>
      <c r="B658" s="748" t="s">
        <v>584</v>
      </c>
      <c r="C658" s="749" t="s">
        <v>608</v>
      </c>
      <c r="D658" s="750" t="s">
        <v>609</v>
      </c>
      <c r="E658" s="751">
        <v>50113001</v>
      </c>
      <c r="F658" s="750" t="s">
        <v>617</v>
      </c>
      <c r="G658" s="749" t="s">
        <v>618</v>
      </c>
      <c r="H658" s="749">
        <v>108651</v>
      </c>
      <c r="I658" s="749">
        <v>8651</v>
      </c>
      <c r="J658" s="749" t="s">
        <v>762</v>
      </c>
      <c r="K658" s="749" t="s">
        <v>763</v>
      </c>
      <c r="L658" s="752">
        <v>189.72</v>
      </c>
      <c r="M658" s="752">
        <v>1</v>
      </c>
      <c r="N658" s="753">
        <v>189.72</v>
      </c>
    </row>
    <row r="659" spans="1:14" ht="14.4" customHeight="1" x14ac:dyDescent="0.3">
      <c r="A659" s="747" t="s">
        <v>583</v>
      </c>
      <c r="B659" s="748" t="s">
        <v>584</v>
      </c>
      <c r="C659" s="749" t="s">
        <v>608</v>
      </c>
      <c r="D659" s="750" t="s">
        <v>609</v>
      </c>
      <c r="E659" s="751">
        <v>50113001</v>
      </c>
      <c r="F659" s="750" t="s">
        <v>617</v>
      </c>
      <c r="G659" s="749" t="s">
        <v>618</v>
      </c>
      <c r="H659" s="749">
        <v>847180</v>
      </c>
      <c r="I659" s="749">
        <v>500225</v>
      </c>
      <c r="J659" s="749" t="s">
        <v>1553</v>
      </c>
      <c r="K659" s="749" t="s">
        <v>585</v>
      </c>
      <c r="L659" s="752">
        <v>24489.080000000005</v>
      </c>
      <c r="M659" s="752">
        <v>8</v>
      </c>
      <c r="N659" s="753">
        <v>195912.64000000004</v>
      </c>
    </row>
    <row r="660" spans="1:14" ht="14.4" customHeight="1" x14ac:dyDescent="0.3">
      <c r="A660" s="747" t="s">
        <v>583</v>
      </c>
      <c r="B660" s="748" t="s">
        <v>584</v>
      </c>
      <c r="C660" s="749" t="s">
        <v>608</v>
      </c>
      <c r="D660" s="750" t="s">
        <v>609</v>
      </c>
      <c r="E660" s="751">
        <v>50113001</v>
      </c>
      <c r="F660" s="750" t="s">
        <v>617</v>
      </c>
      <c r="G660" s="749" t="s">
        <v>618</v>
      </c>
      <c r="H660" s="749">
        <v>212880</v>
      </c>
      <c r="I660" s="749">
        <v>212880</v>
      </c>
      <c r="J660" s="749" t="s">
        <v>1554</v>
      </c>
      <c r="K660" s="749" t="s">
        <v>1555</v>
      </c>
      <c r="L660" s="752">
        <v>112.96999999999993</v>
      </c>
      <c r="M660" s="752">
        <v>14</v>
      </c>
      <c r="N660" s="753">
        <v>1581.579999999999</v>
      </c>
    </row>
    <row r="661" spans="1:14" ht="14.4" customHeight="1" x14ac:dyDescent="0.3">
      <c r="A661" s="747" t="s">
        <v>583</v>
      </c>
      <c r="B661" s="748" t="s">
        <v>584</v>
      </c>
      <c r="C661" s="749" t="s">
        <v>608</v>
      </c>
      <c r="D661" s="750" t="s">
        <v>609</v>
      </c>
      <c r="E661" s="751">
        <v>50113001</v>
      </c>
      <c r="F661" s="750" t="s">
        <v>617</v>
      </c>
      <c r="G661" s="749" t="s">
        <v>618</v>
      </c>
      <c r="H661" s="749">
        <v>149317</v>
      </c>
      <c r="I661" s="749">
        <v>49317</v>
      </c>
      <c r="J661" s="749" t="s">
        <v>1615</v>
      </c>
      <c r="K661" s="749" t="s">
        <v>1616</v>
      </c>
      <c r="L661" s="752">
        <v>299.00197606143797</v>
      </c>
      <c r="M661" s="752">
        <v>1</v>
      </c>
      <c r="N661" s="753">
        <v>299.00197606143797</v>
      </c>
    </row>
    <row r="662" spans="1:14" ht="14.4" customHeight="1" x14ac:dyDescent="0.3">
      <c r="A662" s="747" t="s">
        <v>583</v>
      </c>
      <c r="B662" s="748" t="s">
        <v>584</v>
      </c>
      <c r="C662" s="749" t="s">
        <v>608</v>
      </c>
      <c r="D662" s="750" t="s">
        <v>609</v>
      </c>
      <c r="E662" s="751">
        <v>50113001</v>
      </c>
      <c r="F662" s="750" t="s">
        <v>617</v>
      </c>
      <c r="G662" s="749" t="s">
        <v>618</v>
      </c>
      <c r="H662" s="749">
        <v>100409</v>
      </c>
      <c r="I662" s="749">
        <v>409</v>
      </c>
      <c r="J662" s="749" t="s">
        <v>776</v>
      </c>
      <c r="K662" s="749" t="s">
        <v>777</v>
      </c>
      <c r="L662" s="752">
        <v>70.86</v>
      </c>
      <c r="M662" s="752">
        <v>14</v>
      </c>
      <c r="N662" s="753">
        <v>992.04000000000008</v>
      </c>
    </row>
    <row r="663" spans="1:14" ht="14.4" customHeight="1" x14ac:dyDescent="0.3">
      <c r="A663" s="747" t="s">
        <v>583</v>
      </c>
      <c r="B663" s="748" t="s">
        <v>584</v>
      </c>
      <c r="C663" s="749" t="s">
        <v>608</v>
      </c>
      <c r="D663" s="750" t="s">
        <v>609</v>
      </c>
      <c r="E663" s="751">
        <v>50113001</v>
      </c>
      <c r="F663" s="750" t="s">
        <v>617</v>
      </c>
      <c r="G663" s="749" t="s">
        <v>618</v>
      </c>
      <c r="H663" s="749">
        <v>187814</v>
      </c>
      <c r="I663" s="749">
        <v>87814</v>
      </c>
      <c r="J663" s="749" t="s">
        <v>621</v>
      </c>
      <c r="K663" s="749" t="s">
        <v>622</v>
      </c>
      <c r="L663" s="752">
        <v>537.63761904761907</v>
      </c>
      <c r="M663" s="752">
        <v>21</v>
      </c>
      <c r="N663" s="753">
        <v>11290.39</v>
      </c>
    </row>
    <row r="664" spans="1:14" ht="14.4" customHeight="1" x14ac:dyDescent="0.3">
      <c r="A664" s="747" t="s">
        <v>583</v>
      </c>
      <c r="B664" s="748" t="s">
        <v>584</v>
      </c>
      <c r="C664" s="749" t="s">
        <v>608</v>
      </c>
      <c r="D664" s="750" t="s">
        <v>609</v>
      </c>
      <c r="E664" s="751">
        <v>50113001</v>
      </c>
      <c r="F664" s="750" t="s">
        <v>617</v>
      </c>
      <c r="G664" s="749" t="s">
        <v>618</v>
      </c>
      <c r="H664" s="749">
        <v>501694</v>
      </c>
      <c r="I664" s="749">
        <v>0</v>
      </c>
      <c r="J664" s="749" t="s">
        <v>795</v>
      </c>
      <c r="K664" s="749" t="s">
        <v>1556</v>
      </c>
      <c r="L664" s="752">
        <v>756.34</v>
      </c>
      <c r="M664" s="752">
        <v>2</v>
      </c>
      <c r="N664" s="753">
        <v>1512.68</v>
      </c>
    </row>
    <row r="665" spans="1:14" ht="14.4" customHeight="1" x14ac:dyDescent="0.3">
      <c r="A665" s="747" t="s">
        <v>583</v>
      </c>
      <c r="B665" s="748" t="s">
        <v>584</v>
      </c>
      <c r="C665" s="749" t="s">
        <v>608</v>
      </c>
      <c r="D665" s="750" t="s">
        <v>609</v>
      </c>
      <c r="E665" s="751">
        <v>50113001</v>
      </c>
      <c r="F665" s="750" t="s">
        <v>617</v>
      </c>
      <c r="G665" s="749" t="s">
        <v>618</v>
      </c>
      <c r="H665" s="749">
        <v>501695</v>
      </c>
      <c r="I665" s="749">
        <v>0</v>
      </c>
      <c r="J665" s="749" t="s">
        <v>795</v>
      </c>
      <c r="K665" s="749" t="s">
        <v>796</v>
      </c>
      <c r="L665" s="752">
        <v>1094.5922500000001</v>
      </c>
      <c r="M665" s="752">
        <v>4</v>
      </c>
      <c r="N665" s="753">
        <v>4378.3690000000006</v>
      </c>
    </row>
    <row r="666" spans="1:14" ht="14.4" customHeight="1" x14ac:dyDescent="0.3">
      <c r="A666" s="747" t="s">
        <v>583</v>
      </c>
      <c r="B666" s="748" t="s">
        <v>584</v>
      </c>
      <c r="C666" s="749" t="s">
        <v>608</v>
      </c>
      <c r="D666" s="750" t="s">
        <v>609</v>
      </c>
      <c r="E666" s="751">
        <v>50113001</v>
      </c>
      <c r="F666" s="750" t="s">
        <v>617</v>
      </c>
      <c r="G666" s="749" t="s">
        <v>634</v>
      </c>
      <c r="H666" s="749">
        <v>848765</v>
      </c>
      <c r="I666" s="749">
        <v>107938</v>
      </c>
      <c r="J666" s="749" t="s">
        <v>816</v>
      </c>
      <c r="K666" s="749" t="s">
        <v>819</v>
      </c>
      <c r="L666" s="752">
        <v>128.91588235294122</v>
      </c>
      <c r="M666" s="752">
        <v>17</v>
      </c>
      <c r="N666" s="753">
        <v>2191.5700000000006</v>
      </c>
    </row>
    <row r="667" spans="1:14" ht="14.4" customHeight="1" x14ac:dyDescent="0.3">
      <c r="A667" s="747" t="s">
        <v>583</v>
      </c>
      <c r="B667" s="748" t="s">
        <v>584</v>
      </c>
      <c r="C667" s="749" t="s">
        <v>608</v>
      </c>
      <c r="D667" s="750" t="s">
        <v>609</v>
      </c>
      <c r="E667" s="751">
        <v>50113001</v>
      </c>
      <c r="F667" s="750" t="s">
        <v>617</v>
      </c>
      <c r="G667" s="749" t="s">
        <v>618</v>
      </c>
      <c r="H667" s="749">
        <v>193105</v>
      </c>
      <c r="I667" s="749">
        <v>93105</v>
      </c>
      <c r="J667" s="749" t="s">
        <v>828</v>
      </c>
      <c r="K667" s="749" t="s">
        <v>830</v>
      </c>
      <c r="L667" s="752">
        <v>210.0200000000001</v>
      </c>
      <c r="M667" s="752">
        <v>4</v>
      </c>
      <c r="N667" s="753">
        <v>840.08000000000038</v>
      </c>
    </row>
    <row r="668" spans="1:14" ht="14.4" customHeight="1" x14ac:dyDescent="0.3">
      <c r="A668" s="747" t="s">
        <v>583</v>
      </c>
      <c r="B668" s="748" t="s">
        <v>584</v>
      </c>
      <c r="C668" s="749" t="s">
        <v>608</v>
      </c>
      <c r="D668" s="750" t="s">
        <v>609</v>
      </c>
      <c r="E668" s="751">
        <v>50113001</v>
      </c>
      <c r="F668" s="750" t="s">
        <v>617</v>
      </c>
      <c r="G668" s="749" t="s">
        <v>618</v>
      </c>
      <c r="H668" s="749">
        <v>184090</v>
      </c>
      <c r="I668" s="749">
        <v>84090</v>
      </c>
      <c r="J668" s="749" t="s">
        <v>623</v>
      </c>
      <c r="K668" s="749" t="s">
        <v>624</v>
      </c>
      <c r="L668" s="752">
        <v>60.139984647967928</v>
      </c>
      <c r="M668" s="752">
        <v>114</v>
      </c>
      <c r="N668" s="753">
        <v>6855.958249868344</v>
      </c>
    </row>
    <row r="669" spans="1:14" ht="14.4" customHeight="1" x14ac:dyDescent="0.3">
      <c r="A669" s="747" t="s">
        <v>583</v>
      </c>
      <c r="B669" s="748" t="s">
        <v>584</v>
      </c>
      <c r="C669" s="749" t="s">
        <v>608</v>
      </c>
      <c r="D669" s="750" t="s">
        <v>609</v>
      </c>
      <c r="E669" s="751">
        <v>50113001</v>
      </c>
      <c r="F669" s="750" t="s">
        <v>617</v>
      </c>
      <c r="G669" s="749" t="s">
        <v>618</v>
      </c>
      <c r="H669" s="749">
        <v>104071</v>
      </c>
      <c r="I669" s="749">
        <v>4071</v>
      </c>
      <c r="J669" s="749" t="s">
        <v>859</v>
      </c>
      <c r="K669" s="749" t="s">
        <v>861</v>
      </c>
      <c r="L669" s="752">
        <v>153.10555555555555</v>
      </c>
      <c r="M669" s="752">
        <v>9</v>
      </c>
      <c r="N669" s="753">
        <v>1377.95</v>
      </c>
    </row>
    <row r="670" spans="1:14" ht="14.4" customHeight="1" x14ac:dyDescent="0.3">
      <c r="A670" s="747" t="s">
        <v>583</v>
      </c>
      <c r="B670" s="748" t="s">
        <v>584</v>
      </c>
      <c r="C670" s="749" t="s">
        <v>608</v>
      </c>
      <c r="D670" s="750" t="s">
        <v>609</v>
      </c>
      <c r="E670" s="751">
        <v>50113001</v>
      </c>
      <c r="F670" s="750" t="s">
        <v>617</v>
      </c>
      <c r="G670" s="749" t="s">
        <v>618</v>
      </c>
      <c r="H670" s="749">
        <v>154539</v>
      </c>
      <c r="I670" s="749">
        <v>54539</v>
      </c>
      <c r="J670" s="749" t="s">
        <v>625</v>
      </c>
      <c r="K670" s="749" t="s">
        <v>626</v>
      </c>
      <c r="L670" s="752">
        <v>60.338076923076933</v>
      </c>
      <c r="M670" s="752">
        <v>52</v>
      </c>
      <c r="N670" s="753">
        <v>3137.5800000000004</v>
      </c>
    </row>
    <row r="671" spans="1:14" ht="14.4" customHeight="1" x14ac:dyDescent="0.3">
      <c r="A671" s="747" t="s">
        <v>583</v>
      </c>
      <c r="B671" s="748" t="s">
        <v>584</v>
      </c>
      <c r="C671" s="749" t="s">
        <v>608</v>
      </c>
      <c r="D671" s="750" t="s">
        <v>609</v>
      </c>
      <c r="E671" s="751">
        <v>50113001</v>
      </c>
      <c r="F671" s="750" t="s">
        <v>617</v>
      </c>
      <c r="G671" s="749" t="s">
        <v>618</v>
      </c>
      <c r="H671" s="749">
        <v>215473</v>
      </c>
      <c r="I671" s="749">
        <v>215473</v>
      </c>
      <c r="J671" s="749" t="s">
        <v>1560</v>
      </c>
      <c r="K671" s="749" t="s">
        <v>1561</v>
      </c>
      <c r="L671" s="752">
        <v>220.30000000000004</v>
      </c>
      <c r="M671" s="752">
        <v>3</v>
      </c>
      <c r="N671" s="753">
        <v>660.90000000000009</v>
      </c>
    </row>
    <row r="672" spans="1:14" ht="14.4" customHeight="1" x14ac:dyDescent="0.3">
      <c r="A672" s="747" t="s">
        <v>583</v>
      </c>
      <c r="B672" s="748" t="s">
        <v>584</v>
      </c>
      <c r="C672" s="749" t="s">
        <v>608</v>
      </c>
      <c r="D672" s="750" t="s">
        <v>609</v>
      </c>
      <c r="E672" s="751">
        <v>50113001</v>
      </c>
      <c r="F672" s="750" t="s">
        <v>617</v>
      </c>
      <c r="G672" s="749" t="s">
        <v>618</v>
      </c>
      <c r="H672" s="749">
        <v>215474</v>
      </c>
      <c r="I672" s="749">
        <v>215474</v>
      </c>
      <c r="J672" s="749" t="s">
        <v>871</v>
      </c>
      <c r="K672" s="749" t="s">
        <v>872</v>
      </c>
      <c r="L672" s="752">
        <v>372.8</v>
      </c>
      <c r="M672" s="752">
        <v>7</v>
      </c>
      <c r="N672" s="753">
        <v>2609.6</v>
      </c>
    </row>
    <row r="673" spans="1:14" ht="14.4" customHeight="1" x14ac:dyDescent="0.3">
      <c r="A673" s="747" t="s">
        <v>583</v>
      </c>
      <c r="B673" s="748" t="s">
        <v>584</v>
      </c>
      <c r="C673" s="749" t="s">
        <v>608</v>
      </c>
      <c r="D673" s="750" t="s">
        <v>609</v>
      </c>
      <c r="E673" s="751">
        <v>50113001</v>
      </c>
      <c r="F673" s="750" t="s">
        <v>617</v>
      </c>
      <c r="G673" s="749" t="s">
        <v>618</v>
      </c>
      <c r="H673" s="749">
        <v>447</v>
      </c>
      <c r="I673" s="749">
        <v>447</v>
      </c>
      <c r="J673" s="749" t="s">
        <v>1562</v>
      </c>
      <c r="K673" s="749" t="s">
        <v>1563</v>
      </c>
      <c r="L673" s="752">
        <v>179.63414832987121</v>
      </c>
      <c r="M673" s="752">
        <v>134</v>
      </c>
      <c r="N673" s="753">
        <v>24070.975876202741</v>
      </c>
    </row>
    <row r="674" spans="1:14" ht="14.4" customHeight="1" x14ac:dyDescent="0.3">
      <c r="A674" s="747" t="s">
        <v>583</v>
      </c>
      <c r="B674" s="748" t="s">
        <v>584</v>
      </c>
      <c r="C674" s="749" t="s">
        <v>608</v>
      </c>
      <c r="D674" s="750" t="s">
        <v>609</v>
      </c>
      <c r="E674" s="751">
        <v>50113001</v>
      </c>
      <c r="F674" s="750" t="s">
        <v>617</v>
      </c>
      <c r="G674" s="749" t="s">
        <v>585</v>
      </c>
      <c r="H674" s="749">
        <v>846826</v>
      </c>
      <c r="I674" s="749">
        <v>125002</v>
      </c>
      <c r="J674" s="749" t="s">
        <v>1564</v>
      </c>
      <c r="K674" s="749" t="s">
        <v>585</v>
      </c>
      <c r="L674" s="752">
        <v>950.19275992438577</v>
      </c>
      <c r="M674" s="752">
        <v>529</v>
      </c>
      <c r="N674" s="753">
        <v>502651.97000000009</v>
      </c>
    </row>
    <row r="675" spans="1:14" ht="14.4" customHeight="1" x14ac:dyDescent="0.3">
      <c r="A675" s="747" t="s">
        <v>583</v>
      </c>
      <c r="B675" s="748" t="s">
        <v>584</v>
      </c>
      <c r="C675" s="749" t="s">
        <v>608</v>
      </c>
      <c r="D675" s="750" t="s">
        <v>609</v>
      </c>
      <c r="E675" s="751">
        <v>50113001</v>
      </c>
      <c r="F675" s="750" t="s">
        <v>617</v>
      </c>
      <c r="G675" s="749" t="s">
        <v>618</v>
      </c>
      <c r="H675" s="749">
        <v>200239</v>
      </c>
      <c r="I675" s="749">
        <v>200239</v>
      </c>
      <c r="J675" s="749" t="s">
        <v>1617</v>
      </c>
      <c r="K675" s="749" t="s">
        <v>1618</v>
      </c>
      <c r="L675" s="752">
        <v>555.2401495729905</v>
      </c>
      <c r="M675" s="752">
        <v>2</v>
      </c>
      <c r="N675" s="753">
        <v>1110.480299145981</v>
      </c>
    </row>
    <row r="676" spans="1:14" ht="14.4" customHeight="1" x14ac:dyDescent="0.3">
      <c r="A676" s="747" t="s">
        <v>583</v>
      </c>
      <c r="B676" s="748" t="s">
        <v>584</v>
      </c>
      <c r="C676" s="749" t="s">
        <v>608</v>
      </c>
      <c r="D676" s="750" t="s">
        <v>609</v>
      </c>
      <c r="E676" s="751">
        <v>50113001</v>
      </c>
      <c r="F676" s="750" t="s">
        <v>617</v>
      </c>
      <c r="G676" s="749" t="s">
        <v>618</v>
      </c>
      <c r="H676" s="749">
        <v>102133</v>
      </c>
      <c r="I676" s="749">
        <v>2133</v>
      </c>
      <c r="J676" s="749" t="s">
        <v>934</v>
      </c>
      <c r="K676" s="749" t="s">
        <v>935</v>
      </c>
      <c r="L676" s="752">
        <v>28.119859154929578</v>
      </c>
      <c r="M676" s="752">
        <v>71</v>
      </c>
      <c r="N676" s="753">
        <v>1996.51</v>
      </c>
    </row>
    <row r="677" spans="1:14" ht="14.4" customHeight="1" x14ac:dyDescent="0.3">
      <c r="A677" s="747" t="s">
        <v>583</v>
      </c>
      <c r="B677" s="748" t="s">
        <v>584</v>
      </c>
      <c r="C677" s="749" t="s">
        <v>608</v>
      </c>
      <c r="D677" s="750" t="s">
        <v>609</v>
      </c>
      <c r="E677" s="751">
        <v>50113001</v>
      </c>
      <c r="F677" s="750" t="s">
        <v>617</v>
      </c>
      <c r="G677" s="749" t="s">
        <v>618</v>
      </c>
      <c r="H677" s="749">
        <v>198864</v>
      </c>
      <c r="I677" s="749">
        <v>98864</v>
      </c>
      <c r="J677" s="749" t="s">
        <v>627</v>
      </c>
      <c r="K677" s="749" t="s">
        <v>628</v>
      </c>
      <c r="L677" s="752">
        <v>537.87000000000012</v>
      </c>
      <c r="M677" s="752">
        <v>24.5</v>
      </c>
      <c r="N677" s="753">
        <v>13177.815000000002</v>
      </c>
    </row>
    <row r="678" spans="1:14" ht="14.4" customHeight="1" x14ac:dyDescent="0.3">
      <c r="A678" s="747" t="s">
        <v>583</v>
      </c>
      <c r="B678" s="748" t="s">
        <v>584</v>
      </c>
      <c r="C678" s="749" t="s">
        <v>608</v>
      </c>
      <c r="D678" s="750" t="s">
        <v>609</v>
      </c>
      <c r="E678" s="751">
        <v>50113001</v>
      </c>
      <c r="F678" s="750" t="s">
        <v>617</v>
      </c>
      <c r="G678" s="749" t="s">
        <v>618</v>
      </c>
      <c r="H678" s="749">
        <v>198872</v>
      </c>
      <c r="I678" s="749">
        <v>98872</v>
      </c>
      <c r="J678" s="749" t="s">
        <v>627</v>
      </c>
      <c r="K678" s="749" t="s">
        <v>629</v>
      </c>
      <c r="L678" s="752">
        <v>312.84000000000003</v>
      </c>
      <c r="M678" s="752">
        <v>36</v>
      </c>
      <c r="N678" s="753">
        <v>11262.240000000002</v>
      </c>
    </row>
    <row r="679" spans="1:14" ht="14.4" customHeight="1" x14ac:dyDescent="0.3">
      <c r="A679" s="747" t="s">
        <v>583</v>
      </c>
      <c r="B679" s="748" t="s">
        <v>584</v>
      </c>
      <c r="C679" s="749" t="s">
        <v>608</v>
      </c>
      <c r="D679" s="750" t="s">
        <v>609</v>
      </c>
      <c r="E679" s="751">
        <v>50113001</v>
      </c>
      <c r="F679" s="750" t="s">
        <v>617</v>
      </c>
      <c r="G679" s="749" t="s">
        <v>618</v>
      </c>
      <c r="H679" s="749">
        <v>198876</v>
      </c>
      <c r="I679" s="749">
        <v>98876</v>
      </c>
      <c r="J679" s="749" t="s">
        <v>627</v>
      </c>
      <c r="K679" s="749" t="s">
        <v>938</v>
      </c>
      <c r="L679" s="752">
        <v>255.19999999999996</v>
      </c>
      <c r="M679" s="752">
        <v>25</v>
      </c>
      <c r="N679" s="753">
        <v>6379.9999999999991</v>
      </c>
    </row>
    <row r="680" spans="1:14" ht="14.4" customHeight="1" x14ac:dyDescent="0.3">
      <c r="A680" s="747" t="s">
        <v>583</v>
      </c>
      <c r="B680" s="748" t="s">
        <v>584</v>
      </c>
      <c r="C680" s="749" t="s">
        <v>608</v>
      </c>
      <c r="D680" s="750" t="s">
        <v>609</v>
      </c>
      <c r="E680" s="751">
        <v>50113001</v>
      </c>
      <c r="F680" s="750" t="s">
        <v>617</v>
      </c>
      <c r="G680" s="749" t="s">
        <v>618</v>
      </c>
      <c r="H680" s="749">
        <v>165633</v>
      </c>
      <c r="I680" s="749">
        <v>165751</v>
      </c>
      <c r="J680" s="749" t="s">
        <v>940</v>
      </c>
      <c r="K680" s="749" t="s">
        <v>941</v>
      </c>
      <c r="L680" s="752">
        <v>2866.3799999999997</v>
      </c>
      <c r="M680" s="752">
        <v>3</v>
      </c>
      <c r="N680" s="753">
        <v>8599.14</v>
      </c>
    </row>
    <row r="681" spans="1:14" ht="14.4" customHeight="1" x14ac:dyDescent="0.3">
      <c r="A681" s="747" t="s">
        <v>583</v>
      </c>
      <c r="B681" s="748" t="s">
        <v>584</v>
      </c>
      <c r="C681" s="749" t="s">
        <v>608</v>
      </c>
      <c r="D681" s="750" t="s">
        <v>609</v>
      </c>
      <c r="E681" s="751">
        <v>50113001</v>
      </c>
      <c r="F681" s="750" t="s">
        <v>617</v>
      </c>
      <c r="G681" s="749" t="s">
        <v>618</v>
      </c>
      <c r="H681" s="749">
        <v>124067</v>
      </c>
      <c r="I681" s="749">
        <v>124067</v>
      </c>
      <c r="J681" s="749" t="s">
        <v>978</v>
      </c>
      <c r="K681" s="749" t="s">
        <v>979</v>
      </c>
      <c r="L681" s="752">
        <v>37.165862068965517</v>
      </c>
      <c r="M681" s="752">
        <v>58</v>
      </c>
      <c r="N681" s="753">
        <v>2155.62</v>
      </c>
    </row>
    <row r="682" spans="1:14" ht="14.4" customHeight="1" x14ac:dyDescent="0.3">
      <c r="A682" s="747" t="s">
        <v>583</v>
      </c>
      <c r="B682" s="748" t="s">
        <v>584</v>
      </c>
      <c r="C682" s="749" t="s">
        <v>608</v>
      </c>
      <c r="D682" s="750" t="s">
        <v>609</v>
      </c>
      <c r="E682" s="751">
        <v>50113001</v>
      </c>
      <c r="F682" s="750" t="s">
        <v>617</v>
      </c>
      <c r="G682" s="749" t="s">
        <v>618</v>
      </c>
      <c r="H682" s="749">
        <v>216572</v>
      </c>
      <c r="I682" s="749">
        <v>216572</v>
      </c>
      <c r="J682" s="749" t="s">
        <v>978</v>
      </c>
      <c r="K682" s="749" t="s">
        <v>979</v>
      </c>
      <c r="L682" s="752">
        <v>36.325294117647054</v>
      </c>
      <c r="M682" s="752">
        <v>68</v>
      </c>
      <c r="N682" s="753">
        <v>2470.12</v>
      </c>
    </row>
    <row r="683" spans="1:14" ht="14.4" customHeight="1" x14ac:dyDescent="0.3">
      <c r="A683" s="747" t="s">
        <v>583</v>
      </c>
      <c r="B683" s="748" t="s">
        <v>584</v>
      </c>
      <c r="C683" s="749" t="s">
        <v>608</v>
      </c>
      <c r="D683" s="750" t="s">
        <v>609</v>
      </c>
      <c r="E683" s="751">
        <v>50113001</v>
      </c>
      <c r="F683" s="750" t="s">
        <v>617</v>
      </c>
      <c r="G683" s="749" t="s">
        <v>618</v>
      </c>
      <c r="H683" s="749">
        <v>104344</v>
      </c>
      <c r="I683" s="749">
        <v>4344</v>
      </c>
      <c r="J683" s="749" t="s">
        <v>984</v>
      </c>
      <c r="K683" s="749" t="s">
        <v>985</v>
      </c>
      <c r="L683" s="752">
        <v>94.163615787188547</v>
      </c>
      <c r="M683" s="752">
        <v>31</v>
      </c>
      <c r="N683" s="753">
        <v>2919.072089402845</v>
      </c>
    </row>
    <row r="684" spans="1:14" ht="14.4" customHeight="1" x14ac:dyDescent="0.3">
      <c r="A684" s="747" t="s">
        <v>583</v>
      </c>
      <c r="B684" s="748" t="s">
        <v>584</v>
      </c>
      <c r="C684" s="749" t="s">
        <v>608</v>
      </c>
      <c r="D684" s="750" t="s">
        <v>609</v>
      </c>
      <c r="E684" s="751">
        <v>50113001</v>
      </c>
      <c r="F684" s="750" t="s">
        <v>617</v>
      </c>
      <c r="G684" s="749" t="s">
        <v>618</v>
      </c>
      <c r="H684" s="749">
        <v>842703</v>
      </c>
      <c r="I684" s="749">
        <v>0</v>
      </c>
      <c r="J684" s="749" t="s">
        <v>986</v>
      </c>
      <c r="K684" s="749" t="s">
        <v>585</v>
      </c>
      <c r="L684" s="752">
        <v>59.883440860215039</v>
      </c>
      <c r="M684" s="752">
        <v>93</v>
      </c>
      <c r="N684" s="753">
        <v>5569.1599999999989</v>
      </c>
    </row>
    <row r="685" spans="1:14" ht="14.4" customHeight="1" x14ac:dyDescent="0.3">
      <c r="A685" s="747" t="s">
        <v>583</v>
      </c>
      <c r="B685" s="748" t="s">
        <v>584</v>
      </c>
      <c r="C685" s="749" t="s">
        <v>608</v>
      </c>
      <c r="D685" s="750" t="s">
        <v>609</v>
      </c>
      <c r="E685" s="751">
        <v>50113001</v>
      </c>
      <c r="F685" s="750" t="s">
        <v>617</v>
      </c>
      <c r="G685" s="749" t="s">
        <v>618</v>
      </c>
      <c r="H685" s="749">
        <v>394712</v>
      </c>
      <c r="I685" s="749">
        <v>0</v>
      </c>
      <c r="J685" s="749" t="s">
        <v>997</v>
      </c>
      <c r="K685" s="749" t="s">
        <v>998</v>
      </c>
      <c r="L685" s="752">
        <v>23.700194253439683</v>
      </c>
      <c r="M685" s="752">
        <v>114</v>
      </c>
      <c r="N685" s="753">
        <v>2701.822144892124</v>
      </c>
    </row>
    <row r="686" spans="1:14" ht="14.4" customHeight="1" x14ac:dyDescent="0.3">
      <c r="A686" s="747" t="s">
        <v>583</v>
      </c>
      <c r="B686" s="748" t="s">
        <v>584</v>
      </c>
      <c r="C686" s="749" t="s">
        <v>608</v>
      </c>
      <c r="D686" s="750" t="s">
        <v>609</v>
      </c>
      <c r="E686" s="751">
        <v>50113001</v>
      </c>
      <c r="F686" s="750" t="s">
        <v>617</v>
      </c>
      <c r="G686" s="749" t="s">
        <v>618</v>
      </c>
      <c r="H686" s="749">
        <v>134821</v>
      </c>
      <c r="I686" s="749">
        <v>134821</v>
      </c>
      <c r="J686" s="749" t="s">
        <v>1013</v>
      </c>
      <c r="K686" s="749" t="s">
        <v>1014</v>
      </c>
      <c r="L686" s="752">
        <v>264.99</v>
      </c>
      <c r="M686" s="752">
        <v>335</v>
      </c>
      <c r="N686" s="753">
        <v>88771.650000000009</v>
      </c>
    </row>
    <row r="687" spans="1:14" ht="14.4" customHeight="1" x14ac:dyDescent="0.3">
      <c r="A687" s="747" t="s">
        <v>583</v>
      </c>
      <c r="B687" s="748" t="s">
        <v>584</v>
      </c>
      <c r="C687" s="749" t="s">
        <v>608</v>
      </c>
      <c r="D687" s="750" t="s">
        <v>609</v>
      </c>
      <c r="E687" s="751">
        <v>50113001</v>
      </c>
      <c r="F687" s="750" t="s">
        <v>617</v>
      </c>
      <c r="G687" s="749" t="s">
        <v>618</v>
      </c>
      <c r="H687" s="749">
        <v>134824</v>
      </c>
      <c r="I687" s="749">
        <v>134824</v>
      </c>
      <c r="J687" s="749" t="s">
        <v>1015</v>
      </c>
      <c r="K687" s="749" t="s">
        <v>1016</v>
      </c>
      <c r="L687" s="752">
        <v>199.97999999999996</v>
      </c>
      <c r="M687" s="752">
        <v>304</v>
      </c>
      <c r="N687" s="753">
        <v>60793.919999999991</v>
      </c>
    </row>
    <row r="688" spans="1:14" ht="14.4" customHeight="1" x14ac:dyDescent="0.3">
      <c r="A688" s="747" t="s">
        <v>583</v>
      </c>
      <c r="B688" s="748" t="s">
        <v>584</v>
      </c>
      <c r="C688" s="749" t="s">
        <v>608</v>
      </c>
      <c r="D688" s="750" t="s">
        <v>609</v>
      </c>
      <c r="E688" s="751">
        <v>50113001</v>
      </c>
      <c r="F688" s="750" t="s">
        <v>617</v>
      </c>
      <c r="G688" s="749" t="s">
        <v>618</v>
      </c>
      <c r="H688" s="749">
        <v>107678</v>
      </c>
      <c r="I688" s="749">
        <v>107678</v>
      </c>
      <c r="J688" s="749" t="s">
        <v>1021</v>
      </c>
      <c r="K688" s="749" t="s">
        <v>1571</v>
      </c>
      <c r="L688" s="752">
        <v>445.86666666666662</v>
      </c>
      <c r="M688" s="752">
        <v>3</v>
      </c>
      <c r="N688" s="753">
        <v>1337.6</v>
      </c>
    </row>
    <row r="689" spans="1:14" ht="14.4" customHeight="1" x14ac:dyDescent="0.3">
      <c r="A689" s="747" t="s">
        <v>583</v>
      </c>
      <c r="B689" s="748" t="s">
        <v>584</v>
      </c>
      <c r="C689" s="749" t="s">
        <v>608</v>
      </c>
      <c r="D689" s="750" t="s">
        <v>609</v>
      </c>
      <c r="E689" s="751">
        <v>50113001</v>
      </c>
      <c r="F689" s="750" t="s">
        <v>617</v>
      </c>
      <c r="G689" s="749" t="s">
        <v>634</v>
      </c>
      <c r="H689" s="749">
        <v>197125</v>
      </c>
      <c r="I689" s="749">
        <v>197125</v>
      </c>
      <c r="J689" s="749" t="s">
        <v>635</v>
      </c>
      <c r="K689" s="749" t="s">
        <v>636</v>
      </c>
      <c r="L689" s="752">
        <v>164.01492537313433</v>
      </c>
      <c r="M689" s="752">
        <v>134</v>
      </c>
      <c r="N689" s="753">
        <v>21978</v>
      </c>
    </row>
    <row r="690" spans="1:14" ht="14.4" customHeight="1" x14ac:dyDescent="0.3">
      <c r="A690" s="747" t="s">
        <v>583</v>
      </c>
      <c r="B690" s="748" t="s">
        <v>584</v>
      </c>
      <c r="C690" s="749" t="s">
        <v>608</v>
      </c>
      <c r="D690" s="750" t="s">
        <v>609</v>
      </c>
      <c r="E690" s="751">
        <v>50113001</v>
      </c>
      <c r="F690" s="750" t="s">
        <v>617</v>
      </c>
      <c r="G690" s="749" t="s">
        <v>618</v>
      </c>
      <c r="H690" s="749">
        <v>185812</v>
      </c>
      <c r="I690" s="749">
        <v>85812</v>
      </c>
      <c r="J690" s="749" t="s">
        <v>637</v>
      </c>
      <c r="K690" s="749" t="s">
        <v>638</v>
      </c>
      <c r="L690" s="752">
        <v>52.269495288414866</v>
      </c>
      <c r="M690" s="752">
        <v>3</v>
      </c>
      <c r="N690" s="753">
        <v>156.80848586524459</v>
      </c>
    </row>
    <row r="691" spans="1:14" ht="14.4" customHeight="1" x14ac:dyDescent="0.3">
      <c r="A691" s="747" t="s">
        <v>583</v>
      </c>
      <c r="B691" s="748" t="s">
        <v>584</v>
      </c>
      <c r="C691" s="749" t="s">
        <v>608</v>
      </c>
      <c r="D691" s="750" t="s">
        <v>609</v>
      </c>
      <c r="E691" s="751">
        <v>50113001</v>
      </c>
      <c r="F691" s="750" t="s">
        <v>617</v>
      </c>
      <c r="G691" s="749" t="s">
        <v>618</v>
      </c>
      <c r="H691" s="749">
        <v>67558</v>
      </c>
      <c r="I691" s="749">
        <v>67558</v>
      </c>
      <c r="J691" s="749" t="s">
        <v>639</v>
      </c>
      <c r="K691" s="749" t="s">
        <v>640</v>
      </c>
      <c r="L691" s="752">
        <v>27.51</v>
      </c>
      <c r="M691" s="752">
        <v>11</v>
      </c>
      <c r="N691" s="753">
        <v>302.61</v>
      </c>
    </row>
    <row r="692" spans="1:14" ht="14.4" customHeight="1" x14ac:dyDescent="0.3">
      <c r="A692" s="747" t="s">
        <v>583</v>
      </c>
      <c r="B692" s="748" t="s">
        <v>584</v>
      </c>
      <c r="C692" s="749" t="s">
        <v>608</v>
      </c>
      <c r="D692" s="750" t="s">
        <v>609</v>
      </c>
      <c r="E692" s="751">
        <v>50113001</v>
      </c>
      <c r="F692" s="750" t="s">
        <v>617</v>
      </c>
      <c r="G692" s="749" t="s">
        <v>618</v>
      </c>
      <c r="H692" s="749">
        <v>100498</v>
      </c>
      <c r="I692" s="749">
        <v>498</v>
      </c>
      <c r="J692" s="749" t="s">
        <v>1060</v>
      </c>
      <c r="K692" s="749" t="s">
        <v>777</v>
      </c>
      <c r="L692" s="752">
        <v>96.541250000000019</v>
      </c>
      <c r="M692" s="752">
        <v>16</v>
      </c>
      <c r="N692" s="753">
        <v>1544.6600000000003</v>
      </c>
    </row>
    <row r="693" spans="1:14" ht="14.4" customHeight="1" x14ac:dyDescent="0.3">
      <c r="A693" s="747" t="s">
        <v>583</v>
      </c>
      <c r="B693" s="748" t="s">
        <v>584</v>
      </c>
      <c r="C693" s="749" t="s">
        <v>608</v>
      </c>
      <c r="D693" s="750" t="s">
        <v>609</v>
      </c>
      <c r="E693" s="751">
        <v>50113001</v>
      </c>
      <c r="F693" s="750" t="s">
        <v>617</v>
      </c>
      <c r="G693" s="749" t="s">
        <v>618</v>
      </c>
      <c r="H693" s="749">
        <v>102439</v>
      </c>
      <c r="I693" s="749">
        <v>2439</v>
      </c>
      <c r="J693" s="749" t="s">
        <v>641</v>
      </c>
      <c r="K693" s="749" t="s">
        <v>642</v>
      </c>
      <c r="L693" s="752">
        <v>280.08637801340274</v>
      </c>
      <c r="M693" s="752">
        <v>45</v>
      </c>
      <c r="N693" s="753">
        <v>12603.887010603123</v>
      </c>
    </row>
    <row r="694" spans="1:14" ht="14.4" customHeight="1" x14ac:dyDescent="0.3">
      <c r="A694" s="747" t="s">
        <v>583</v>
      </c>
      <c r="B694" s="748" t="s">
        <v>584</v>
      </c>
      <c r="C694" s="749" t="s">
        <v>608</v>
      </c>
      <c r="D694" s="750" t="s">
        <v>609</v>
      </c>
      <c r="E694" s="751">
        <v>50113001</v>
      </c>
      <c r="F694" s="750" t="s">
        <v>617</v>
      </c>
      <c r="G694" s="749" t="s">
        <v>618</v>
      </c>
      <c r="H694" s="749">
        <v>190021</v>
      </c>
      <c r="I694" s="749">
        <v>90021</v>
      </c>
      <c r="J694" s="749" t="s">
        <v>1574</v>
      </c>
      <c r="K694" s="749" t="s">
        <v>1575</v>
      </c>
      <c r="L694" s="752">
        <v>596.51219512195121</v>
      </c>
      <c r="M694" s="752">
        <v>41</v>
      </c>
      <c r="N694" s="753">
        <v>24457</v>
      </c>
    </row>
    <row r="695" spans="1:14" ht="14.4" customHeight="1" x14ac:dyDescent="0.3">
      <c r="A695" s="747" t="s">
        <v>583</v>
      </c>
      <c r="B695" s="748" t="s">
        <v>584</v>
      </c>
      <c r="C695" s="749" t="s">
        <v>608</v>
      </c>
      <c r="D695" s="750" t="s">
        <v>609</v>
      </c>
      <c r="E695" s="751">
        <v>50113001</v>
      </c>
      <c r="F695" s="750" t="s">
        <v>617</v>
      </c>
      <c r="G695" s="749" t="s">
        <v>618</v>
      </c>
      <c r="H695" s="749">
        <v>192836</v>
      </c>
      <c r="I695" s="749">
        <v>92836</v>
      </c>
      <c r="J695" s="749" t="s">
        <v>1576</v>
      </c>
      <c r="K695" s="749" t="s">
        <v>1577</v>
      </c>
      <c r="L695" s="752">
        <v>594.33275862068979</v>
      </c>
      <c r="M695" s="752">
        <v>29</v>
      </c>
      <c r="N695" s="753">
        <v>17235.650000000005</v>
      </c>
    </row>
    <row r="696" spans="1:14" ht="14.4" customHeight="1" x14ac:dyDescent="0.3">
      <c r="A696" s="747" t="s">
        <v>583</v>
      </c>
      <c r="B696" s="748" t="s">
        <v>584</v>
      </c>
      <c r="C696" s="749" t="s">
        <v>608</v>
      </c>
      <c r="D696" s="750" t="s">
        <v>609</v>
      </c>
      <c r="E696" s="751">
        <v>50113001</v>
      </c>
      <c r="F696" s="750" t="s">
        <v>617</v>
      </c>
      <c r="G696" s="749" t="s">
        <v>618</v>
      </c>
      <c r="H696" s="749">
        <v>100502</v>
      </c>
      <c r="I696" s="749">
        <v>502</v>
      </c>
      <c r="J696" s="749" t="s">
        <v>643</v>
      </c>
      <c r="K696" s="749" t="s">
        <v>644</v>
      </c>
      <c r="L696" s="752">
        <v>218.10987500000002</v>
      </c>
      <c r="M696" s="752">
        <v>80</v>
      </c>
      <c r="N696" s="753">
        <v>17448.79</v>
      </c>
    </row>
    <row r="697" spans="1:14" ht="14.4" customHeight="1" x14ac:dyDescent="0.3">
      <c r="A697" s="747" t="s">
        <v>583</v>
      </c>
      <c r="B697" s="748" t="s">
        <v>584</v>
      </c>
      <c r="C697" s="749" t="s">
        <v>608</v>
      </c>
      <c r="D697" s="750" t="s">
        <v>609</v>
      </c>
      <c r="E697" s="751">
        <v>50113001</v>
      </c>
      <c r="F697" s="750" t="s">
        <v>617</v>
      </c>
      <c r="G697" s="749" t="s">
        <v>634</v>
      </c>
      <c r="H697" s="749">
        <v>127736</v>
      </c>
      <c r="I697" s="749">
        <v>127736</v>
      </c>
      <c r="J697" s="749" t="s">
        <v>645</v>
      </c>
      <c r="K697" s="749" t="s">
        <v>646</v>
      </c>
      <c r="L697" s="752">
        <v>49.369999999999969</v>
      </c>
      <c r="M697" s="752">
        <v>68</v>
      </c>
      <c r="N697" s="753">
        <v>3357.159999999998</v>
      </c>
    </row>
    <row r="698" spans="1:14" ht="14.4" customHeight="1" x14ac:dyDescent="0.3">
      <c r="A698" s="747" t="s">
        <v>583</v>
      </c>
      <c r="B698" s="748" t="s">
        <v>584</v>
      </c>
      <c r="C698" s="749" t="s">
        <v>608</v>
      </c>
      <c r="D698" s="750" t="s">
        <v>609</v>
      </c>
      <c r="E698" s="751">
        <v>50113001</v>
      </c>
      <c r="F698" s="750" t="s">
        <v>617</v>
      </c>
      <c r="G698" s="749" t="s">
        <v>634</v>
      </c>
      <c r="H698" s="749">
        <v>127737</v>
      </c>
      <c r="I698" s="749">
        <v>127737</v>
      </c>
      <c r="J698" s="749" t="s">
        <v>1069</v>
      </c>
      <c r="K698" s="749" t="s">
        <v>1578</v>
      </c>
      <c r="L698" s="752">
        <v>67.319999999999979</v>
      </c>
      <c r="M698" s="752">
        <v>6</v>
      </c>
      <c r="N698" s="753">
        <v>403.91999999999985</v>
      </c>
    </row>
    <row r="699" spans="1:14" ht="14.4" customHeight="1" x14ac:dyDescent="0.3">
      <c r="A699" s="747" t="s">
        <v>583</v>
      </c>
      <c r="B699" s="748" t="s">
        <v>584</v>
      </c>
      <c r="C699" s="749" t="s">
        <v>608</v>
      </c>
      <c r="D699" s="750" t="s">
        <v>609</v>
      </c>
      <c r="E699" s="751">
        <v>50113001</v>
      </c>
      <c r="F699" s="750" t="s">
        <v>617</v>
      </c>
      <c r="G699" s="749" t="s">
        <v>585</v>
      </c>
      <c r="H699" s="749">
        <v>130164</v>
      </c>
      <c r="I699" s="749">
        <v>30164</v>
      </c>
      <c r="J699" s="749" t="s">
        <v>1619</v>
      </c>
      <c r="K699" s="749" t="s">
        <v>1620</v>
      </c>
      <c r="L699" s="752">
        <v>133.39999999999998</v>
      </c>
      <c r="M699" s="752">
        <v>3</v>
      </c>
      <c r="N699" s="753">
        <v>400.19999999999993</v>
      </c>
    </row>
    <row r="700" spans="1:14" ht="14.4" customHeight="1" x14ac:dyDescent="0.3">
      <c r="A700" s="747" t="s">
        <v>583</v>
      </c>
      <c r="B700" s="748" t="s">
        <v>584</v>
      </c>
      <c r="C700" s="749" t="s">
        <v>608</v>
      </c>
      <c r="D700" s="750" t="s">
        <v>609</v>
      </c>
      <c r="E700" s="751">
        <v>50113001</v>
      </c>
      <c r="F700" s="750" t="s">
        <v>617</v>
      </c>
      <c r="G700" s="749" t="s">
        <v>585</v>
      </c>
      <c r="H700" s="749">
        <v>130187</v>
      </c>
      <c r="I700" s="749">
        <v>30187</v>
      </c>
      <c r="J700" s="749" t="s">
        <v>1579</v>
      </c>
      <c r="K700" s="749" t="s">
        <v>1580</v>
      </c>
      <c r="L700" s="752">
        <v>126.65000000000002</v>
      </c>
      <c r="M700" s="752">
        <v>1</v>
      </c>
      <c r="N700" s="753">
        <v>126.65000000000002</v>
      </c>
    </row>
    <row r="701" spans="1:14" ht="14.4" customHeight="1" x14ac:dyDescent="0.3">
      <c r="A701" s="747" t="s">
        <v>583</v>
      </c>
      <c r="B701" s="748" t="s">
        <v>584</v>
      </c>
      <c r="C701" s="749" t="s">
        <v>608</v>
      </c>
      <c r="D701" s="750" t="s">
        <v>609</v>
      </c>
      <c r="E701" s="751">
        <v>50113001</v>
      </c>
      <c r="F701" s="750" t="s">
        <v>617</v>
      </c>
      <c r="G701" s="749" t="s">
        <v>618</v>
      </c>
      <c r="H701" s="749">
        <v>40356</v>
      </c>
      <c r="I701" s="749">
        <v>40356</v>
      </c>
      <c r="J701" s="749" t="s">
        <v>1621</v>
      </c>
      <c r="K701" s="749" t="s">
        <v>1622</v>
      </c>
      <c r="L701" s="752">
        <v>601.43000000000006</v>
      </c>
      <c r="M701" s="752">
        <v>2</v>
      </c>
      <c r="N701" s="753">
        <v>1202.8600000000001</v>
      </c>
    </row>
    <row r="702" spans="1:14" ht="14.4" customHeight="1" x14ac:dyDescent="0.3">
      <c r="A702" s="747" t="s">
        <v>583</v>
      </c>
      <c r="B702" s="748" t="s">
        <v>584</v>
      </c>
      <c r="C702" s="749" t="s">
        <v>608</v>
      </c>
      <c r="D702" s="750" t="s">
        <v>609</v>
      </c>
      <c r="E702" s="751">
        <v>50113001</v>
      </c>
      <c r="F702" s="750" t="s">
        <v>617</v>
      </c>
      <c r="G702" s="749" t="s">
        <v>618</v>
      </c>
      <c r="H702" s="749">
        <v>118656</v>
      </c>
      <c r="I702" s="749">
        <v>118656</v>
      </c>
      <c r="J702" s="749" t="s">
        <v>1081</v>
      </c>
      <c r="K702" s="749" t="s">
        <v>1082</v>
      </c>
      <c r="L702" s="752">
        <v>664.90333333333342</v>
      </c>
      <c r="M702" s="752">
        <v>18</v>
      </c>
      <c r="N702" s="753">
        <v>11968.260000000002</v>
      </c>
    </row>
    <row r="703" spans="1:14" ht="14.4" customHeight="1" x14ac:dyDescent="0.3">
      <c r="A703" s="747" t="s">
        <v>583</v>
      </c>
      <c r="B703" s="748" t="s">
        <v>584</v>
      </c>
      <c r="C703" s="749" t="s">
        <v>608</v>
      </c>
      <c r="D703" s="750" t="s">
        <v>609</v>
      </c>
      <c r="E703" s="751">
        <v>50113001</v>
      </c>
      <c r="F703" s="750" t="s">
        <v>617</v>
      </c>
      <c r="G703" s="749" t="s">
        <v>618</v>
      </c>
      <c r="H703" s="749">
        <v>194763</v>
      </c>
      <c r="I703" s="749">
        <v>94763</v>
      </c>
      <c r="J703" s="749" t="s">
        <v>1083</v>
      </c>
      <c r="K703" s="749" t="s">
        <v>1084</v>
      </c>
      <c r="L703" s="752">
        <v>84.040481195386533</v>
      </c>
      <c r="M703" s="752">
        <v>41</v>
      </c>
      <c r="N703" s="753">
        <v>3445.659729010848</v>
      </c>
    </row>
    <row r="704" spans="1:14" ht="14.4" customHeight="1" x14ac:dyDescent="0.3">
      <c r="A704" s="747" t="s">
        <v>583</v>
      </c>
      <c r="B704" s="748" t="s">
        <v>584</v>
      </c>
      <c r="C704" s="749" t="s">
        <v>608</v>
      </c>
      <c r="D704" s="750" t="s">
        <v>609</v>
      </c>
      <c r="E704" s="751">
        <v>50113001</v>
      </c>
      <c r="F704" s="750" t="s">
        <v>617</v>
      </c>
      <c r="G704" s="749" t="s">
        <v>618</v>
      </c>
      <c r="H704" s="749">
        <v>109414</v>
      </c>
      <c r="I704" s="749">
        <v>119687</v>
      </c>
      <c r="J704" s="749" t="s">
        <v>1623</v>
      </c>
      <c r="K704" s="749" t="s">
        <v>1624</v>
      </c>
      <c r="L704" s="752">
        <v>58.749999999999993</v>
      </c>
      <c r="M704" s="752">
        <v>6</v>
      </c>
      <c r="N704" s="753">
        <v>352.49999999999994</v>
      </c>
    </row>
    <row r="705" spans="1:14" ht="14.4" customHeight="1" x14ac:dyDescent="0.3">
      <c r="A705" s="747" t="s">
        <v>583</v>
      </c>
      <c r="B705" s="748" t="s">
        <v>584</v>
      </c>
      <c r="C705" s="749" t="s">
        <v>608</v>
      </c>
      <c r="D705" s="750" t="s">
        <v>609</v>
      </c>
      <c r="E705" s="751">
        <v>50113001</v>
      </c>
      <c r="F705" s="750" t="s">
        <v>617</v>
      </c>
      <c r="G705" s="749" t="s">
        <v>634</v>
      </c>
      <c r="H705" s="749">
        <v>140361</v>
      </c>
      <c r="I705" s="749">
        <v>40361</v>
      </c>
      <c r="J705" s="749" t="s">
        <v>1093</v>
      </c>
      <c r="K705" s="749" t="s">
        <v>1582</v>
      </c>
      <c r="L705" s="752">
        <v>107.45999999999998</v>
      </c>
      <c r="M705" s="752">
        <v>3</v>
      </c>
      <c r="N705" s="753">
        <v>322.37999999999994</v>
      </c>
    </row>
    <row r="706" spans="1:14" ht="14.4" customHeight="1" x14ac:dyDescent="0.3">
      <c r="A706" s="747" t="s">
        <v>583</v>
      </c>
      <c r="B706" s="748" t="s">
        <v>584</v>
      </c>
      <c r="C706" s="749" t="s">
        <v>608</v>
      </c>
      <c r="D706" s="750" t="s">
        <v>609</v>
      </c>
      <c r="E706" s="751">
        <v>50113001</v>
      </c>
      <c r="F706" s="750" t="s">
        <v>617</v>
      </c>
      <c r="G706" s="749" t="s">
        <v>634</v>
      </c>
      <c r="H706" s="749">
        <v>140362</v>
      </c>
      <c r="I706" s="749">
        <v>40362</v>
      </c>
      <c r="J706" s="749" t="s">
        <v>1093</v>
      </c>
      <c r="K706" s="749" t="s">
        <v>1094</v>
      </c>
      <c r="L706" s="752">
        <v>444.99</v>
      </c>
      <c r="M706" s="752">
        <v>8</v>
      </c>
      <c r="N706" s="753">
        <v>3559.92</v>
      </c>
    </row>
    <row r="707" spans="1:14" ht="14.4" customHeight="1" x14ac:dyDescent="0.3">
      <c r="A707" s="747" t="s">
        <v>583</v>
      </c>
      <c r="B707" s="748" t="s">
        <v>584</v>
      </c>
      <c r="C707" s="749" t="s">
        <v>608</v>
      </c>
      <c r="D707" s="750" t="s">
        <v>609</v>
      </c>
      <c r="E707" s="751">
        <v>50113001</v>
      </c>
      <c r="F707" s="750" t="s">
        <v>617</v>
      </c>
      <c r="G707" s="749" t="s">
        <v>618</v>
      </c>
      <c r="H707" s="749">
        <v>100536</v>
      </c>
      <c r="I707" s="749">
        <v>536</v>
      </c>
      <c r="J707" s="749" t="s">
        <v>1583</v>
      </c>
      <c r="K707" s="749" t="s">
        <v>668</v>
      </c>
      <c r="L707" s="752">
        <v>131.57675159235669</v>
      </c>
      <c r="M707" s="752">
        <v>157</v>
      </c>
      <c r="N707" s="753">
        <v>20657.55</v>
      </c>
    </row>
    <row r="708" spans="1:14" ht="14.4" customHeight="1" x14ac:dyDescent="0.3">
      <c r="A708" s="747" t="s">
        <v>583</v>
      </c>
      <c r="B708" s="748" t="s">
        <v>584</v>
      </c>
      <c r="C708" s="749" t="s">
        <v>608</v>
      </c>
      <c r="D708" s="750" t="s">
        <v>609</v>
      </c>
      <c r="E708" s="751">
        <v>50113001</v>
      </c>
      <c r="F708" s="750" t="s">
        <v>617</v>
      </c>
      <c r="G708" s="749" t="s">
        <v>634</v>
      </c>
      <c r="H708" s="749">
        <v>107981</v>
      </c>
      <c r="I708" s="749">
        <v>7981</v>
      </c>
      <c r="J708" s="749" t="s">
        <v>649</v>
      </c>
      <c r="K708" s="749" t="s">
        <v>650</v>
      </c>
      <c r="L708" s="752">
        <v>53.736775068620524</v>
      </c>
      <c r="M708" s="752">
        <v>241</v>
      </c>
      <c r="N708" s="753">
        <v>12950.562791537546</v>
      </c>
    </row>
    <row r="709" spans="1:14" ht="14.4" customHeight="1" x14ac:dyDescent="0.3">
      <c r="A709" s="747" t="s">
        <v>583</v>
      </c>
      <c r="B709" s="748" t="s">
        <v>584</v>
      </c>
      <c r="C709" s="749" t="s">
        <v>608</v>
      </c>
      <c r="D709" s="750" t="s">
        <v>609</v>
      </c>
      <c r="E709" s="751">
        <v>50113001</v>
      </c>
      <c r="F709" s="750" t="s">
        <v>617</v>
      </c>
      <c r="G709" s="749" t="s">
        <v>634</v>
      </c>
      <c r="H709" s="749">
        <v>187607</v>
      </c>
      <c r="I709" s="749">
        <v>187607</v>
      </c>
      <c r="J709" s="749" t="s">
        <v>1584</v>
      </c>
      <c r="K709" s="749" t="s">
        <v>1585</v>
      </c>
      <c r="L709" s="752">
        <v>273.89999058860786</v>
      </c>
      <c r="M709" s="752">
        <v>50</v>
      </c>
      <c r="N709" s="753">
        <v>13694.999529430394</v>
      </c>
    </row>
    <row r="710" spans="1:14" ht="14.4" customHeight="1" x14ac:dyDescent="0.3">
      <c r="A710" s="747" t="s">
        <v>583</v>
      </c>
      <c r="B710" s="748" t="s">
        <v>584</v>
      </c>
      <c r="C710" s="749" t="s">
        <v>608</v>
      </c>
      <c r="D710" s="750" t="s">
        <v>609</v>
      </c>
      <c r="E710" s="751">
        <v>50113001</v>
      </c>
      <c r="F710" s="750" t="s">
        <v>617</v>
      </c>
      <c r="G710" s="749" t="s">
        <v>618</v>
      </c>
      <c r="H710" s="749">
        <v>100874</v>
      </c>
      <c r="I710" s="749">
        <v>874</v>
      </c>
      <c r="J710" s="749" t="s">
        <v>1111</v>
      </c>
      <c r="K710" s="749" t="s">
        <v>1112</v>
      </c>
      <c r="L710" s="752">
        <v>47.04000000000002</v>
      </c>
      <c r="M710" s="752">
        <v>82</v>
      </c>
      <c r="N710" s="753">
        <v>3857.2800000000016</v>
      </c>
    </row>
    <row r="711" spans="1:14" ht="14.4" customHeight="1" x14ac:dyDescent="0.3">
      <c r="A711" s="747" t="s">
        <v>583</v>
      </c>
      <c r="B711" s="748" t="s">
        <v>584</v>
      </c>
      <c r="C711" s="749" t="s">
        <v>608</v>
      </c>
      <c r="D711" s="750" t="s">
        <v>609</v>
      </c>
      <c r="E711" s="751">
        <v>50113001</v>
      </c>
      <c r="F711" s="750" t="s">
        <v>617</v>
      </c>
      <c r="G711" s="749" t="s">
        <v>634</v>
      </c>
      <c r="H711" s="749">
        <v>157871</v>
      </c>
      <c r="I711" s="749">
        <v>157871</v>
      </c>
      <c r="J711" s="749" t="s">
        <v>1586</v>
      </c>
      <c r="K711" s="749" t="s">
        <v>1587</v>
      </c>
      <c r="L711" s="752">
        <v>192.5</v>
      </c>
      <c r="M711" s="752">
        <v>3</v>
      </c>
      <c r="N711" s="753">
        <v>577.5</v>
      </c>
    </row>
    <row r="712" spans="1:14" ht="14.4" customHeight="1" x14ac:dyDescent="0.3">
      <c r="A712" s="747" t="s">
        <v>583</v>
      </c>
      <c r="B712" s="748" t="s">
        <v>584</v>
      </c>
      <c r="C712" s="749" t="s">
        <v>608</v>
      </c>
      <c r="D712" s="750" t="s">
        <v>609</v>
      </c>
      <c r="E712" s="751">
        <v>50113001</v>
      </c>
      <c r="F712" s="750" t="s">
        <v>617</v>
      </c>
      <c r="G712" s="749" t="s">
        <v>634</v>
      </c>
      <c r="H712" s="749">
        <v>850729</v>
      </c>
      <c r="I712" s="749">
        <v>157875</v>
      </c>
      <c r="J712" s="749" t="s">
        <v>1124</v>
      </c>
      <c r="K712" s="749" t="s">
        <v>1125</v>
      </c>
      <c r="L712" s="752">
        <v>273.16347826086951</v>
      </c>
      <c r="M712" s="752">
        <v>46</v>
      </c>
      <c r="N712" s="753">
        <v>12565.519999999997</v>
      </c>
    </row>
    <row r="713" spans="1:14" ht="14.4" customHeight="1" x14ac:dyDescent="0.3">
      <c r="A713" s="747" t="s">
        <v>583</v>
      </c>
      <c r="B713" s="748" t="s">
        <v>584</v>
      </c>
      <c r="C713" s="749" t="s">
        <v>608</v>
      </c>
      <c r="D713" s="750" t="s">
        <v>609</v>
      </c>
      <c r="E713" s="751">
        <v>50113001</v>
      </c>
      <c r="F713" s="750" t="s">
        <v>617</v>
      </c>
      <c r="G713" s="749" t="s">
        <v>618</v>
      </c>
      <c r="H713" s="749">
        <v>147671</v>
      </c>
      <c r="I713" s="749">
        <v>47671</v>
      </c>
      <c r="J713" s="749" t="s">
        <v>1132</v>
      </c>
      <c r="K713" s="749" t="s">
        <v>1133</v>
      </c>
      <c r="L713" s="752">
        <v>351.19007191652827</v>
      </c>
      <c r="M713" s="752">
        <v>9</v>
      </c>
      <c r="N713" s="753">
        <v>3160.7106472487544</v>
      </c>
    </row>
    <row r="714" spans="1:14" ht="14.4" customHeight="1" x14ac:dyDescent="0.3">
      <c r="A714" s="747" t="s">
        <v>583</v>
      </c>
      <c r="B714" s="748" t="s">
        <v>584</v>
      </c>
      <c r="C714" s="749" t="s">
        <v>608</v>
      </c>
      <c r="D714" s="750" t="s">
        <v>609</v>
      </c>
      <c r="E714" s="751">
        <v>50113001</v>
      </c>
      <c r="F714" s="750" t="s">
        <v>617</v>
      </c>
      <c r="G714" s="749" t="s">
        <v>618</v>
      </c>
      <c r="H714" s="749">
        <v>849310</v>
      </c>
      <c r="I714" s="749">
        <v>126689</v>
      </c>
      <c r="J714" s="749" t="s">
        <v>1149</v>
      </c>
      <c r="K714" s="749" t="s">
        <v>1150</v>
      </c>
      <c r="L714" s="752">
        <v>218.89999879514113</v>
      </c>
      <c r="M714" s="752">
        <v>29</v>
      </c>
      <c r="N714" s="753">
        <v>6348.0999650590929</v>
      </c>
    </row>
    <row r="715" spans="1:14" ht="14.4" customHeight="1" x14ac:dyDescent="0.3">
      <c r="A715" s="747" t="s">
        <v>583</v>
      </c>
      <c r="B715" s="748" t="s">
        <v>584</v>
      </c>
      <c r="C715" s="749" t="s">
        <v>608</v>
      </c>
      <c r="D715" s="750" t="s">
        <v>609</v>
      </c>
      <c r="E715" s="751">
        <v>50113001</v>
      </c>
      <c r="F715" s="750" t="s">
        <v>617</v>
      </c>
      <c r="G715" s="749" t="s">
        <v>618</v>
      </c>
      <c r="H715" s="749">
        <v>129027</v>
      </c>
      <c r="I715" s="749">
        <v>129027</v>
      </c>
      <c r="J715" s="749" t="s">
        <v>1151</v>
      </c>
      <c r="K715" s="749" t="s">
        <v>1152</v>
      </c>
      <c r="L715" s="752">
        <v>841.5</v>
      </c>
      <c r="M715" s="752">
        <v>55</v>
      </c>
      <c r="N715" s="753">
        <v>46282.5</v>
      </c>
    </row>
    <row r="716" spans="1:14" ht="14.4" customHeight="1" x14ac:dyDescent="0.3">
      <c r="A716" s="747" t="s">
        <v>583</v>
      </c>
      <c r="B716" s="748" t="s">
        <v>584</v>
      </c>
      <c r="C716" s="749" t="s">
        <v>608</v>
      </c>
      <c r="D716" s="750" t="s">
        <v>609</v>
      </c>
      <c r="E716" s="751">
        <v>50113001</v>
      </c>
      <c r="F716" s="750" t="s">
        <v>617</v>
      </c>
      <c r="G716" s="749" t="s">
        <v>585</v>
      </c>
      <c r="H716" s="749">
        <v>846094</v>
      </c>
      <c r="I716" s="749">
        <v>129023</v>
      </c>
      <c r="J716" s="749" t="s">
        <v>1590</v>
      </c>
      <c r="K716" s="749" t="s">
        <v>1591</v>
      </c>
      <c r="L716" s="752">
        <v>159.49995893145689</v>
      </c>
      <c r="M716" s="752">
        <v>16</v>
      </c>
      <c r="N716" s="753">
        <v>2551.9993429033102</v>
      </c>
    </row>
    <row r="717" spans="1:14" ht="14.4" customHeight="1" x14ac:dyDescent="0.3">
      <c r="A717" s="747" t="s">
        <v>583</v>
      </c>
      <c r="B717" s="748" t="s">
        <v>584</v>
      </c>
      <c r="C717" s="749" t="s">
        <v>608</v>
      </c>
      <c r="D717" s="750" t="s">
        <v>609</v>
      </c>
      <c r="E717" s="751">
        <v>50113001</v>
      </c>
      <c r="F717" s="750" t="s">
        <v>617</v>
      </c>
      <c r="G717" s="749" t="s">
        <v>618</v>
      </c>
      <c r="H717" s="749">
        <v>118305</v>
      </c>
      <c r="I717" s="749">
        <v>18305</v>
      </c>
      <c r="J717" s="749" t="s">
        <v>1168</v>
      </c>
      <c r="K717" s="749" t="s">
        <v>1169</v>
      </c>
      <c r="L717" s="752">
        <v>241.99999967475736</v>
      </c>
      <c r="M717" s="752">
        <v>147</v>
      </c>
      <c r="N717" s="753">
        <v>35573.999952189333</v>
      </c>
    </row>
    <row r="718" spans="1:14" ht="14.4" customHeight="1" x14ac:dyDescent="0.3">
      <c r="A718" s="747" t="s">
        <v>583</v>
      </c>
      <c r="B718" s="748" t="s">
        <v>584</v>
      </c>
      <c r="C718" s="749" t="s">
        <v>608</v>
      </c>
      <c r="D718" s="750" t="s">
        <v>609</v>
      </c>
      <c r="E718" s="751">
        <v>50113001</v>
      </c>
      <c r="F718" s="750" t="s">
        <v>617</v>
      </c>
      <c r="G718" s="749" t="s">
        <v>618</v>
      </c>
      <c r="H718" s="749">
        <v>13440</v>
      </c>
      <c r="I718" s="749">
        <v>13440</v>
      </c>
      <c r="J718" s="749" t="s">
        <v>1170</v>
      </c>
      <c r="K718" s="749" t="s">
        <v>938</v>
      </c>
      <c r="L718" s="752">
        <v>396</v>
      </c>
      <c r="M718" s="752">
        <v>86</v>
      </c>
      <c r="N718" s="753">
        <v>34056</v>
      </c>
    </row>
    <row r="719" spans="1:14" ht="14.4" customHeight="1" x14ac:dyDescent="0.3">
      <c r="A719" s="747" t="s">
        <v>583</v>
      </c>
      <c r="B719" s="748" t="s">
        <v>584</v>
      </c>
      <c r="C719" s="749" t="s">
        <v>608</v>
      </c>
      <c r="D719" s="750" t="s">
        <v>609</v>
      </c>
      <c r="E719" s="751">
        <v>50113001</v>
      </c>
      <c r="F719" s="750" t="s">
        <v>617</v>
      </c>
      <c r="G719" s="749" t="s">
        <v>618</v>
      </c>
      <c r="H719" s="749">
        <v>113441</v>
      </c>
      <c r="I719" s="749">
        <v>13441</v>
      </c>
      <c r="J719" s="749" t="s">
        <v>1170</v>
      </c>
      <c r="K719" s="749" t="s">
        <v>939</v>
      </c>
      <c r="L719" s="752">
        <v>246.5</v>
      </c>
      <c r="M719" s="752">
        <v>8</v>
      </c>
      <c r="N719" s="753">
        <v>1972</v>
      </c>
    </row>
    <row r="720" spans="1:14" ht="14.4" customHeight="1" x14ac:dyDescent="0.3">
      <c r="A720" s="747" t="s">
        <v>583</v>
      </c>
      <c r="B720" s="748" t="s">
        <v>584</v>
      </c>
      <c r="C720" s="749" t="s">
        <v>608</v>
      </c>
      <c r="D720" s="750" t="s">
        <v>609</v>
      </c>
      <c r="E720" s="751">
        <v>50113001</v>
      </c>
      <c r="F720" s="750" t="s">
        <v>617</v>
      </c>
      <c r="G720" s="749" t="s">
        <v>634</v>
      </c>
      <c r="H720" s="749">
        <v>846853</v>
      </c>
      <c r="I720" s="749">
        <v>124418</v>
      </c>
      <c r="J720" s="749" t="s">
        <v>1183</v>
      </c>
      <c r="K720" s="749" t="s">
        <v>1184</v>
      </c>
      <c r="L720" s="752">
        <v>715</v>
      </c>
      <c r="M720" s="752">
        <v>20</v>
      </c>
      <c r="N720" s="753">
        <v>14300</v>
      </c>
    </row>
    <row r="721" spans="1:14" ht="14.4" customHeight="1" x14ac:dyDescent="0.3">
      <c r="A721" s="747" t="s">
        <v>583</v>
      </c>
      <c r="B721" s="748" t="s">
        <v>584</v>
      </c>
      <c r="C721" s="749" t="s">
        <v>608</v>
      </c>
      <c r="D721" s="750" t="s">
        <v>609</v>
      </c>
      <c r="E721" s="751">
        <v>50113001</v>
      </c>
      <c r="F721" s="750" t="s">
        <v>617</v>
      </c>
      <c r="G721" s="749" t="s">
        <v>618</v>
      </c>
      <c r="H721" s="749">
        <v>100811</v>
      </c>
      <c r="I721" s="749">
        <v>811</v>
      </c>
      <c r="J721" s="749" t="s">
        <v>1597</v>
      </c>
      <c r="K721" s="749" t="s">
        <v>1598</v>
      </c>
      <c r="L721" s="752">
        <v>55.059999999999995</v>
      </c>
      <c r="M721" s="752">
        <v>1</v>
      </c>
      <c r="N721" s="753">
        <v>55.059999999999995</v>
      </c>
    </row>
    <row r="722" spans="1:14" ht="14.4" customHeight="1" x14ac:dyDescent="0.3">
      <c r="A722" s="747" t="s">
        <v>583</v>
      </c>
      <c r="B722" s="748" t="s">
        <v>584</v>
      </c>
      <c r="C722" s="749" t="s">
        <v>608</v>
      </c>
      <c r="D722" s="750" t="s">
        <v>609</v>
      </c>
      <c r="E722" s="751">
        <v>50113001</v>
      </c>
      <c r="F722" s="750" t="s">
        <v>617</v>
      </c>
      <c r="G722" s="749" t="s">
        <v>634</v>
      </c>
      <c r="H722" s="749">
        <v>160319</v>
      </c>
      <c r="I722" s="749">
        <v>160319</v>
      </c>
      <c r="J722" s="749" t="s">
        <v>1599</v>
      </c>
      <c r="K722" s="749" t="s">
        <v>1600</v>
      </c>
      <c r="L722" s="752">
        <v>2032.8</v>
      </c>
      <c r="M722" s="752">
        <v>324</v>
      </c>
      <c r="N722" s="753">
        <v>658627.19999999995</v>
      </c>
    </row>
    <row r="723" spans="1:14" ht="14.4" customHeight="1" x14ac:dyDescent="0.3">
      <c r="A723" s="747" t="s">
        <v>583</v>
      </c>
      <c r="B723" s="748" t="s">
        <v>584</v>
      </c>
      <c r="C723" s="749" t="s">
        <v>608</v>
      </c>
      <c r="D723" s="750" t="s">
        <v>609</v>
      </c>
      <c r="E723" s="751">
        <v>50113001</v>
      </c>
      <c r="F723" s="750" t="s">
        <v>617</v>
      </c>
      <c r="G723" s="749" t="s">
        <v>634</v>
      </c>
      <c r="H723" s="749">
        <v>130779</v>
      </c>
      <c r="I723" s="749">
        <v>30779</v>
      </c>
      <c r="J723" s="749" t="s">
        <v>1601</v>
      </c>
      <c r="K723" s="749" t="s">
        <v>1602</v>
      </c>
      <c r="L723" s="752">
        <v>147.75999999999996</v>
      </c>
      <c r="M723" s="752">
        <v>120</v>
      </c>
      <c r="N723" s="753">
        <v>17731.199999999997</v>
      </c>
    </row>
    <row r="724" spans="1:14" ht="14.4" customHeight="1" x14ac:dyDescent="0.3">
      <c r="A724" s="747" t="s">
        <v>583</v>
      </c>
      <c r="B724" s="748" t="s">
        <v>584</v>
      </c>
      <c r="C724" s="749" t="s">
        <v>608</v>
      </c>
      <c r="D724" s="750" t="s">
        <v>609</v>
      </c>
      <c r="E724" s="751">
        <v>50113001</v>
      </c>
      <c r="F724" s="750" t="s">
        <v>617</v>
      </c>
      <c r="G724" s="749" t="s">
        <v>618</v>
      </c>
      <c r="H724" s="749">
        <v>154269</v>
      </c>
      <c r="I724" s="749">
        <v>154269</v>
      </c>
      <c r="J724" s="749" t="s">
        <v>1605</v>
      </c>
      <c r="K724" s="749" t="s">
        <v>1606</v>
      </c>
      <c r="L724" s="752">
        <v>14619.652352941179</v>
      </c>
      <c r="M724" s="752">
        <v>2.4933333333333332</v>
      </c>
      <c r="N724" s="753">
        <v>36451.666533333337</v>
      </c>
    </row>
    <row r="725" spans="1:14" ht="14.4" customHeight="1" x14ac:dyDescent="0.3">
      <c r="A725" s="747" t="s">
        <v>583</v>
      </c>
      <c r="B725" s="748" t="s">
        <v>584</v>
      </c>
      <c r="C725" s="749" t="s">
        <v>608</v>
      </c>
      <c r="D725" s="750" t="s">
        <v>609</v>
      </c>
      <c r="E725" s="751">
        <v>50113001</v>
      </c>
      <c r="F725" s="750" t="s">
        <v>617</v>
      </c>
      <c r="G725" s="749" t="s">
        <v>618</v>
      </c>
      <c r="H725" s="749">
        <v>161371</v>
      </c>
      <c r="I725" s="749">
        <v>161371</v>
      </c>
      <c r="J725" s="749" t="s">
        <v>1226</v>
      </c>
      <c r="K725" s="749" t="s">
        <v>979</v>
      </c>
      <c r="L725" s="752">
        <v>62.036431571686492</v>
      </c>
      <c r="M725" s="752">
        <v>285</v>
      </c>
      <c r="N725" s="753">
        <v>17680.38299793065</v>
      </c>
    </row>
    <row r="726" spans="1:14" ht="14.4" customHeight="1" x14ac:dyDescent="0.3">
      <c r="A726" s="747" t="s">
        <v>583</v>
      </c>
      <c r="B726" s="748" t="s">
        <v>584</v>
      </c>
      <c r="C726" s="749" t="s">
        <v>608</v>
      </c>
      <c r="D726" s="750" t="s">
        <v>609</v>
      </c>
      <c r="E726" s="751">
        <v>50113001</v>
      </c>
      <c r="F726" s="750" t="s">
        <v>617</v>
      </c>
      <c r="G726" s="749" t="s">
        <v>618</v>
      </c>
      <c r="H726" s="749">
        <v>216573</v>
      </c>
      <c r="I726" s="749">
        <v>216573</v>
      </c>
      <c r="J726" s="749" t="s">
        <v>1227</v>
      </c>
      <c r="K726" s="749" t="s">
        <v>1228</v>
      </c>
      <c r="L726" s="752">
        <v>61.792000000000009</v>
      </c>
      <c r="M726" s="752">
        <v>50</v>
      </c>
      <c r="N726" s="753">
        <v>3089.6000000000004</v>
      </c>
    </row>
    <row r="727" spans="1:14" ht="14.4" customHeight="1" x14ac:dyDescent="0.3">
      <c r="A727" s="747" t="s">
        <v>583</v>
      </c>
      <c r="B727" s="748" t="s">
        <v>584</v>
      </c>
      <c r="C727" s="749" t="s">
        <v>608</v>
      </c>
      <c r="D727" s="750" t="s">
        <v>609</v>
      </c>
      <c r="E727" s="751">
        <v>50113001</v>
      </c>
      <c r="F727" s="750" t="s">
        <v>617</v>
      </c>
      <c r="G727" s="749" t="s">
        <v>618</v>
      </c>
      <c r="H727" s="749">
        <v>100610</v>
      </c>
      <c r="I727" s="749">
        <v>610</v>
      </c>
      <c r="J727" s="749" t="s">
        <v>1229</v>
      </c>
      <c r="K727" s="749" t="s">
        <v>1230</v>
      </c>
      <c r="L727" s="752">
        <v>64.361542846833842</v>
      </c>
      <c r="M727" s="752">
        <v>49</v>
      </c>
      <c r="N727" s="753">
        <v>3153.7155994948585</v>
      </c>
    </row>
    <row r="728" spans="1:14" ht="14.4" customHeight="1" x14ac:dyDescent="0.3">
      <c r="A728" s="747" t="s">
        <v>583</v>
      </c>
      <c r="B728" s="748" t="s">
        <v>584</v>
      </c>
      <c r="C728" s="749" t="s">
        <v>608</v>
      </c>
      <c r="D728" s="750" t="s">
        <v>609</v>
      </c>
      <c r="E728" s="751">
        <v>50113001</v>
      </c>
      <c r="F728" s="750" t="s">
        <v>617</v>
      </c>
      <c r="G728" s="749" t="s">
        <v>618</v>
      </c>
      <c r="H728" s="749">
        <v>100612</v>
      </c>
      <c r="I728" s="749">
        <v>612</v>
      </c>
      <c r="J728" s="749" t="s">
        <v>1231</v>
      </c>
      <c r="K728" s="749" t="s">
        <v>726</v>
      </c>
      <c r="L728" s="752">
        <v>60.076042078047742</v>
      </c>
      <c r="M728" s="752">
        <v>406</v>
      </c>
      <c r="N728" s="753">
        <v>24390.873083687384</v>
      </c>
    </row>
    <row r="729" spans="1:14" ht="14.4" customHeight="1" x14ac:dyDescent="0.3">
      <c r="A729" s="747" t="s">
        <v>583</v>
      </c>
      <c r="B729" s="748" t="s">
        <v>584</v>
      </c>
      <c r="C729" s="749" t="s">
        <v>608</v>
      </c>
      <c r="D729" s="750" t="s">
        <v>609</v>
      </c>
      <c r="E729" s="751">
        <v>50113001</v>
      </c>
      <c r="F729" s="750" t="s">
        <v>617</v>
      </c>
      <c r="G729" s="749" t="s">
        <v>618</v>
      </c>
      <c r="H729" s="749">
        <v>844764</v>
      </c>
      <c r="I729" s="749">
        <v>105943</v>
      </c>
      <c r="J729" s="749" t="s">
        <v>1625</v>
      </c>
      <c r="K729" s="749" t="s">
        <v>938</v>
      </c>
      <c r="L729" s="752">
        <v>4503.1593734716889</v>
      </c>
      <c r="M729" s="752">
        <v>3</v>
      </c>
      <c r="N729" s="753">
        <v>13509.478120415068</v>
      </c>
    </row>
    <row r="730" spans="1:14" ht="14.4" customHeight="1" x14ac:dyDescent="0.3">
      <c r="A730" s="747" t="s">
        <v>583</v>
      </c>
      <c r="B730" s="748" t="s">
        <v>584</v>
      </c>
      <c r="C730" s="749" t="s">
        <v>608</v>
      </c>
      <c r="D730" s="750" t="s">
        <v>609</v>
      </c>
      <c r="E730" s="751">
        <v>50113001</v>
      </c>
      <c r="F730" s="750" t="s">
        <v>617</v>
      </c>
      <c r="G730" s="749" t="s">
        <v>634</v>
      </c>
      <c r="H730" s="749">
        <v>216673</v>
      </c>
      <c r="I730" s="749">
        <v>216673</v>
      </c>
      <c r="J730" s="749" t="s">
        <v>1607</v>
      </c>
      <c r="K730" s="749" t="s">
        <v>1244</v>
      </c>
      <c r="L730" s="752">
        <v>457.14021119537864</v>
      </c>
      <c r="M730" s="752">
        <v>22</v>
      </c>
      <c r="N730" s="753">
        <v>10057.08464629833</v>
      </c>
    </row>
    <row r="731" spans="1:14" ht="14.4" customHeight="1" x14ac:dyDescent="0.3">
      <c r="A731" s="747" t="s">
        <v>583</v>
      </c>
      <c r="B731" s="748" t="s">
        <v>584</v>
      </c>
      <c r="C731" s="749" t="s">
        <v>608</v>
      </c>
      <c r="D731" s="750" t="s">
        <v>609</v>
      </c>
      <c r="E731" s="751">
        <v>50113001</v>
      </c>
      <c r="F731" s="750" t="s">
        <v>617</v>
      </c>
      <c r="G731" s="749" t="s">
        <v>585</v>
      </c>
      <c r="H731" s="749">
        <v>850095</v>
      </c>
      <c r="I731" s="749">
        <v>120406</v>
      </c>
      <c r="J731" s="749" t="s">
        <v>1608</v>
      </c>
      <c r="K731" s="749" t="s">
        <v>1609</v>
      </c>
      <c r="L731" s="752">
        <v>58.98</v>
      </c>
      <c r="M731" s="752">
        <v>25</v>
      </c>
      <c r="N731" s="753">
        <v>1474.5</v>
      </c>
    </row>
    <row r="732" spans="1:14" ht="14.4" customHeight="1" x14ac:dyDescent="0.3">
      <c r="A732" s="747" t="s">
        <v>583</v>
      </c>
      <c r="B732" s="748" t="s">
        <v>584</v>
      </c>
      <c r="C732" s="749" t="s">
        <v>608</v>
      </c>
      <c r="D732" s="750" t="s">
        <v>609</v>
      </c>
      <c r="E732" s="751">
        <v>50113001</v>
      </c>
      <c r="F732" s="750" t="s">
        <v>617</v>
      </c>
      <c r="G732" s="749" t="s">
        <v>634</v>
      </c>
      <c r="H732" s="749">
        <v>142392</v>
      </c>
      <c r="I732" s="749">
        <v>42392</v>
      </c>
      <c r="J732" s="749" t="s">
        <v>1258</v>
      </c>
      <c r="K732" s="749" t="s">
        <v>1259</v>
      </c>
      <c r="L732" s="752">
        <v>304.2700000000001</v>
      </c>
      <c r="M732" s="752">
        <v>4</v>
      </c>
      <c r="N732" s="753">
        <v>1217.0800000000004</v>
      </c>
    </row>
    <row r="733" spans="1:14" ht="14.4" customHeight="1" x14ac:dyDescent="0.3">
      <c r="A733" s="747" t="s">
        <v>583</v>
      </c>
      <c r="B733" s="748" t="s">
        <v>584</v>
      </c>
      <c r="C733" s="749" t="s">
        <v>608</v>
      </c>
      <c r="D733" s="750" t="s">
        <v>609</v>
      </c>
      <c r="E733" s="751">
        <v>50113001</v>
      </c>
      <c r="F733" s="750" t="s">
        <v>617</v>
      </c>
      <c r="G733" s="749" t="s">
        <v>634</v>
      </c>
      <c r="H733" s="749">
        <v>131934</v>
      </c>
      <c r="I733" s="749">
        <v>31934</v>
      </c>
      <c r="J733" s="749" t="s">
        <v>1610</v>
      </c>
      <c r="K733" s="749" t="s">
        <v>1611</v>
      </c>
      <c r="L733" s="752">
        <v>50.034000000000013</v>
      </c>
      <c r="M733" s="752">
        <v>5</v>
      </c>
      <c r="N733" s="753">
        <v>250.17000000000007</v>
      </c>
    </row>
    <row r="734" spans="1:14" ht="14.4" customHeight="1" x14ac:dyDescent="0.3">
      <c r="A734" s="747" t="s">
        <v>583</v>
      </c>
      <c r="B734" s="748" t="s">
        <v>584</v>
      </c>
      <c r="C734" s="749" t="s">
        <v>608</v>
      </c>
      <c r="D734" s="750" t="s">
        <v>609</v>
      </c>
      <c r="E734" s="751">
        <v>50113001</v>
      </c>
      <c r="F734" s="750" t="s">
        <v>617</v>
      </c>
      <c r="G734" s="749" t="s">
        <v>618</v>
      </c>
      <c r="H734" s="749">
        <v>902074</v>
      </c>
      <c r="I734" s="749">
        <v>85278</v>
      </c>
      <c r="J734" s="749" t="s">
        <v>1612</v>
      </c>
      <c r="K734" s="749" t="s">
        <v>938</v>
      </c>
      <c r="L734" s="752">
        <v>2838</v>
      </c>
      <c r="M734" s="752">
        <v>17.25</v>
      </c>
      <c r="N734" s="753">
        <v>48955.5</v>
      </c>
    </row>
    <row r="735" spans="1:14" ht="14.4" customHeight="1" x14ac:dyDescent="0.3">
      <c r="A735" s="747" t="s">
        <v>583</v>
      </c>
      <c r="B735" s="748" t="s">
        <v>584</v>
      </c>
      <c r="C735" s="749" t="s">
        <v>608</v>
      </c>
      <c r="D735" s="750" t="s">
        <v>609</v>
      </c>
      <c r="E735" s="751">
        <v>50113001</v>
      </c>
      <c r="F735" s="750" t="s">
        <v>617</v>
      </c>
      <c r="G735" s="749" t="s">
        <v>618</v>
      </c>
      <c r="H735" s="749">
        <v>843996</v>
      </c>
      <c r="I735" s="749">
        <v>100191</v>
      </c>
      <c r="J735" s="749" t="s">
        <v>1613</v>
      </c>
      <c r="K735" s="749" t="s">
        <v>1614</v>
      </c>
      <c r="L735" s="752">
        <v>3652</v>
      </c>
      <c r="M735" s="752">
        <v>1</v>
      </c>
      <c r="N735" s="753">
        <v>3652</v>
      </c>
    </row>
    <row r="736" spans="1:14" ht="14.4" customHeight="1" x14ac:dyDescent="0.3">
      <c r="A736" s="747" t="s">
        <v>583</v>
      </c>
      <c r="B736" s="748" t="s">
        <v>584</v>
      </c>
      <c r="C736" s="749" t="s">
        <v>608</v>
      </c>
      <c r="D736" s="750" t="s">
        <v>609</v>
      </c>
      <c r="E736" s="751">
        <v>50113001</v>
      </c>
      <c r="F736" s="750" t="s">
        <v>617</v>
      </c>
      <c r="G736" s="749" t="s">
        <v>618</v>
      </c>
      <c r="H736" s="749">
        <v>840813</v>
      </c>
      <c r="I736" s="749">
        <v>135844</v>
      </c>
      <c r="J736" s="749" t="s">
        <v>1310</v>
      </c>
      <c r="K736" s="749" t="s">
        <v>1311</v>
      </c>
      <c r="L736" s="752">
        <v>2145</v>
      </c>
      <c r="M736" s="752">
        <v>1</v>
      </c>
      <c r="N736" s="753">
        <v>2145</v>
      </c>
    </row>
    <row r="737" spans="1:14" ht="14.4" customHeight="1" x14ac:dyDescent="0.3">
      <c r="A737" s="747" t="s">
        <v>583</v>
      </c>
      <c r="B737" s="748" t="s">
        <v>584</v>
      </c>
      <c r="C737" s="749" t="s">
        <v>611</v>
      </c>
      <c r="D737" s="750" t="s">
        <v>612</v>
      </c>
      <c r="E737" s="751">
        <v>50113001</v>
      </c>
      <c r="F737" s="750" t="s">
        <v>617</v>
      </c>
      <c r="G737" s="749" t="s">
        <v>618</v>
      </c>
      <c r="H737" s="749">
        <v>100362</v>
      </c>
      <c r="I737" s="749">
        <v>362</v>
      </c>
      <c r="J737" s="749" t="s">
        <v>667</v>
      </c>
      <c r="K737" s="749" t="s">
        <v>668</v>
      </c>
      <c r="L737" s="752">
        <v>86.440000000000012</v>
      </c>
      <c r="M737" s="752">
        <v>2</v>
      </c>
      <c r="N737" s="753">
        <v>172.88000000000002</v>
      </c>
    </row>
    <row r="738" spans="1:14" ht="14.4" customHeight="1" x14ac:dyDescent="0.3">
      <c r="A738" s="747" t="s">
        <v>583</v>
      </c>
      <c r="B738" s="748" t="s">
        <v>584</v>
      </c>
      <c r="C738" s="749" t="s">
        <v>611</v>
      </c>
      <c r="D738" s="750" t="s">
        <v>612</v>
      </c>
      <c r="E738" s="751">
        <v>50113001</v>
      </c>
      <c r="F738" s="750" t="s">
        <v>617</v>
      </c>
      <c r="G738" s="749" t="s">
        <v>618</v>
      </c>
      <c r="H738" s="749">
        <v>176954</v>
      </c>
      <c r="I738" s="749">
        <v>176954</v>
      </c>
      <c r="J738" s="749" t="s">
        <v>680</v>
      </c>
      <c r="K738" s="749" t="s">
        <v>681</v>
      </c>
      <c r="L738" s="752">
        <v>95.240000000000023</v>
      </c>
      <c r="M738" s="752">
        <v>1</v>
      </c>
      <c r="N738" s="753">
        <v>95.240000000000023</v>
      </c>
    </row>
    <row r="739" spans="1:14" ht="14.4" customHeight="1" x14ac:dyDescent="0.3">
      <c r="A739" s="747" t="s">
        <v>583</v>
      </c>
      <c r="B739" s="748" t="s">
        <v>584</v>
      </c>
      <c r="C739" s="749" t="s">
        <v>611</v>
      </c>
      <c r="D739" s="750" t="s">
        <v>612</v>
      </c>
      <c r="E739" s="751">
        <v>50113001</v>
      </c>
      <c r="F739" s="750" t="s">
        <v>617</v>
      </c>
      <c r="G739" s="749" t="s">
        <v>618</v>
      </c>
      <c r="H739" s="749">
        <v>167547</v>
      </c>
      <c r="I739" s="749">
        <v>67547</v>
      </c>
      <c r="J739" s="749" t="s">
        <v>619</v>
      </c>
      <c r="K739" s="749" t="s">
        <v>620</v>
      </c>
      <c r="L739" s="752">
        <v>47.174448164715621</v>
      </c>
      <c r="M739" s="752">
        <v>25</v>
      </c>
      <c r="N739" s="753">
        <v>1179.3612041178906</v>
      </c>
    </row>
    <row r="740" spans="1:14" ht="14.4" customHeight="1" x14ac:dyDescent="0.3">
      <c r="A740" s="747" t="s">
        <v>583</v>
      </c>
      <c r="B740" s="748" t="s">
        <v>584</v>
      </c>
      <c r="C740" s="749" t="s">
        <v>611</v>
      </c>
      <c r="D740" s="750" t="s">
        <v>612</v>
      </c>
      <c r="E740" s="751">
        <v>50113001</v>
      </c>
      <c r="F740" s="750" t="s">
        <v>617</v>
      </c>
      <c r="G740" s="749" t="s">
        <v>618</v>
      </c>
      <c r="H740" s="749">
        <v>847713</v>
      </c>
      <c r="I740" s="749">
        <v>125526</v>
      </c>
      <c r="J740" s="749" t="s">
        <v>700</v>
      </c>
      <c r="K740" s="749" t="s">
        <v>701</v>
      </c>
      <c r="L740" s="752">
        <v>87.57</v>
      </c>
      <c r="M740" s="752">
        <v>1</v>
      </c>
      <c r="N740" s="753">
        <v>87.57</v>
      </c>
    </row>
    <row r="741" spans="1:14" ht="14.4" customHeight="1" x14ac:dyDescent="0.3">
      <c r="A741" s="747" t="s">
        <v>583</v>
      </c>
      <c r="B741" s="748" t="s">
        <v>584</v>
      </c>
      <c r="C741" s="749" t="s">
        <v>611</v>
      </c>
      <c r="D741" s="750" t="s">
        <v>612</v>
      </c>
      <c r="E741" s="751">
        <v>50113001</v>
      </c>
      <c r="F741" s="750" t="s">
        <v>617</v>
      </c>
      <c r="G741" s="749" t="s">
        <v>585</v>
      </c>
      <c r="H741" s="749">
        <v>132853</v>
      </c>
      <c r="I741" s="749">
        <v>132853</v>
      </c>
      <c r="J741" s="749" t="s">
        <v>733</v>
      </c>
      <c r="K741" s="749" t="s">
        <v>1469</v>
      </c>
      <c r="L741" s="752">
        <v>103.31999999999998</v>
      </c>
      <c r="M741" s="752">
        <v>1</v>
      </c>
      <c r="N741" s="753">
        <v>103.31999999999998</v>
      </c>
    </row>
    <row r="742" spans="1:14" ht="14.4" customHeight="1" x14ac:dyDescent="0.3">
      <c r="A742" s="747" t="s">
        <v>583</v>
      </c>
      <c r="B742" s="748" t="s">
        <v>584</v>
      </c>
      <c r="C742" s="749" t="s">
        <v>611</v>
      </c>
      <c r="D742" s="750" t="s">
        <v>612</v>
      </c>
      <c r="E742" s="751">
        <v>50113001</v>
      </c>
      <c r="F742" s="750" t="s">
        <v>617</v>
      </c>
      <c r="G742" s="749" t="s">
        <v>618</v>
      </c>
      <c r="H742" s="749">
        <v>112894</v>
      </c>
      <c r="I742" s="749">
        <v>12894</v>
      </c>
      <c r="J742" s="749" t="s">
        <v>733</v>
      </c>
      <c r="K742" s="749" t="s">
        <v>1626</v>
      </c>
      <c r="L742" s="752">
        <v>60.590000000000025</v>
      </c>
      <c r="M742" s="752">
        <v>1</v>
      </c>
      <c r="N742" s="753">
        <v>60.590000000000025</v>
      </c>
    </row>
    <row r="743" spans="1:14" ht="14.4" customHeight="1" x14ac:dyDescent="0.3">
      <c r="A743" s="747" t="s">
        <v>583</v>
      </c>
      <c r="B743" s="748" t="s">
        <v>584</v>
      </c>
      <c r="C743" s="749" t="s">
        <v>611</v>
      </c>
      <c r="D743" s="750" t="s">
        <v>612</v>
      </c>
      <c r="E743" s="751">
        <v>50113001</v>
      </c>
      <c r="F743" s="750" t="s">
        <v>617</v>
      </c>
      <c r="G743" s="749" t="s">
        <v>618</v>
      </c>
      <c r="H743" s="749">
        <v>112895</v>
      </c>
      <c r="I743" s="749">
        <v>12895</v>
      </c>
      <c r="J743" s="749" t="s">
        <v>733</v>
      </c>
      <c r="K743" s="749" t="s">
        <v>734</v>
      </c>
      <c r="L743" s="752">
        <v>106.96000000000001</v>
      </c>
      <c r="M743" s="752">
        <v>2</v>
      </c>
      <c r="N743" s="753">
        <v>213.92000000000002</v>
      </c>
    </row>
    <row r="744" spans="1:14" ht="14.4" customHeight="1" x14ac:dyDescent="0.3">
      <c r="A744" s="747" t="s">
        <v>583</v>
      </c>
      <c r="B744" s="748" t="s">
        <v>584</v>
      </c>
      <c r="C744" s="749" t="s">
        <v>611</v>
      </c>
      <c r="D744" s="750" t="s">
        <v>612</v>
      </c>
      <c r="E744" s="751">
        <v>50113001</v>
      </c>
      <c r="F744" s="750" t="s">
        <v>617</v>
      </c>
      <c r="G744" s="749" t="s">
        <v>634</v>
      </c>
      <c r="H744" s="749">
        <v>112892</v>
      </c>
      <c r="I744" s="749">
        <v>12892</v>
      </c>
      <c r="J744" s="749" t="s">
        <v>733</v>
      </c>
      <c r="K744" s="749" t="s">
        <v>1469</v>
      </c>
      <c r="L744" s="752">
        <v>103.83750000000001</v>
      </c>
      <c r="M744" s="752">
        <v>4</v>
      </c>
      <c r="N744" s="753">
        <v>415.35</v>
      </c>
    </row>
    <row r="745" spans="1:14" ht="14.4" customHeight="1" x14ac:dyDescent="0.3">
      <c r="A745" s="747" t="s">
        <v>583</v>
      </c>
      <c r="B745" s="748" t="s">
        <v>584</v>
      </c>
      <c r="C745" s="749" t="s">
        <v>611</v>
      </c>
      <c r="D745" s="750" t="s">
        <v>612</v>
      </c>
      <c r="E745" s="751">
        <v>50113001</v>
      </c>
      <c r="F745" s="750" t="s">
        <v>617</v>
      </c>
      <c r="G745" s="749" t="s">
        <v>618</v>
      </c>
      <c r="H745" s="749">
        <v>216104</v>
      </c>
      <c r="I745" s="749">
        <v>216104</v>
      </c>
      <c r="J745" s="749" t="s">
        <v>1627</v>
      </c>
      <c r="K745" s="749" t="s">
        <v>1628</v>
      </c>
      <c r="L745" s="752">
        <v>184.37000000000009</v>
      </c>
      <c r="M745" s="752">
        <v>1</v>
      </c>
      <c r="N745" s="753">
        <v>184.37000000000009</v>
      </c>
    </row>
    <row r="746" spans="1:14" ht="14.4" customHeight="1" x14ac:dyDescent="0.3">
      <c r="A746" s="747" t="s">
        <v>583</v>
      </c>
      <c r="B746" s="748" t="s">
        <v>584</v>
      </c>
      <c r="C746" s="749" t="s">
        <v>611</v>
      </c>
      <c r="D746" s="750" t="s">
        <v>612</v>
      </c>
      <c r="E746" s="751">
        <v>50113001</v>
      </c>
      <c r="F746" s="750" t="s">
        <v>617</v>
      </c>
      <c r="G746" s="749" t="s">
        <v>618</v>
      </c>
      <c r="H746" s="749">
        <v>114075</v>
      </c>
      <c r="I746" s="749">
        <v>14075</v>
      </c>
      <c r="J746" s="749" t="s">
        <v>834</v>
      </c>
      <c r="K746" s="749" t="s">
        <v>835</v>
      </c>
      <c r="L746" s="752">
        <v>294.99</v>
      </c>
      <c r="M746" s="752">
        <v>1</v>
      </c>
      <c r="N746" s="753">
        <v>294.99</v>
      </c>
    </row>
    <row r="747" spans="1:14" ht="14.4" customHeight="1" x14ac:dyDescent="0.3">
      <c r="A747" s="747" t="s">
        <v>583</v>
      </c>
      <c r="B747" s="748" t="s">
        <v>584</v>
      </c>
      <c r="C747" s="749" t="s">
        <v>611</v>
      </c>
      <c r="D747" s="750" t="s">
        <v>612</v>
      </c>
      <c r="E747" s="751">
        <v>50113001</v>
      </c>
      <c r="F747" s="750" t="s">
        <v>617</v>
      </c>
      <c r="G747" s="749" t="s">
        <v>618</v>
      </c>
      <c r="H747" s="749">
        <v>184090</v>
      </c>
      <c r="I747" s="749">
        <v>84090</v>
      </c>
      <c r="J747" s="749" t="s">
        <v>623</v>
      </c>
      <c r="K747" s="749" t="s">
        <v>624</v>
      </c>
      <c r="L747" s="752">
        <v>60.140000000000015</v>
      </c>
      <c r="M747" s="752">
        <v>1</v>
      </c>
      <c r="N747" s="753">
        <v>60.140000000000015</v>
      </c>
    </row>
    <row r="748" spans="1:14" ht="14.4" customHeight="1" x14ac:dyDescent="0.3">
      <c r="A748" s="747" t="s">
        <v>583</v>
      </c>
      <c r="B748" s="748" t="s">
        <v>584</v>
      </c>
      <c r="C748" s="749" t="s">
        <v>611</v>
      </c>
      <c r="D748" s="750" t="s">
        <v>612</v>
      </c>
      <c r="E748" s="751">
        <v>50113001</v>
      </c>
      <c r="F748" s="750" t="s">
        <v>617</v>
      </c>
      <c r="G748" s="749" t="s">
        <v>618</v>
      </c>
      <c r="H748" s="749">
        <v>108499</v>
      </c>
      <c r="I748" s="749">
        <v>8499</v>
      </c>
      <c r="J748" s="749" t="s">
        <v>857</v>
      </c>
      <c r="K748" s="749" t="s">
        <v>858</v>
      </c>
      <c r="L748" s="752">
        <v>111.61500000000001</v>
      </c>
      <c r="M748" s="752">
        <v>160</v>
      </c>
      <c r="N748" s="753">
        <v>17858.400000000001</v>
      </c>
    </row>
    <row r="749" spans="1:14" ht="14.4" customHeight="1" x14ac:dyDescent="0.3">
      <c r="A749" s="747" t="s">
        <v>583</v>
      </c>
      <c r="B749" s="748" t="s">
        <v>584</v>
      </c>
      <c r="C749" s="749" t="s">
        <v>611</v>
      </c>
      <c r="D749" s="750" t="s">
        <v>612</v>
      </c>
      <c r="E749" s="751">
        <v>50113001</v>
      </c>
      <c r="F749" s="750" t="s">
        <v>617</v>
      </c>
      <c r="G749" s="749" t="s">
        <v>618</v>
      </c>
      <c r="H749" s="749">
        <v>104071</v>
      </c>
      <c r="I749" s="749">
        <v>4071</v>
      </c>
      <c r="J749" s="749" t="s">
        <v>859</v>
      </c>
      <c r="K749" s="749" t="s">
        <v>861</v>
      </c>
      <c r="L749" s="752">
        <v>152.99000000000004</v>
      </c>
      <c r="M749" s="752">
        <v>1</v>
      </c>
      <c r="N749" s="753">
        <v>152.99000000000004</v>
      </c>
    </row>
    <row r="750" spans="1:14" ht="14.4" customHeight="1" x14ac:dyDescent="0.3">
      <c r="A750" s="747" t="s">
        <v>583</v>
      </c>
      <c r="B750" s="748" t="s">
        <v>584</v>
      </c>
      <c r="C750" s="749" t="s">
        <v>611</v>
      </c>
      <c r="D750" s="750" t="s">
        <v>612</v>
      </c>
      <c r="E750" s="751">
        <v>50113001</v>
      </c>
      <c r="F750" s="750" t="s">
        <v>617</v>
      </c>
      <c r="G750" s="749" t="s">
        <v>618</v>
      </c>
      <c r="H750" s="749">
        <v>154539</v>
      </c>
      <c r="I750" s="749">
        <v>54539</v>
      </c>
      <c r="J750" s="749" t="s">
        <v>625</v>
      </c>
      <c r="K750" s="749" t="s">
        <v>626</v>
      </c>
      <c r="L750" s="752">
        <v>60.213004191198479</v>
      </c>
      <c r="M750" s="752">
        <v>4</v>
      </c>
      <c r="N750" s="753">
        <v>240.85201676479392</v>
      </c>
    </row>
    <row r="751" spans="1:14" ht="14.4" customHeight="1" x14ac:dyDescent="0.3">
      <c r="A751" s="747" t="s">
        <v>583</v>
      </c>
      <c r="B751" s="748" t="s">
        <v>584</v>
      </c>
      <c r="C751" s="749" t="s">
        <v>611</v>
      </c>
      <c r="D751" s="750" t="s">
        <v>612</v>
      </c>
      <c r="E751" s="751">
        <v>50113001</v>
      </c>
      <c r="F751" s="750" t="s">
        <v>617</v>
      </c>
      <c r="G751" s="749" t="s">
        <v>634</v>
      </c>
      <c r="H751" s="749">
        <v>135002</v>
      </c>
      <c r="I751" s="749">
        <v>135002</v>
      </c>
      <c r="J751" s="749" t="s">
        <v>873</v>
      </c>
      <c r="K751" s="749" t="s">
        <v>874</v>
      </c>
      <c r="L751" s="752">
        <v>25.062000000000001</v>
      </c>
      <c r="M751" s="752">
        <v>5</v>
      </c>
      <c r="N751" s="753">
        <v>125.31</v>
      </c>
    </row>
    <row r="752" spans="1:14" ht="14.4" customHeight="1" x14ac:dyDescent="0.3">
      <c r="A752" s="747" t="s">
        <v>583</v>
      </c>
      <c r="B752" s="748" t="s">
        <v>584</v>
      </c>
      <c r="C752" s="749" t="s">
        <v>611</v>
      </c>
      <c r="D752" s="750" t="s">
        <v>612</v>
      </c>
      <c r="E752" s="751">
        <v>50113001</v>
      </c>
      <c r="F752" s="750" t="s">
        <v>617</v>
      </c>
      <c r="G752" s="749" t="s">
        <v>618</v>
      </c>
      <c r="H752" s="749">
        <v>184231</v>
      </c>
      <c r="I752" s="749">
        <v>84231</v>
      </c>
      <c r="J752" s="749" t="s">
        <v>1629</v>
      </c>
      <c r="K752" s="749" t="s">
        <v>1246</v>
      </c>
      <c r="L752" s="752">
        <v>373.29599999999999</v>
      </c>
      <c r="M752" s="752">
        <v>1</v>
      </c>
      <c r="N752" s="753">
        <v>373.29599999999999</v>
      </c>
    </row>
    <row r="753" spans="1:14" ht="14.4" customHeight="1" x14ac:dyDescent="0.3">
      <c r="A753" s="747" t="s">
        <v>583</v>
      </c>
      <c r="B753" s="748" t="s">
        <v>584</v>
      </c>
      <c r="C753" s="749" t="s">
        <v>611</v>
      </c>
      <c r="D753" s="750" t="s">
        <v>612</v>
      </c>
      <c r="E753" s="751">
        <v>50113001</v>
      </c>
      <c r="F753" s="750" t="s">
        <v>617</v>
      </c>
      <c r="G753" s="749" t="s">
        <v>618</v>
      </c>
      <c r="H753" s="749">
        <v>447</v>
      </c>
      <c r="I753" s="749">
        <v>447</v>
      </c>
      <c r="J753" s="749" t="s">
        <v>1562</v>
      </c>
      <c r="K753" s="749" t="s">
        <v>1563</v>
      </c>
      <c r="L753" s="752">
        <v>179.81</v>
      </c>
      <c r="M753" s="752">
        <v>1</v>
      </c>
      <c r="N753" s="753">
        <v>179.81</v>
      </c>
    </row>
    <row r="754" spans="1:14" ht="14.4" customHeight="1" x14ac:dyDescent="0.3">
      <c r="A754" s="747" t="s">
        <v>583</v>
      </c>
      <c r="B754" s="748" t="s">
        <v>584</v>
      </c>
      <c r="C754" s="749" t="s">
        <v>611</v>
      </c>
      <c r="D754" s="750" t="s">
        <v>612</v>
      </c>
      <c r="E754" s="751">
        <v>50113001</v>
      </c>
      <c r="F754" s="750" t="s">
        <v>617</v>
      </c>
      <c r="G754" s="749" t="s">
        <v>618</v>
      </c>
      <c r="H754" s="749">
        <v>198864</v>
      </c>
      <c r="I754" s="749">
        <v>98864</v>
      </c>
      <c r="J754" s="749" t="s">
        <v>627</v>
      </c>
      <c r="K754" s="749" t="s">
        <v>628</v>
      </c>
      <c r="L754" s="752">
        <v>537.87</v>
      </c>
      <c r="M754" s="752">
        <v>10</v>
      </c>
      <c r="N754" s="753">
        <v>5378.7</v>
      </c>
    </row>
    <row r="755" spans="1:14" ht="14.4" customHeight="1" x14ac:dyDescent="0.3">
      <c r="A755" s="747" t="s">
        <v>583</v>
      </c>
      <c r="B755" s="748" t="s">
        <v>584</v>
      </c>
      <c r="C755" s="749" t="s">
        <v>611</v>
      </c>
      <c r="D755" s="750" t="s">
        <v>612</v>
      </c>
      <c r="E755" s="751">
        <v>50113001</v>
      </c>
      <c r="F755" s="750" t="s">
        <v>617</v>
      </c>
      <c r="G755" s="749" t="s">
        <v>618</v>
      </c>
      <c r="H755" s="749">
        <v>198872</v>
      </c>
      <c r="I755" s="749">
        <v>98872</v>
      </c>
      <c r="J755" s="749" t="s">
        <v>627</v>
      </c>
      <c r="K755" s="749" t="s">
        <v>629</v>
      </c>
      <c r="L755" s="752">
        <v>312.84000000000003</v>
      </c>
      <c r="M755" s="752">
        <v>7</v>
      </c>
      <c r="N755" s="753">
        <v>2189.88</v>
      </c>
    </row>
    <row r="756" spans="1:14" ht="14.4" customHeight="1" x14ac:dyDescent="0.3">
      <c r="A756" s="747" t="s">
        <v>583</v>
      </c>
      <c r="B756" s="748" t="s">
        <v>584</v>
      </c>
      <c r="C756" s="749" t="s">
        <v>611</v>
      </c>
      <c r="D756" s="750" t="s">
        <v>612</v>
      </c>
      <c r="E756" s="751">
        <v>50113001</v>
      </c>
      <c r="F756" s="750" t="s">
        <v>617</v>
      </c>
      <c r="G756" s="749" t="s">
        <v>618</v>
      </c>
      <c r="H756" s="749">
        <v>198876</v>
      </c>
      <c r="I756" s="749">
        <v>98876</v>
      </c>
      <c r="J756" s="749" t="s">
        <v>627</v>
      </c>
      <c r="K756" s="749" t="s">
        <v>938</v>
      </c>
      <c r="L756" s="752">
        <v>255.19999999999993</v>
      </c>
      <c r="M756" s="752">
        <v>30</v>
      </c>
      <c r="N756" s="753">
        <v>7655.9999999999982</v>
      </c>
    </row>
    <row r="757" spans="1:14" ht="14.4" customHeight="1" x14ac:dyDescent="0.3">
      <c r="A757" s="747" t="s">
        <v>583</v>
      </c>
      <c r="B757" s="748" t="s">
        <v>584</v>
      </c>
      <c r="C757" s="749" t="s">
        <v>611</v>
      </c>
      <c r="D757" s="750" t="s">
        <v>612</v>
      </c>
      <c r="E757" s="751">
        <v>50113001</v>
      </c>
      <c r="F757" s="750" t="s">
        <v>617</v>
      </c>
      <c r="G757" s="749" t="s">
        <v>618</v>
      </c>
      <c r="H757" s="749">
        <v>202873</v>
      </c>
      <c r="I757" s="749">
        <v>202873</v>
      </c>
      <c r="J757" s="749" t="s">
        <v>965</v>
      </c>
      <c r="K757" s="749" t="s">
        <v>966</v>
      </c>
      <c r="L757" s="752">
        <v>51.240000000000016</v>
      </c>
      <c r="M757" s="752">
        <v>1</v>
      </c>
      <c r="N757" s="753">
        <v>51.240000000000016</v>
      </c>
    </row>
    <row r="758" spans="1:14" ht="14.4" customHeight="1" x14ac:dyDescent="0.3">
      <c r="A758" s="747" t="s">
        <v>583</v>
      </c>
      <c r="B758" s="748" t="s">
        <v>584</v>
      </c>
      <c r="C758" s="749" t="s">
        <v>611</v>
      </c>
      <c r="D758" s="750" t="s">
        <v>612</v>
      </c>
      <c r="E758" s="751">
        <v>50113001</v>
      </c>
      <c r="F758" s="750" t="s">
        <v>617</v>
      </c>
      <c r="G758" s="749" t="s">
        <v>618</v>
      </c>
      <c r="H758" s="749">
        <v>197682</v>
      </c>
      <c r="I758" s="749">
        <v>97682</v>
      </c>
      <c r="J758" s="749" t="s">
        <v>1630</v>
      </c>
      <c r="K758" s="749" t="s">
        <v>1631</v>
      </c>
      <c r="L758" s="752">
        <v>9.2950197624916946</v>
      </c>
      <c r="M758" s="752">
        <v>1</v>
      </c>
      <c r="N758" s="753">
        <v>9.2950197624916946</v>
      </c>
    </row>
    <row r="759" spans="1:14" ht="14.4" customHeight="1" x14ac:dyDescent="0.3">
      <c r="A759" s="747" t="s">
        <v>583</v>
      </c>
      <c r="B759" s="748" t="s">
        <v>584</v>
      </c>
      <c r="C759" s="749" t="s">
        <v>611</v>
      </c>
      <c r="D759" s="750" t="s">
        <v>612</v>
      </c>
      <c r="E759" s="751">
        <v>50113001</v>
      </c>
      <c r="F759" s="750" t="s">
        <v>617</v>
      </c>
      <c r="G759" s="749" t="s">
        <v>618</v>
      </c>
      <c r="H759" s="749">
        <v>134821</v>
      </c>
      <c r="I759" s="749">
        <v>134821</v>
      </c>
      <c r="J759" s="749" t="s">
        <v>1013</v>
      </c>
      <c r="K759" s="749" t="s">
        <v>1014</v>
      </c>
      <c r="L759" s="752">
        <v>264.9899999999999</v>
      </c>
      <c r="M759" s="752">
        <v>13</v>
      </c>
      <c r="N759" s="753">
        <v>3444.869999999999</v>
      </c>
    </row>
    <row r="760" spans="1:14" ht="14.4" customHeight="1" x14ac:dyDescent="0.3">
      <c r="A760" s="747" t="s">
        <v>583</v>
      </c>
      <c r="B760" s="748" t="s">
        <v>584</v>
      </c>
      <c r="C760" s="749" t="s">
        <v>611</v>
      </c>
      <c r="D760" s="750" t="s">
        <v>612</v>
      </c>
      <c r="E760" s="751">
        <v>50113001</v>
      </c>
      <c r="F760" s="750" t="s">
        <v>617</v>
      </c>
      <c r="G760" s="749" t="s">
        <v>634</v>
      </c>
      <c r="H760" s="749">
        <v>166760</v>
      </c>
      <c r="I760" s="749">
        <v>166760</v>
      </c>
      <c r="J760" s="749" t="s">
        <v>1632</v>
      </c>
      <c r="K760" s="749" t="s">
        <v>1325</v>
      </c>
      <c r="L760" s="752">
        <v>149.13</v>
      </c>
      <c r="M760" s="752">
        <v>2</v>
      </c>
      <c r="N760" s="753">
        <v>298.26</v>
      </c>
    </row>
    <row r="761" spans="1:14" ht="14.4" customHeight="1" x14ac:dyDescent="0.3">
      <c r="A761" s="747" t="s">
        <v>583</v>
      </c>
      <c r="B761" s="748" t="s">
        <v>584</v>
      </c>
      <c r="C761" s="749" t="s">
        <v>611</v>
      </c>
      <c r="D761" s="750" t="s">
        <v>612</v>
      </c>
      <c r="E761" s="751">
        <v>50113001</v>
      </c>
      <c r="F761" s="750" t="s">
        <v>617</v>
      </c>
      <c r="G761" s="749" t="s">
        <v>618</v>
      </c>
      <c r="H761" s="749">
        <v>930078</v>
      </c>
      <c r="I761" s="749">
        <v>0</v>
      </c>
      <c r="J761" s="749" t="s">
        <v>1633</v>
      </c>
      <c r="K761" s="749" t="s">
        <v>585</v>
      </c>
      <c r="L761" s="752">
        <v>109.79770000000001</v>
      </c>
      <c r="M761" s="752">
        <v>1</v>
      </c>
      <c r="N761" s="753">
        <v>109.79770000000001</v>
      </c>
    </row>
    <row r="762" spans="1:14" ht="14.4" customHeight="1" x14ac:dyDescent="0.3">
      <c r="A762" s="747" t="s">
        <v>583</v>
      </c>
      <c r="B762" s="748" t="s">
        <v>584</v>
      </c>
      <c r="C762" s="749" t="s">
        <v>611</v>
      </c>
      <c r="D762" s="750" t="s">
        <v>612</v>
      </c>
      <c r="E762" s="751">
        <v>50113001</v>
      </c>
      <c r="F762" s="750" t="s">
        <v>617</v>
      </c>
      <c r="G762" s="749" t="s">
        <v>634</v>
      </c>
      <c r="H762" s="749">
        <v>197125</v>
      </c>
      <c r="I762" s="749">
        <v>197125</v>
      </c>
      <c r="J762" s="749" t="s">
        <v>635</v>
      </c>
      <c r="K762" s="749" t="s">
        <v>636</v>
      </c>
      <c r="L762" s="752">
        <v>143</v>
      </c>
      <c r="M762" s="752">
        <v>14</v>
      </c>
      <c r="N762" s="753">
        <v>2002</v>
      </c>
    </row>
    <row r="763" spans="1:14" ht="14.4" customHeight="1" x14ac:dyDescent="0.3">
      <c r="A763" s="747" t="s">
        <v>583</v>
      </c>
      <c r="B763" s="748" t="s">
        <v>584</v>
      </c>
      <c r="C763" s="749" t="s">
        <v>611</v>
      </c>
      <c r="D763" s="750" t="s">
        <v>612</v>
      </c>
      <c r="E763" s="751">
        <v>50113001</v>
      </c>
      <c r="F763" s="750" t="s">
        <v>617</v>
      </c>
      <c r="G763" s="749" t="s">
        <v>618</v>
      </c>
      <c r="H763" s="749">
        <v>67558</v>
      </c>
      <c r="I763" s="749">
        <v>67558</v>
      </c>
      <c r="J763" s="749" t="s">
        <v>639</v>
      </c>
      <c r="K763" s="749" t="s">
        <v>640</v>
      </c>
      <c r="L763" s="752">
        <v>27.510000000000009</v>
      </c>
      <c r="M763" s="752">
        <v>2</v>
      </c>
      <c r="N763" s="753">
        <v>55.020000000000017</v>
      </c>
    </row>
    <row r="764" spans="1:14" ht="14.4" customHeight="1" x14ac:dyDescent="0.3">
      <c r="A764" s="747" t="s">
        <v>583</v>
      </c>
      <c r="B764" s="748" t="s">
        <v>584</v>
      </c>
      <c r="C764" s="749" t="s">
        <v>611</v>
      </c>
      <c r="D764" s="750" t="s">
        <v>612</v>
      </c>
      <c r="E764" s="751">
        <v>50113001</v>
      </c>
      <c r="F764" s="750" t="s">
        <v>617</v>
      </c>
      <c r="G764" s="749" t="s">
        <v>618</v>
      </c>
      <c r="H764" s="749">
        <v>215978</v>
      </c>
      <c r="I764" s="749">
        <v>215978</v>
      </c>
      <c r="J764" s="749" t="s">
        <v>1062</v>
      </c>
      <c r="K764" s="749" t="s">
        <v>1063</v>
      </c>
      <c r="L764" s="752">
        <v>116.60999999999999</v>
      </c>
      <c r="M764" s="752">
        <v>1</v>
      </c>
      <c r="N764" s="753">
        <v>116.60999999999999</v>
      </c>
    </row>
    <row r="765" spans="1:14" ht="14.4" customHeight="1" x14ac:dyDescent="0.3">
      <c r="A765" s="747" t="s">
        <v>583</v>
      </c>
      <c r="B765" s="748" t="s">
        <v>584</v>
      </c>
      <c r="C765" s="749" t="s">
        <v>611</v>
      </c>
      <c r="D765" s="750" t="s">
        <v>612</v>
      </c>
      <c r="E765" s="751">
        <v>50113001</v>
      </c>
      <c r="F765" s="750" t="s">
        <v>617</v>
      </c>
      <c r="G765" s="749" t="s">
        <v>618</v>
      </c>
      <c r="H765" s="749">
        <v>102439</v>
      </c>
      <c r="I765" s="749">
        <v>2439</v>
      </c>
      <c r="J765" s="749" t="s">
        <v>641</v>
      </c>
      <c r="K765" s="749" t="s">
        <v>642</v>
      </c>
      <c r="L765" s="752">
        <v>281.05705882352936</v>
      </c>
      <c r="M765" s="752">
        <v>17</v>
      </c>
      <c r="N765" s="753">
        <v>4777.9699999999993</v>
      </c>
    </row>
    <row r="766" spans="1:14" ht="14.4" customHeight="1" x14ac:dyDescent="0.3">
      <c r="A766" s="747" t="s">
        <v>583</v>
      </c>
      <c r="B766" s="748" t="s">
        <v>584</v>
      </c>
      <c r="C766" s="749" t="s">
        <v>611</v>
      </c>
      <c r="D766" s="750" t="s">
        <v>612</v>
      </c>
      <c r="E766" s="751">
        <v>50113001</v>
      </c>
      <c r="F766" s="750" t="s">
        <v>617</v>
      </c>
      <c r="G766" s="749" t="s">
        <v>618</v>
      </c>
      <c r="H766" s="749">
        <v>100502</v>
      </c>
      <c r="I766" s="749">
        <v>502</v>
      </c>
      <c r="J766" s="749" t="s">
        <v>643</v>
      </c>
      <c r="K766" s="749" t="s">
        <v>644</v>
      </c>
      <c r="L766" s="752">
        <v>238.68000000000012</v>
      </c>
      <c r="M766" s="752">
        <v>2</v>
      </c>
      <c r="N766" s="753">
        <v>477.36000000000024</v>
      </c>
    </row>
    <row r="767" spans="1:14" ht="14.4" customHeight="1" x14ac:dyDescent="0.3">
      <c r="A767" s="747" t="s">
        <v>583</v>
      </c>
      <c r="B767" s="748" t="s">
        <v>584</v>
      </c>
      <c r="C767" s="749" t="s">
        <v>611</v>
      </c>
      <c r="D767" s="750" t="s">
        <v>612</v>
      </c>
      <c r="E767" s="751">
        <v>50113001</v>
      </c>
      <c r="F767" s="750" t="s">
        <v>617</v>
      </c>
      <c r="G767" s="749" t="s">
        <v>618</v>
      </c>
      <c r="H767" s="749">
        <v>118656</v>
      </c>
      <c r="I767" s="749">
        <v>118656</v>
      </c>
      <c r="J767" s="749" t="s">
        <v>1081</v>
      </c>
      <c r="K767" s="749" t="s">
        <v>1082</v>
      </c>
      <c r="L767" s="752">
        <v>663.3900000000001</v>
      </c>
      <c r="M767" s="752">
        <v>1</v>
      </c>
      <c r="N767" s="753">
        <v>663.3900000000001</v>
      </c>
    </row>
    <row r="768" spans="1:14" ht="14.4" customHeight="1" x14ac:dyDescent="0.3">
      <c r="A768" s="747" t="s">
        <v>583</v>
      </c>
      <c r="B768" s="748" t="s">
        <v>584</v>
      </c>
      <c r="C768" s="749" t="s">
        <v>611</v>
      </c>
      <c r="D768" s="750" t="s">
        <v>612</v>
      </c>
      <c r="E768" s="751">
        <v>50113001</v>
      </c>
      <c r="F768" s="750" t="s">
        <v>617</v>
      </c>
      <c r="G768" s="749" t="s">
        <v>618</v>
      </c>
      <c r="H768" s="749">
        <v>110086</v>
      </c>
      <c r="I768" s="749">
        <v>10086</v>
      </c>
      <c r="J768" s="749" t="s">
        <v>647</v>
      </c>
      <c r="K768" s="749" t="s">
        <v>648</v>
      </c>
      <c r="L768" s="752">
        <v>1592.8</v>
      </c>
      <c r="M768" s="752">
        <v>29</v>
      </c>
      <c r="N768" s="753">
        <v>46191.199999999997</v>
      </c>
    </row>
    <row r="769" spans="1:14" ht="14.4" customHeight="1" x14ac:dyDescent="0.3">
      <c r="A769" s="747" t="s">
        <v>583</v>
      </c>
      <c r="B769" s="748" t="s">
        <v>584</v>
      </c>
      <c r="C769" s="749" t="s">
        <v>611</v>
      </c>
      <c r="D769" s="750" t="s">
        <v>612</v>
      </c>
      <c r="E769" s="751">
        <v>50113001</v>
      </c>
      <c r="F769" s="750" t="s">
        <v>617</v>
      </c>
      <c r="G769" s="749" t="s">
        <v>634</v>
      </c>
      <c r="H769" s="749">
        <v>186656</v>
      </c>
      <c r="I769" s="749">
        <v>86656</v>
      </c>
      <c r="J769" s="749" t="s">
        <v>1634</v>
      </c>
      <c r="K769" s="749" t="s">
        <v>1237</v>
      </c>
      <c r="L769" s="752">
        <v>29.490000000000006</v>
      </c>
      <c r="M769" s="752">
        <v>1</v>
      </c>
      <c r="N769" s="753">
        <v>29.490000000000006</v>
      </c>
    </row>
    <row r="770" spans="1:14" ht="14.4" customHeight="1" x14ac:dyDescent="0.3">
      <c r="A770" s="747" t="s">
        <v>583</v>
      </c>
      <c r="B770" s="748" t="s">
        <v>584</v>
      </c>
      <c r="C770" s="749" t="s">
        <v>611</v>
      </c>
      <c r="D770" s="750" t="s">
        <v>612</v>
      </c>
      <c r="E770" s="751">
        <v>50113001</v>
      </c>
      <c r="F770" s="750" t="s">
        <v>617</v>
      </c>
      <c r="G770" s="749" t="s">
        <v>618</v>
      </c>
      <c r="H770" s="749">
        <v>100536</v>
      </c>
      <c r="I770" s="749">
        <v>536</v>
      </c>
      <c r="J770" s="749" t="s">
        <v>1583</v>
      </c>
      <c r="K770" s="749" t="s">
        <v>668</v>
      </c>
      <c r="L770" s="752">
        <v>140.57333333333332</v>
      </c>
      <c r="M770" s="752">
        <v>3</v>
      </c>
      <c r="N770" s="753">
        <v>421.71999999999997</v>
      </c>
    </row>
    <row r="771" spans="1:14" ht="14.4" customHeight="1" x14ac:dyDescent="0.3">
      <c r="A771" s="747" t="s">
        <v>583</v>
      </c>
      <c r="B771" s="748" t="s">
        <v>584</v>
      </c>
      <c r="C771" s="749" t="s">
        <v>611</v>
      </c>
      <c r="D771" s="750" t="s">
        <v>612</v>
      </c>
      <c r="E771" s="751">
        <v>50113001</v>
      </c>
      <c r="F771" s="750" t="s">
        <v>617</v>
      </c>
      <c r="G771" s="749" t="s">
        <v>634</v>
      </c>
      <c r="H771" s="749">
        <v>107981</v>
      </c>
      <c r="I771" s="749">
        <v>7981</v>
      </c>
      <c r="J771" s="749" t="s">
        <v>649</v>
      </c>
      <c r="K771" s="749" t="s">
        <v>650</v>
      </c>
      <c r="L771" s="752">
        <v>53.831587546130301</v>
      </c>
      <c r="M771" s="752">
        <v>51</v>
      </c>
      <c r="N771" s="753">
        <v>2745.4109648526455</v>
      </c>
    </row>
    <row r="772" spans="1:14" ht="14.4" customHeight="1" x14ac:dyDescent="0.3">
      <c r="A772" s="747" t="s">
        <v>583</v>
      </c>
      <c r="B772" s="748" t="s">
        <v>584</v>
      </c>
      <c r="C772" s="749" t="s">
        <v>611</v>
      </c>
      <c r="D772" s="750" t="s">
        <v>612</v>
      </c>
      <c r="E772" s="751">
        <v>50113001</v>
      </c>
      <c r="F772" s="750" t="s">
        <v>617</v>
      </c>
      <c r="G772" s="749" t="s">
        <v>634</v>
      </c>
      <c r="H772" s="749">
        <v>155823</v>
      </c>
      <c r="I772" s="749">
        <v>55823</v>
      </c>
      <c r="J772" s="749" t="s">
        <v>649</v>
      </c>
      <c r="K772" s="749" t="s">
        <v>1103</v>
      </c>
      <c r="L772" s="752">
        <v>39.127589865243216</v>
      </c>
      <c r="M772" s="752">
        <v>4</v>
      </c>
      <c r="N772" s="753">
        <v>156.51035946097286</v>
      </c>
    </row>
    <row r="773" spans="1:14" ht="14.4" customHeight="1" x14ac:dyDescent="0.3">
      <c r="A773" s="747" t="s">
        <v>583</v>
      </c>
      <c r="B773" s="748" t="s">
        <v>584</v>
      </c>
      <c r="C773" s="749" t="s">
        <v>611</v>
      </c>
      <c r="D773" s="750" t="s">
        <v>612</v>
      </c>
      <c r="E773" s="751">
        <v>50113001</v>
      </c>
      <c r="F773" s="750" t="s">
        <v>617</v>
      </c>
      <c r="G773" s="749" t="s">
        <v>618</v>
      </c>
      <c r="H773" s="749">
        <v>162543</v>
      </c>
      <c r="I773" s="749">
        <v>62543</v>
      </c>
      <c r="J773" s="749" t="s">
        <v>1635</v>
      </c>
      <c r="K773" s="749" t="s">
        <v>1636</v>
      </c>
      <c r="L773" s="752">
        <v>40.550000000000004</v>
      </c>
      <c r="M773" s="752">
        <v>1</v>
      </c>
      <c r="N773" s="753">
        <v>40.550000000000004</v>
      </c>
    </row>
    <row r="774" spans="1:14" ht="14.4" customHeight="1" x14ac:dyDescent="0.3">
      <c r="A774" s="747" t="s">
        <v>583</v>
      </c>
      <c r="B774" s="748" t="s">
        <v>584</v>
      </c>
      <c r="C774" s="749" t="s">
        <v>611</v>
      </c>
      <c r="D774" s="750" t="s">
        <v>612</v>
      </c>
      <c r="E774" s="751">
        <v>50113001</v>
      </c>
      <c r="F774" s="750" t="s">
        <v>617</v>
      </c>
      <c r="G774" s="749" t="s">
        <v>618</v>
      </c>
      <c r="H774" s="749">
        <v>162579</v>
      </c>
      <c r="I774" s="749">
        <v>162579</v>
      </c>
      <c r="J774" s="749" t="s">
        <v>1109</v>
      </c>
      <c r="K774" s="749" t="s">
        <v>1110</v>
      </c>
      <c r="L774" s="752">
        <v>48.085714285714275</v>
      </c>
      <c r="M774" s="752">
        <v>7</v>
      </c>
      <c r="N774" s="753">
        <v>336.59999999999991</v>
      </c>
    </row>
    <row r="775" spans="1:14" ht="14.4" customHeight="1" x14ac:dyDescent="0.3">
      <c r="A775" s="747" t="s">
        <v>583</v>
      </c>
      <c r="B775" s="748" t="s">
        <v>584</v>
      </c>
      <c r="C775" s="749" t="s">
        <v>611</v>
      </c>
      <c r="D775" s="750" t="s">
        <v>612</v>
      </c>
      <c r="E775" s="751">
        <v>50113001</v>
      </c>
      <c r="F775" s="750" t="s">
        <v>617</v>
      </c>
      <c r="G775" s="749" t="s">
        <v>634</v>
      </c>
      <c r="H775" s="749">
        <v>24550</v>
      </c>
      <c r="I775" s="749">
        <v>24550</v>
      </c>
      <c r="J775" s="749" t="s">
        <v>1637</v>
      </c>
      <c r="K775" s="749" t="s">
        <v>1638</v>
      </c>
      <c r="L775" s="752">
        <v>57.70000000000001</v>
      </c>
      <c r="M775" s="752">
        <v>12</v>
      </c>
      <c r="N775" s="753">
        <v>692.40000000000009</v>
      </c>
    </row>
    <row r="776" spans="1:14" ht="14.4" customHeight="1" x14ac:dyDescent="0.3">
      <c r="A776" s="747" t="s">
        <v>583</v>
      </c>
      <c r="B776" s="748" t="s">
        <v>584</v>
      </c>
      <c r="C776" s="749" t="s">
        <v>611</v>
      </c>
      <c r="D776" s="750" t="s">
        <v>612</v>
      </c>
      <c r="E776" s="751">
        <v>50113001</v>
      </c>
      <c r="F776" s="750" t="s">
        <v>617</v>
      </c>
      <c r="G776" s="749" t="s">
        <v>618</v>
      </c>
      <c r="H776" s="749">
        <v>100874</v>
      </c>
      <c r="I776" s="749">
        <v>874</v>
      </c>
      <c r="J776" s="749" t="s">
        <v>1111</v>
      </c>
      <c r="K776" s="749" t="s">
        <v>1112</v>
      </c>
      <c r="L776" s="752">
        <v>48.44</v>
      </c>
      <c r="M776" s="752">
        <v>1</v>
      </c>
      <c r="N776" s="753">
        <v>48.44</v>
      </c>
    </row>
    <row r="777" spans="1:14" ht="14.4" customHeight="1" x14ac:dyDescent="0.3">
      <c r="A777" s="747" t="s">
        <v>583</v>
      </c>
      <c r="B777" s="748" t="s">
        <v>584</v>
      </c>
      <c r="C777" s="749" t="s">
        <v>611</v>
      </c>
      <c r="D777" s="750" t="s">
        <v>612</v>
      </c>
      <c r="E777" s="751">
        <v>50113001</v>
      </c>
      <c r="F777" s="750" t="s">
        <v>617</v>
      </c>
      <c r="G777" s="749" t="s">
        <v>634</v>
      </c>
      <c r="H777" s="749">
        <v>850729</v>
      </c>
      <c r="I777" s="749">
        <v>157875</v>
      </c>
      <c r="J777" s="749" t="s">
        <v>1124</v>
      </c>
      <c r="K777" s="749" t="s">
        <v>1125</v>
      </c>
      <c r="L777" s="752">
        <v>260.51567567567565</v>
      </c>
      <c r="M777" s="752">
        <v>37</v>
      </c>
      <c r="N777" s="753">
        <v>9639.08</v>
      </c>
    </row>
    <row r="778" spans="1:14" ht="14.4" customHeight="1" x14ac:dyDescent="0.3">
      <c r="A778" s="747" t="s">
        <v>583</v>
      </c>
      <c r="B778" s="748" t="s">
        <v>584</v>
      </c>
      <c r="C778" s="749" t="s">
        <v>611</v>
      </c>
      <c r="D778" s="750" t="s">
        <v>612</v>
      </c>
      <c r="E778" s="751">
        <v>50113001</v>
      </c>
      <c r="F778" s="750" t="s">
        <v>617</v>
      </c>
      <c r="G778" s="749" t="s">
        <v>618</v>
      </c>
      <c r="H778" s="749">
        <v>849941</v>
      </c>
      <c r="I778" s="749">
        <v>162142</v>
      </c>
      <c r="J778" s="749" t="s">
        <v>1128</v>
      </c>
      <c r="K778" s="749" t="s">
        <v>1129</v>
      </c>
      <c r="L778" s="752">
        <v>28.330000000000005</v>
      </c>
      <c r="M778" s="752">
        <v>4</v>
      </c>
      <c r="N778" s="753">
        <v>113.32000000000002</v>
      </c>
    </row>
    <row r="779" spans="1:14" ht="14.4" customHeight="1" x14ac:dyDescent="0.3">
      <c r="A779" s="747" t="s">
        <v>583</v>
      </c>
      <c r="B779" s="748" t="s">
        <v>584</v>
      </c>
      <c r="C779" s="749" t="s">
        <v>611</v>
      </c>
      <c r="D779" s="750" t="s">
        <v>612</v>
      </c>
      <c r="E779" s="751">
        <v>50113001</v>
      </c>
      <c r="F779" s="750" t="s">
        <v>617</v>
      </c>
      <c r="G779" s="749" t="s">
        <v>618</v>
      </c>
      <c r="H779" s="749">
        <v>13440</v>
      </c>
      <c r="I779" s="749">
        <v>13440</v>
      </c>
      <c r="J779" s="749" t="s">
        <v>1170</v>
      </c>
      <c r="K779" s="749" t="s">
        <v>938</v>
      </c>
      <c r="L779" s="752">
        <v>396</v>
      </c>
      <c r="M779" s="752">
        <v>22</v>
      </c>
      <c r="N779" s="753">
        <v>8712</v>
      </c>
    </row>
    <row r="780" spans="1:14" ht="14.4" customHeight="1" x14ac:dyDescent="0.3">
      <c r="A780" s="747" t="s">
        <v>583</v>
      </c>
      <c r="B780" s="748" t="s">
        <v>584</v>
      </c>
      <c r="C780" s="749" t="s">
        <v>611</v>
      </c>
      <c r="D780" s="750" t="s">
        <v>612</v>
      </c>
      <c r="E780" s="751">
        <v>50113001</v>
      </c>
      <c r="F780" s="750" t="s">
        <v>617</v>
      </c>
      <c r="G780" s="749" t="s">
        <v>618</v>
      </c>
      <c r="H780" s="749">
        <v>845908</v>
      </c>
      <c r="I780" s="749">
        <v>122520</v>
      </c>
      <c r="J780" s="749" t="s">
        <v>1639</v>
      </c>
      <c r="K780" s="749" t="s">
        <v>1640</v>
      </c>
      <c r="L780" s="752">
        <v>82.39</v>
      </c>
      <c r="M780" s="752">
        <v>1</v>
      </c>
      <c r="N780" s="753">
        <v>82.39</v>
      </c>
    </row>
    <row r="781" spans="1:14" ht="14.4" customHeight="1" x14ac:dyDescent="0.3">
      <c r="A781" s="747" t="s">
        <v>583</v>
      </c>
      <c r="B781" s="748" t="s">
        <v>584</v>
      </c>
      <c r="C781" s="749" t="s">
        <v>611</v>
      </c>
      <c r="D781" s="750" t="s">
        <v>612</v>
      </c>
      <c r="E781" s="751">
        <v>50113001</v>
      </c>
      <c r="F781" s="750" t="s">
        <v>617</v>
      </c>
      <c r="G781" s="749" t="s">
        <v>618</v>
      </c>
      <c r="H781" s="749">
        <v>161371</v>
      </c>
      <c r="I781" s="749">
        <v>161371</v>
      </c>
      <c r="J781" s="749" t="s">
        <v>1226</v>
      </c>
      <c r="K781" s="749" t="s">
        <v>979</v>
      </c>
      <c r="L781" s="752">
        <v>61.78</v>
      </c>
      <c r="M781" s="752">
        <v>2</v>
      </c>
      <c r="N781" s="753">
        <v>123.56</v>
      </c>
    </row>
    <row r="782" spans="1:14" ht="14.4" customHeight="1" x14ac:dyDescent="0.3">
      <c r="A782" s="747" t="s">
        <v>583</v>
      </c>
      <c r="B782" s="748" t="s">
        <v>584</v>
      </c>
      <c r="C782" s="749" t="s">
        <v>611</v>
      </c>
      <c r="D782" s="750" t="s">
        <v>612</v>
      </c>
      <c r="E782" s="751">
        <v>50113001</v>
      </c>
      <c r="F782" s="750" t="s">
        <v>617</v>
      </c>
      <c r="G782" s="749" t="s">
        <v>618</v>
      </c>
      <c r="H782" s="749">
        <v>131215</v>
      </c>
      <c r="I782" s="749">
        <v>31215</v>
      </c>
      <c r="J782" s="749" t="s">
        <v>1641</v>
      </c>
      <c r="K782" s="749" t="s">
        <v>1642</v>
      </c>
      <c r="L782" s="752">
        <v>54.930000000000014</v>
      </c>
      <c r="M782" s="752">
        <v>1</v>
      </c>
      <c r="N782" s="753">
        <v>54.930000000000014</v>
      </c>
    </row>
    <row r="783" spans="1:14" ht="14.4" customHeight="1" x14ac:dyDescent="0.3">
      <c r="A783" s="747" t="s">
        <v>583</v>
      </c>
      <c r="B783" s="748" t="s">
        <v>584</v>
      </c>
      <c r="C783" s="749" t="s">
        <v>611</v>
      </c>
      <c r="D783" s="750" t="s">
        <v>612</v>
      </c>
      <c r="E783" s="751">
        <v>50113001</v>
      </c>
      <c r="F783" s="750" t="s">
        <v>617</v>
      </c>
      <c r="G783" s="749" t="s">
        <v>634</v>
      </c>
      <c r="H783" s="749">
        <v>131934</v>
      </c>
      <c r="I783" s="749">
        <v>31934</v>
      </c>
      <c r="J783" s="749" t="s">
        <v>1610</v>
      </c>
      <c r="K783" s="749" t="s">
        <v>1611</v>
      </c>
      <c r="L783" s="752">
        <v>49.943333333333349</v>
      </c>
      <c r="M783" s="752">
        <v>3</v>
      </c>
      <c r="N783" s="753">
        <v>149.83000000000004</v>
      </c>
    </row>
    <row r="784" spans="1:14" ht="14.4" customHeight="1" x14ac:dyDescent="0.3">
      <c r="A784" s="747" t="s">
        <v>583</v>
      </c>
      <c r="B784" s="748" t="s">
        <v>584</v>
      </c>
      <c r="C784" s="749" t="s">
        <v>611</v>
      </c>
      <c r="D784" s="750" t="s">
        <v>612</v>
      </c>
      <c r="E784" s="751">
        <v>50113001</v>
      </c>
      <c r="F784" s="750" t="s">
        <v>617</v>
      </c>
      <c r="G784" s="749" t="s">
        <v>634</v>
      </c>
      <c r="H784" s="749">
        <v>989453</v>
      </c>
      <c r="I784" s="749">
        <v>146899</v>
      </c>
      <c r="J784" s="749" t="s">
        <v>1326</v>
      </c>
      <c r="K784" s="749" t="s">
        <v>1327</v>
      </c>
      <c r="L784" s="752">
        <v>45.490000000000009</v>
      </c>
      <c r="M784" s="752">
        <v>1</v>
      </c>
      <c r="N784" s="753">
        <v>45.490000000000009</v>
      </c>
    </row>
    <row r="785" spans="1:14" ht="14.4" customHeight="1" x14ac:dyDescent="0.3">
      <c r="A785" s="747" t="s">
        <v>583</v>
      </c>
      <c r="B785" s="748" t="s">
        <v>584</v>
      </c>
      <c r="C785" s="749" t="s">
        <v>614</v>
      </c>
      <c r="D785" s="750" t="s">
        <v>615</v>
      </c>
      <c r="E785" s="751">
        <v>50113001</v>
      </c>
      <c r="F785" s="750" t="s">
        <v>617</v>
      </c>
      <c r="G785" s="749" t="s">
        <v>618</v>
      </c>
      <c r="H785" s="749">
        <v>100362</v>
      </c>
      <c r="I785" s="749">
        <v>362</v>
      </c>
      <c r="J785" s="749" t="s">
        <v>667</v>
      </c>
      <c r="K785" s="749" t="s">
        <v>668</v>
      </c>
      <c r="L785" s="752">
        <v>86.934285714285707</v>
      </c>
      <c r="M785" s="752">
        <v>7</v>
      </c>
      <c r="N785" s="753">
        <v>608.54</v>
      </c>
    </row>
    <row r="786" spans="1:14" ht="14.4" customHeight="1" x14ac:dyDescent="0.3">
      <c r="A786" s="747" t="s">
        <v>583</v>
      </c>
      <c r="B786" s="748" t="s">
        <v>584</v>
      </c>
      <c r="C786" s="749" t="s">
        <v>614</v>
      </c>
      <c r="D786" s="750" t="s">
        <v>615</v>
      </c>
      <c r="E786" s="751">
        <v>50113001</v>
      </c>
      <c r="F786" s="750" t="s">
        <v>617</v>
      </c>
      <c r="G786" s="749" t="s">
        <v>618</v>
      </c>
      <c r="H786" s="749">
        <v>845369</v>
      </c>
      <c r="I786" s="749">
        <v>107987</v>
      </c>
      <c r="J786" s="749" t="s">
        <v>1643</v>
      </c>
      <c r="K786" s="749" t="s">
        <v>1644</v>
      </c>
      <c r="L786" s="752">
        <v>112.28999999999992</v>
      </c>
      <c r="M786" s="752">
        <v>1</v>
      </c>
      <c r="N786" s="753">
        <v>112.28999999999992</v>
      </c>
    </row>
    <row r="787" spans="1:14" ht="14.4" customHeight="1" x14ac:dyDescent="0.3">
      <c r="A787" s="747" t="s">
        <v>583</v>
      </c>
      <c r="B787" s="748" t="s">
        <v>584</v>
      </c>
      <c r="C787" s="749" t="s">
        <v>614</v>
      </c>
      <c r="D787" s="750" t="s">
        <v>615</v>
      </c>
      <c r="E787" s="751">
        <v>50113001</v>
      </c>
      <c r="F787" s="750" t="s">
        <v>617</v>
      </c>
      <c r="G787" s="749" t="s">
        <v>634</v>
      </c>
      <c r="H787" s="749">
        <v>187158</v>
      </c>
      <c r="I787" s="749">
        <v>187158</v>
      </c>
      <c r="J787" s="749" t="s">
        <v>1548</v>
      </c>
      <c r="K787" s="749" t="s">
        <v>1549</v>
      </c>
      <c r="L787" s="752">
        <v>104.99</v>
      </c>
      <c r="M787" s="752">
        <v>13</v>
      </c>
      <c r="N787" s="753">
        <v>1364.87</v>
      </c>
    </row>
    <row r="788" spans="1:14" ht="14.4" customHeight="1" x14ac:dyDescent="0.3">
      <c r="A788" s="747" t="s">
        <v>583</v>
      </c>
      <c r="B788" s="748" t="s">
        <v>584</v>
      </c>
      <c r="C788" s="749" t="s">
        <v>614</v>
      </c>
      <c r="D788" s="750" t="s">
        <v>615</v>
      </c>
      <c r="E788" s="751">
        <v>50113001</v>
      </c>
      <c r="F788" s="750" t="s">
        <v>617</v>
      </c>
      <c r="G788" s="749" t="s">
        <v>634</v>
      </c>
      <c r="H788" s="749">
        <v>187156</v>
      </c>
      <c r="I788" s="749">
        <v>187156</v>
      </c>
      <c r="J788" s="749" t="s">
        <v>690</v>
      </c>
      <c r="K788" s="749" t="s">
        <v>691</v>
      </c>
      <c r="L788" s="752">
        <v>485.5766666666666</v>
      </c>
      <c r="M788" s="752">
        <v>18</v>
      </c>
      <c r="N788" s="753">
        <v>8740.3799999999992</v>
      </c>
    </row>
    <row r="789" spans="1:14" ht="14.4" customHeight="1" x14ac:dyDescent="0.3">
      <c r="A789" s="747" t="s">
        <v>583</v>
      </c>
      <c r="B789" s="748" t="s">
        <v>584</v>
      </c>
      <c r="C789" s="749" t="s">
        <v>614</v>
      </c>
      <c r="D789" s="750" t="s">
        <v>615</v>
      </c>
      <c r="E789" s="751">
        <v>50113001</v>
      </c>
      <c r="F789" s="750" t="s">
        <v>617</v>
      </c>
      <c r="G789" s="749" t="s">
        <v>618</v>
      </c>
      <c r="H789" s="749">
        <v>158668</v>
      </c>
      <c r="I789" s="749">
        <v>158668</v>
      </c>
      <c r="J789" s="749" t="s">
        <v>692</v>
      </c>
      <c r="K789" s="749" t="s">
        <v>693</v>
      </c>
      <c r="L789" s="752">
        <v>75.174999999999997</v>
      </c>
      <c r="M789" s="752">
        <v>62</v>
      </c>
      <c r="N789" s="753">
        <v>4660.8499999999995</v>
      </c>
    </row>
    <row r="790" spans="1:14" ht="14.4" customHeight="1" x14ac:dyDescent="0.3">
      <c r="A790" s="747" t="s">
        <v>583</v>
      </c>
      <c r="B790" s="748" t="s">
        <v>584</v>
      </c>
      <c r="C790" s="749" t="s">
        <v>614</v>
      </c>
      <c r="D790" s="750" t="s">
        <v>615</v>
      </c>
      <c r="E790" s="751">
        <v>50113001</v>
      </c>
      <c r="F790" s="750" t="s">
        <v>617</v>
      </c>
      <c r="G790" s="749" t="s">
        <v>618</v>
      </c>
      <c r="H790" s="749">
        <v>100392</v>
      </c>
      <c r="I790" s="749">
        <v>392</v>
      </c>
      <c r="J790" s="749" t="s">
        <v>725</v>
      </c>
      <c r="K790" s="749" t="s">
        <v>726</v>
      </c>
      <c r="L790" s="752">
        <v>57.796149074968739</v>
      </c>
      <c r="M790" s="752">
        <v>26</v>
      </c>
      <c r="N790" s="753">
        <v>1502.6998759491871</v>
      </c>
    </row>
    <row r="791" spans="1:14" ht="14.4" customHeight="1" x14ac:dyDescent="0.3">
      <c r="A791" s="747" t="s">
        <v>583</v>
      </c>
      <c r="B791" s="748" t="s">
        <v>584</v>
      </c>
      <c r="C791" s="749" t="s">
        <v>614</v>
      </c>
      <c r="D791" s="750" t="s">
        <v>615</v>
      </c>
      <c r="E791" s="751">
        <v>50113001</v>
      </c>
      <c r="F791" s="750" t="s">
        <v>617</v>
      </c>
      <c r="G791" s="749" t="s">
        <v>618</v>
      </c>
      <c r="H791" s="749">
        <v>100394</v>
      </c>
      <c r="I791" s="749">
        <v>394</v>
      </c>
      <c r="J791" s="749" t="s">
        <v>727</v>
      </c>
      <c r="K791" s="749" t="s">
        <v>728</v>
      </c>
      <c r="L791" s="752">
        <v>66.140000000000029</v>
      </c>
      <c r="M791" s="752">
        <v>2</v>
      </c>
      <c r="N791" s="753">
        <v>132.28000000000006</v>
      </c>
    </row>
    <row r="792" spans="1:14" ht="14.4" customHeight="1" x14ac:dyDescent="0.3">
      <c r="A792" s="747" t="s">
        <v>583</v>
      </c>
      <c r="B792" s="748" t="s">
        <v>584</v>
      </c>
      <c r="C792" s="749" t="s">
        <v>614</v>
      </c>
      <c r="D792" s="750" t="s">
        <v>615</v>
      </c>
      <c r="E792" s="751">
        <v>50113001</v>
      </c>
      <c r="F792" s="750" t="s">
        <v>617</v>
      </c>
      <c r="G792" s="749" t="s">
        <v>618</v>
      </c>
      <c r="H792" s="749">
        <v>847180</v>
      </c>
      <c r="I792" s="749">
        <v>500225</v>
      </c>
      <c r="J792" s="749" t="s">
        <v>1553</v>
      </c>
      <c r="K792" s="749" t="s">
        <v>585</v>
      </c>
      <c r="L792" s="752">
        <v>24311.54</v>
      </c>
      <c r="M792" s="752">
        <v>1</v>
      </c>
      <c r="N792" s="753">
        <v>24311.54</v>
      </c>
    </row>
    <row r="793" spans="1:14" ht="14.4" customHeight="1" x14ac:dyDescent="0.3">
      <c r="A793" s="747" t="s">
        <v>583</v>
      </c>
      <c r="B793" s="748" t="s">
        <v>584</v>
      </c>
      <c r="C793" s="749" t="s">
        <v>614</v>
      </c>
      <c r="D793" s="750" t="s">
        <v>615</v>
      </c>
      <c r="E793" s="751">
        <v>50113001</v>
      </c>
      <c r="F793" s="750" t="s">
        <v>617</v>
      </c>
      <c r="G793" s="749" t="s">
        <v>618</v>
      </c>
      <c r="H793" s="749">
        <v>187814</v>
      </c>
      <c r="I793" s="749">
        <v>87814</v>
      </c>
      <c r="J793" s="749" t="s">
        <v>621</v>
      </c>
      <c r="K793" s="749" t="s">
        <v>622</v>
      </c>
      <c r="L793" s="752">
        <v>539.39000000000033</v>
      </c>
      <c r="M793" s="752">
        <v>2</v>
      </c>
      <c r="N793" s="753">
        <v>1078.7800000000007</v>
      </c>
    </row>
    <row r="794" spans="1:14" ht="14.4" customHeight="1" x14ac:dyDescent="0.3">
      <c r="A794" s="747" t="s">
        <v>583</v>
      </c>
      <c r="B794" s="748" t="s">
        <v>584</v>
      </c>
      <c r="C794" s="749" t="s">
        <v>614</v>
      </c>
      <c r="D794" s="750" t="s">
        <v>615</v>
      </c>
      <c r="E794" s="751">
        <v>50113001</v>
      </c>
      <c r="F794" s="750" t="s">
        <v>617</v>
      </c>
      <c r="G794" s="749" t="s">
        <v>618</v>
      </c>
      <c r="H794" s="749">
        <v>193105</v>
      </c>
      <c r="I794" s="749">
        <v>93105</v>
      </c>
      <c r="J794" s="749" t="s">
        <v>828</v>
      </c>
      <c r="K794" s="749" t="s">
        <v>830</v>
      </c>
      <c r="L794" s="752">
        <v>206.55</v>
      </c>
      <c r="M794" s="752">
        <v>1</v>
      </c>
      <c r="N794" s="753">
        <v>206.55</v>
      </c>
    </row>
    <row r="795" spans="1:14" ht="14.4" customHeight="1" x14ac:dyDescent="0.3">
      <c r="A795" s="747" t="s">
        <v>583</v>
      </c>
      <c r="B795" s="748" t="s">
        <v>584</v>
      </c>
      <c r="C795" s="749" t="s">
        <v>614</v>
      </c>
      <c r="D795" s="750" t="s">
        <v>615</v>
      </c>
      <c r="E795" s="751">
        <v>50113001</v>
      </c>
      <c r="F795" s="750" t="s">
        <v>617</v>
      </c>
      <c r="G795" s="749" t="s">
        <v>618</v>
      </c>
      <c r="H795" s="749">
        <v>184090</v>
      </c>
      <c r="I795" s="749">
        <v>84090</v>
      </c>
      <c r="J795" s="749" t="s">
        <v>623</v>
      </c>
      <c r="K795" s="749" t="s">
        <v>624</v>
      </c>
      <c r="L795" s="752">
        <v>60.140000000000008</v>
      </c>
      <c r="M795" s="752">
        <v>19</v>
      </c>
      <c r="N795" s="753">
        <v>1142.6600000000001</v>
      </c>
    </row>
    <row r="796" spans="1:14" ht="14.4" customHeight="1" x14ac:dyDescent="0.3">
      <c r="A796" s="747" t="s">
        <v>583</v>
      </c>
      <c r="B796" s="748" t="s">
        <v>584</v>
      </c>
      <c r="C796" s="749" t="s">
        <v>614</v>
      </c>
      <c r="D796" s="750" t="s">
        <v>615</v>
      </c>
      <c r="E796" s="751">
        <v>50113001</v>
      </c>
      <c r="F796" s="750" t="s">
        <v>617</v>
      </c>
      <c r="G796" s="749" t="s">
        <v>618</v>
      </c>
      <c r="H796" s="749">
        <v>168650</v>
      </c>
      <c r="I796" s="749">
        <v>168650</v>
      </c>
      <c r="J796" s="749" t="s">
        <v>837</v>
      </c>
      <c r="K796" s="749" t="s">
        <v>838</v>
      </c>
      <c r="L796" s="752">
        <v>2687.26</v>
      </c>
      <c r="M796" s="752">
        <v>8</v>
      </c>
      <c r="N796" s="753">
        <v>21498.080000000002</v>
      </c>
    </row>
    <row r="797" spans="1:14" ht="14.4" customHeight="1" x14ac:dyDescent="0.3">
      <c r="A797" s="747" t="s">
        <v>583</v>
      </c>
      <c r="B797" s="748" t="s">
        <v>584</v>
      </c>
      <c r="C797" s="749" t="s">
        <v>614</v>
      </c>
      <c r="D797" s="750" t="s">
        <v>615</v>
      </c>
      <c r="E797" s="751">
        <v>50113001</v>
      </c>
      <c r="F797" s="750" t="s">
        <v>617</v>
      </c>
      <c r="G797" s="749" t="s">
        <v>618</v>
      </c>
      <c r="H797" s="749">
        <v>101681</v>
      </c>
      <c r="I797" s="749">
        <v>1681</v>
      </c>
      <c r="J797" s="749" t="s">
        <v>878</v>
      </c>
      <c r="K797" s="749" t="s">
        <v>879</v>
      </c>
      <c r="L797" s="752">
        <v>566.54000000000008</v>
      </c>
      <c r="M797" s="752">
        <v>1</v>
      </c>
      <c r="N797" s="753">
        <v>566.54000000000008</v>
      </c>
    </row>
    <row r="798" spans="1:14" ht="14.4" customHeight="1" x14ac:dyDescent="0.3">
      <c r="A798" s="747" t="s">
        <v>583</v>
      </c>
      <c r="B798" s="748" t="s">
        <v>584</v>
      </c>
      <c r="C798" s="749" t="s">
        <v>614</v>
      </c>
      <c r="D798" s="750" t="s">
        <v>615</v>
      </c>
      <c r="E798" s="751">
        <v>50113001</v>
      </c>
      <c r="F798" s="750" t="s">
        <v>617</v>
      </c>
      <c r="G798" s="749" t="s">
        <v>585</v>
      </c>
      <c r="H798" s="749">
        <v>846826</v>
      </c>
      <c r="I798" s="749">
        <v>125002</v>
      </c>
      <c r="J798" s="749" t="s">
        <v>1564</v>
      </c>
      <c r="K798" s="749" t="s">
        <v>585</v>
      </c>
      <c r="L798" s="752">
        <v>950.08000000000015</v>
      </c>
      <c r="M798" s="752">
        <v>20</v>
      </c>
      <c r="N798" s="753">
        <v>19001.600000000002</v>
      </c>
    </row>
    <row r="799" spans="1:14" ht="14.4" customHeight="1" x14ac:dyDescent="0.3">
      <c r="A799" s="747" t="s">
        <v>583</v>
      </c>
      <c r="B799" s="748" t="s">
        <v>584</v>
      </c>
      <c r="C799" s="749" t="s">
        <v>614</v>
      </c>
      <c r="D799" s="750" t="s">
        <v>615</v>
      </c>
      <c r="E799" s="751">
        <v>50113001</v>
      </c>
      <c r="F799" s="750" t="s">
        <v>617</v>
      </c>
      <c r="G799" s="749" t="s">
        <v>618</v>
      </c>
      <c r="H799" s="749">
        <v>198864</v>
      </c>
      <c r="I799" s="749">
        <v>98864</v>
      </c>
      <c r="J799" s="749" t="s">
        <v>627</v>
      </c>
      <c r="K799" s="749" t="s">
        <v>628</v>
      </c>
      <c r="L799" s="752">
        <v>537.87000000000012</v>
      </c>
      <c r="M799" s="752">
        <v>5</v>
      </c>
      <c r="N799" s="753">
        <v>2689.3500000000004</v>
      </c>
    </row>
    <row r="800" spans="1:14" ht="14.4" customHeight="1" x14ac:dyDescent="0.3">
      <c r="A800" s="747" t="s">
        <v>583</v>
      </c>
      <c r="B800" s="748" t="s">
        <v>584</v>
      </c>
      <c r="C800" s="749" t="s">
        <v>614</v>
      </c>
      <c r="D800" s="750" t="s">
        <v>615</v>
      </c>
      <c r="E800" s="751">
        <v>50113001</v>
      </c>
      <c r="F800" s="750" t="s">
        <v>617</v>
      </c>
      <c r="G800" s="749" t="s">
        <v>618</v>
      </c>
      <c r="H800" s="749">
        <v>198872</v>
      </c>
      <c r="I800" s="749">
        <v>98872</v>
      </c>
      <c r="J800" s="749" t="s">
        <v>627</v>
      </c>
      <c r="K800" s="749" t="s">
        <v>629</v>
      </c>
      <c r="L800" s="752">
        <v>312.84000000000003</v>
      </c>
      <c r="M800" s="752">
        <v>1</v>
      </c>
      <c r="N800" s="753">
        <v>312.84000000000003</v>
      </c>
    </row>
    <row r="801" spans="1:14" ht="14.4" customHeight="1" x14ac:dyDescent="0.3">
      <c r="A801" s="747" t="s">
        <v>583</v>
      </c>
      <c r="B801" s="748" t="s">
        <v>584</v>
      </c>
      <c r="C801" s="749" t="s">
        <v>614</v>
      </c>
      <c r="D801" s="750" t="s">
        <v>615</v>
      </c>
      <c r="E801" s="751">
        <v>50113001</v>
      </c>
      <c r="F801" s="750" t="s">
        <v>617</v>
      </c>
      <c r="G801" s="749" t="s">
        <v>618</v>
      </c>
      <c r="H801" s="749">
        <v>842703</v>
      </c>
      <c r="I801" s="749">
        <v>0</v>
      </c>
      <c r="J801" s="749" t="s">
        <v>986</v>
      </c>
      <c r="K801" s="749" t="s">
        <v>585</v>
      </c>
      <c r="L801" s="752">
        <v>60.95000000000001</v>
      </c>
      <c r="M801" s="752">
        <v>6</v>
      </c>
      <c r="N801" s="753">
        <v>365.70000000000005</v>
      </c>
    </row>
    <row r="802" spans="1:14" ht="14.4" customHeight="1" x14ac:dyDescent="0.3">
      <c r="A802" s="747" t="s">
        <v>583</v>
      </c>
      <c r="B802" s="748" t="s">
        <v>584</v>
      </c>
      <c r="C802" s="749" t="s">
        <v>614</v>
      </c>
      <c r="D802" s="750" t="s">
        <v>615</v>
      </c>
      <c r="E802" s="751">
        <v>50113001</v>
      </c>
      <c r="F802" s="750" t="s">
        <v>617</v>
      </c>
      <c r="G802" s="749" t="s">
        <v>585</v>
      </c>
      <c r="H802" s="749">
        <v>103761</v>
      </c>
      <c r="I802" s="749">
        <v>3761</v>
      </c>
      <c r="J802" s="749" t="s">
        <v>1565</v>
      </c>
      <c r="K802" s="749" t="s">
        <v>1566</v>
      </c>
      <c r="L802" s="752">
        <v>617.98000000000013</v>
      </c>
      <c r="M802" s="752">
        <v>4</v>
      </c>
      <c r="N802" s="753">
        <v>2471.9200000000005</v>
      </c>
    </row>
    <row r="803" spans="1:14" ht="14.4" customHeight="1" x14ac:dyDescent="0.3">
      <c r="A803" s="747" t="s">
        <v>583</v>
      </c>
      <c r="B803" s="748" t="s">
        <v>584</v>
      </c>
      <c r="C803" s="749" t="s">
        <v>614</v>
      </c>
      <c r="D803" s="750" t="s">
        <v>615</v>
      </c>
      <c r="E803" s="751">
        <v>50113001</v>
      </c>
      <c r="F803" s="750" t="s">
        <v>617</v>
      </c>
      <c r="G803" s="749" t="s">
        <v>618</v>
      </c>
      <c r="H803" s="749">
        <v>51366</v>
      </c>
      <c r="I803" s="749">
        <v>51366</v>
      </c>
      <c r="J803" s="749" t="s">
        <v>1645</v>
      </c>
      <c r="K803" s="749" t="s">
        <v>1646</v>
      </c>
      <c r="L803" s="752">
        <v>171.6</v>
      </c>
      <c r="M803" s="752">
        <v>1</v>
      </c>
      <c r="N803" s="753">
        <v>171.6</v>
      </c>
    </row>
    <row r="804" spans="1:14" ht="14.4" customHeight="1" x14ac:dyDescent="0.3">
      <c r="A804" s="747" t="s">
        <v>583</v>
      </c>
      <c r="B804" s="748" t="s">
        <v>584</v>
      </c>
      <c r="C804" s="749" t="s">
        <v>614</v>
      </c>
      <c r="D804" s="750" t="s">
        <v>615</v>
      </c>
      <c r="E804" s="751">
        <v>50113001</v>
      </c>
      <c r="F804" s="750" t="s">
        <v>617</v>
      </c>
      <c r="G804" s="749" t="s">
        <v>618</v>
      </c>
      <c r="H804" s="749">
        <v>51367</v>
      </c>
      <c r="I804" s="749">
        <v>51367</v>
      </c>
      <c r="J804" s="749" t="s">
        <v>1645</v>
      </c>
      <c r="K804" s="749" t="s">
        <v>1647</v>
      </c>
      <c r="L804" s="752">
        <v>92.95</v>
      </c>
      <c r="M804" s="752">
        <v>5</v>
      </c>
      <c r="N804" s="753">
        <v>464.75</v>
      </c>
    </row>
    <row r="805" spans="1:14" ht="14.4" customHeight="1" x14ac:dyDescent="0.3">
      <c r="A805" s="747" t="s">
        <v>583</v>
      </c>
      <c r="B805" s="748" t="s">
        <v>584</v>
      </c>
      <c r="C805" s="749" t="s">
        <v>614</v>
      </c>
      <c r="D805" s="750" t="s">
        <v>615</v>
      </c>
      <c r="E805" s="751">
        <v>50113001</v>
      </c>
      <c r="F805" s="750" t="s">
        <v>617</v>
      </c>
      <c r="G805" s="749" t="s">
        <v>618</v>
      </c>
      <c r="H805" s="749">
        <v>134824</v>
      </c>
      <c r="I805" s="749">
        <v>134824</v>
      </c>
      <c r="J805" s="749" t="s">
        <v>1015</v>
      </c>
      <c r="K805" s="749" t="s">
        <v>1016</v>
      </c>
      <c r="L805" s="752">
        <v>199.98</v>
      </c>
      <c r="M805" s="752">
        <v>1</v>
      </c>
      <c r="N805" s="753">
        <v>199.98</v>
      </c>
    </row>
    <row r="806" spans="1:14" ht="14.4" customHeight="1" x14ac:dyDescent="0.3">
      <c r="A806" s="747" t="s">
        <v>583</v>
      </c>
      <c r="B806" s="748" t="s">
        <v>584</v>
      </c>
      <c r="C806" s="749" t="s">
        <v>614</v>
      </c>
      <c r="D806" s="750" t="s">
        <v>615</v>
      </c>
      <c r="E806" s="751">
        <v>50113001</v>
      </c>
      <c r="F806" s="750" t="s">
        <v>617</v>
      </c>
      <c r="G806" s="749" t="s">
        <v>634</v>
      </c>
      <c r="H806" s="749">
        <v>197125</v>
      </c>
      <c r="I806" s="749">
        <v>197125</v>
      </c>
      <c r="J806" s="749" t="s">
        <v>635</v>
      </c>
      <c r="K806" s="749" t="s">
        <v>636</v>
      </c>
      <c r="L806" s="752">
        <v>183.79166666666666</v>
      </c>
      <c r="M806" s="752">
        <v>48</v>
      </c>
      <c r="N806" s="753">
        <v>8822</v>
      </c>
    </row>
    <row r="807" spans="1:14" ht="14.4" customHeight="1" x14ac:dyDescent="0.3">
      <c r="A807" s="747" t="s">
        <v>583</v>
      </c>
      <c r="B807" s="748" t="s">
        <v>584</v>
      </c>
      <c r="C807" s="749" t="s">
        <v>614</v>
      </c>
      <c r="D807" s="750" t="s">
        <v>615</v>
      </c>
      <c r="E807" s="751">
        <v>50113001</v>
      </c>
      <c r="F807" s="750" t="s">
        <v>617</v>
      </c>
      <c r="G807" s="749" t="s">
        <v>618</v>
      </c>
      <c r="H807" s="749">
        <v>67558</v>
      </c>
      <c r="I807" s="749">
        <v>67558</v>
      </c>
      <c r="J807" s="749" t="s">
        <v>639</v>
      </c>
      <c r="K807" s="749" t="s">
        <v>640</v>
      </c>
      <c r="L807" s="752">
        <v>27.510000000000009</v>
      </c>
      <c r="M807" s="752">
        <v>1</v>
      </c>
      <c r="N807" s="753">
        <v>27.510000000000009</v>
      </c>
    </row>
    <row r="808" spans="1:14" ht="14.4" customHeight="1" x14ac:dyDescent="0.3">
      <c r="A808" s="747" t="s">
        <v>583</v>
      </c>
      <c r="B808" s="748" t="s">
        <v>584</v>
      </c>
      <c r="C808" s="749" t="s">
        <v>614</v>
      </c>
      <c r="D808" s="750" t="s">
        <v>615</v>
      </c>
      <c r="E808" s="751">
        <v>50113001</v>
      </c>
      <c r="F808" s="750" t="s">
        <v>617</v>
      </c>
      <c r="G808" s="749" t="s">
        <v>618</v>
      </c>
      <c r="H808" s="749">
        <v>102439</v>
      </c>
      <c r="I808" s="749">
        <v>2439</v>
      </c>
      <c r="J808" s="749" t="s">
        <v>641</v>
      </c>
      <c r="K808" s="749" t="s">
        <v>642</v>
      </c>
      <c r="L808" s="752">
        <v>285.08</v>
      </c>
      <c r="M808" s="752">
        <v>1</v>
      </c>
      <c r="N808" s="753">
        <v>285.08</v>
      </c>
    </row>
    <row r="809" spans="1:14" ht="14.4" customHeight="1" x14ac:dyDescent="0.3">
      <c r="A809" s="747" t="s">
        <v>583</v>
      </c>
      <c r="B809" s="748" t="s">
        <v>584</v>
      </c>
      <c r="C809" s="749" t="s">
        <v>614</v>
      </c>
      <c r="D809" s="750" t="s">
        <v>615</v>
      </c>
      <c r="E809" s="751">
        <v>50113001</v>
      </c>
      <c r="F809" s="750" t="s">
        <v>617</v>
      </c>
      <c r="G809" s="749" t="s">
        <v>618</v>
      </c>
      <c r="H809" s="749">
        <v>100502</v>
      </c>
      <c r="I809" s="749">
        <v>502</v>
      </c>
      <c r="J809" s="749" t="s">
        <v>643</v>
      </c>
      <c r="K809" s="749" t="s">
        <v>644</v>
      </c>
      <c r="L809" s="752">
        <v>223.37250000000003</v>
      </c>
      <c r="M809" s="752">
        <v>8</v>
      </c>
      <c r="N809" s="753">
        <v>1786.9800000000002</v>
      </c>
    </row>
    <row r="810" spans="1:14" ht="14.4" customHeight="1" x14ac:dyDescent="0.3">
      <c r="A810" s="747" t="s">
        <v>583</v>
      </c>
      <c r="B810" s="748" t="s">
        <v>584</v>
      </c>
      <c r="C810" s="749" t="s">
        <v>614</v>
      </c>
      <c r="D810" s="750" t="s">
        <v>615</v>
      </c>
      <c r="E810" s="751">
        <v>50113001</v>
      </c>
      <c r="F810" s="750" t="s">
        <v>617</v>
      </c>
      <c r="G810" s="749" t="s">
        <v>618</v>
      </c>
      <c r="H810" s="749">
        <v>118656</v>
      </c>
      <c r="I810" s="749">
        <v>118656</v>
      </c>
      <c r="J810" s="749" t="s">
        <v>1081</v>
      </c>
      <c r="K810" s="749" t="s">
        <v>1082</v>
      </c>
      <c r="L810" s="752">
        <v>664.90333333333308</v>
      </c>
      <c r="M810" s="752">
        <v>6</v>
      </c>
      <c r="N810" s="753">
        <v>3989.4199999999987</v>
      </c>
    </row>
    <row r="811" spans="1:14" ht="14.4" customHeight="1" x14ac:dyDescent="0.3">
      <c r="A811" s="747" t="s">
        <v>583</v>
      </c>
      <c r="B811" s="748" t="s">
        <v>584</v>
      </c>
      <c r="C811" s="749" t="s">
        <v>614</v>
      </c>
      <c r="D811" s="750" t="s">
        <v>615</v>
      </c>
      <c r="E811" s="751">
        <v>50113001</v>
      </c>
      <c r="F811" s="750" t="s">
        <v>617</v>
      </c>
      <c r="G811" s="749" t="s">
        <v>618</v>
      </c>
      <c r="H811" s="749">
        <v>119686</v>
      </c>
      <c r="I811" s="749">
        <v>119686</v>
      </c>
      <c r="J811" s="749" t="s">
        <v>1648</v>
      </c>
      <c r="K811" s="749" t="s">
        <v>1649</v>
      </c>
      <c r="L811" s="752">
        <v>49.710000000000029</v>
      </c>
      <c r="M811" s="752">
        <v>3</v>
      </c>
      <c r="N811" s="753">
        <v>149.13000000000008</v>
      </c>
    </row>
    <row r="812" spans="1:14" ht="14.4" customHeight="1" x14ac:dyDescent="0.3">
      <c r="A812" s="747" t="s">
        <v>583</v>
      </c>
      <c r="B812" s="748" t="s">
        <v>584</v>
      </c>
      <c r="C812" s="749" t="s">
        <v>614</v>
      </c>
      <c r="D812" s="750" t="s">
        <v>615</v>
      </c>
      <c r="E812" s="751">
        <v>50113001</v>
      </c>
      <c r="F812" s="750" t="s">
        <v>617</v>
      </c>
      <c r="G812" s="749" t="s">
        <v>618</v>
      </c>
      <c r="H812" s="749">
        <v>109414</v>
      </c>
      <c r="I812" s="749">
        <v>119687</v>
      </c>
      <c r="J812" s="749" t="s">
        <v>1623</v>
      </c>
      <c r="K812" s="749" t="s">
        <v>1624</v>
      </c>
      <c r="L812" s="752">
        <v>57.39</v>
      </c>
      <c r="M812" s="752">
        <v>4</v>
      </c>
      <c r="N812" s="753">
        <v>229.56</v>
      </c>
    </row>
    <row r="813" spans="1:14" ht="14.4" customHeight="1" x14ac:dyDescent="0.3">
      <c r="A813" s="747" t="s">
        <v>583</v>
      </c>
      <c r="B813" s="748" t="s">
        <v>584</v>
      </c>
      <c r="C813" s="749" t="s">
        <v>614</v>
      </c>
      <c r="D813" s="750" t="s">
        <v>615</v>
      </c>
      <c r="E813" s="751">
        <v>50113001</v>
      </c>
      <c r="F813" s="750" t="s">
        <v>617</v>
      </c>
      <c r="G813" s="749" t="s">
        <v>618</v>
      </c>
      <c r="H813" s="749">
        <v>171031</v>
      </c>
      <c r="I813" s="749">
        <v>171031</v>
      </c>
      <c r="J813" s="749" t="s">
        <v>1650</v>
      </c>
      <c r="K813" s="749" t="s">
        <v>1651</v>
      </c>
      <c r="L813" s="752">
        <v>84.72999999999999</v>
      </c>
      <c r="M813" s="752">
        <v>1</v>
      </c>
      <c r="N813" s="753">
        <v>84.72999999999999</v>
      </c>
    </row>
    <row r="814" spans="1:14" ht="14.4" customHeight="1" x14ac:dyDescent="0.3">
      <c r="A814" s="747" t="s">
        <v>583</v>
      </c>
      <c r="B814" s="748" t="s">
        <v>584</v>
      </c>
      <c r="C814" s="749" t="s">
        <v>614</v>
      </c>
      <c r="D814" s="750" t="s">
        <v>615</v>
      </c>
      <c r="E814" s="751">
        <v>50113001</v>
      </c>
      <c r="F814" s="750" t="s">
        <v>617</v>
      </c>
      <c r="G814" s="749" t="s">
        <v>634</v>
      </c>
      <c r="H814" s="749">
        <v>140362</v>
      </c>
      <c r="I814" s="749">
        <v>40362</v>
      </c>
      <c r="J814" s="749" t="s">
        <v>1093</v>
      </c>
      <c r="K814" s="749" t="s">
        <v>1094</v>
      </c>
      <c r="L814" s="752">
        <v>444.99</v>
      </c>
      <c r="M814" s="752">
        <v>2</v>
      </c>
      <c r="N814" s="753">
        <v>889.98</v>
      </c>
    </row>
    <row r="815" spans="1:14" ht="14.4" customHeight="1" x14ac:dyDescent="0.3">
      <c r="A815" s="747" t="s">
        <v>583</v>
      </c>
      <c r="B815" s="748" t="s">
        <v>584</v>
      </c>
      <c r="C815" s="749" t="s">
        <v>614</v>
      </c>
      <c r="D815" s="750" t="s">
        <v>615</v>
      </c>
      <c r="E815" s="751">
        <v>50113001</v>
      </c>
      <c r="F815" s="750" t="s">
        <v>617</v>
      </c>
      <c r="G815" s="749" t="s">
        <v>618</v>
      </c>
      <c r="H815" s="749">
        <v>100536</v>
      </c>
      <c r="I815" s="749">
        <v>536</v>
      </c>
      <c r="J815" s="749" t="s">
        <v>1583</v>
      </c>
      <c r="K815" s="749" t="s">
        <v>668</v>
      </c>
      <c r="L815" s="752">
        <v>140.25</v>
      </c>
      <c r="M815" s="752">
        <v>1</v>
      </c>
      <c r="N815" s="753">
        <v>140.25</v>
      </c>
    </row>
    <row r="816" spans="1:14" ht="14.4" customHeight="1" x14ac:dyDescent="0.3">
      <c r="A816" s="747" t="s">
        <v>583</v>
      </c>
      <c r="B816" s="748" t="s">
        <v>584</v>
      </c>
      <c r="C816" s="749" t="s">
        <v>614</v>
      </c>
      <c r="D816" s="750" t="s">
        <v>615</v>
      </c>
      <c r="E816" s="751">
        <v>50113001</v>
      </c>
      <c r="F816" s="750" t="s">
        <v>617</v>
      </c>
      <c r="G816" s="749" t="s">
        <v>634</v>
      </c>
      <c r="H816" s="749">
        <v>107981</v>
      </c>
      <c r="I816" s="749">
        <v>7981</v>
      </c>
      <c r="J816" s="749" t="s">
        <v>649</v>
      </c>
      <c r="K816" s="749" t="s">
        <v>650</v>
      </c>
      <c r="L816" s="752">
        <v>52.407857142857146</v>
      </c>
      <c r="M816" s="752">
        <v>14</v>
      </c>
      <c r="N816" s="753">
        <v>733.71</v>
      </c>
    </row>
    <row r="817" spans="1:14" ht="14.4" customHeight="1" x14ac:dyDescent="0.3">
      <c r="A817" s="747" t="s">
        <v>583</v>
      </c>
      <c r="B817" s="748" t="s">
        <v>584</v>
      </c>
      <c r="C817" s="749" t="s">
        <v>614</v>
      </c>
      <c r="D817" s="750" t="s">
        <v>615</v>
      </c>
      <c r="E817" s="751">
        <v>50113001</v>
      </c>
      <c r="F817" s="750" t="s">
        <v>617</v>
      </c>
      <c r="G817" s="749" t="s">
        <v>618</v>
      </c>
      <c r="H817" s="749">
        <v>100874</v>
      </c>
      <c r="I817" s="749">
        <v>874</v>
      </c>
      <c r="J817" s="749" t="s">
        <v>1111</v>
      </c>
      <c r="K817" s="749" t="s">
        <v>1112</v>
      </c>
      <c r="L817" s="752">
        <v>46.428333333333342</v>
      </c>
      <c r="M817" s="752">
        <v>12</v>
      </c>
      <c r="N817" s="753">
        <v>557.1400000000001</v>
      </c>
    </row>
    <row r="818" spans="1:14" ht="14.4" customHeight="1" x14ac:dyDescent="0.3">
      <c r="A818" s="747" t="s">
        <v>583</v>
      </c>
      <c r="B818" s="748" t="s">
        <v>584</v>
      </c>
      <c r="C818" s="749" t="s">
        <v>614</v>
      </c>
      <c r="D818" s="750" t="s">
        <v>615</v>
      </c>
      <c r="E818" s="751">
        <v>50113001</v>
      </c>
      <c r="F818" s="750" t="s">
        <v>617</v>
      </c>
      <c r="G818" s="749" t="s">
        <v>634</v>
      </c>
      <c r="H818" s="749">
        <v>157871</v>
      </c>
      <c r="I818" s="749">
        <v>157871</v>
      </c>
      <c r="J818" s="749" t="s">
        <v>1586</v>
      </c>
      <c r="K818" s="749" t="s">
        <v>1587</v>
      </c>
      <c r="L818" s="752">
        <v>214.5</v>
      </c>
      <c r="M818" s="752">
        <v>5</v>
      </c>
      <c r="N818" s="753">
        <v>1072.5</v>
      </c>
    </row>
    <row r="819" spans="1:14" ht="14.4" customHeight="1" x14ac:dyDescent="0.3">
      <c r="A819" s="747" t="s">
        <v>583</v>
      </c>
      <c r="B819" s="748" t="s">
        <v>584</v>
      </c>
      <c r="C819" s="749" t="s">
        <v>614</v>
      </c>
      <c r="D819" s="750" t="s">
        <v>615</v>
      </c>
      <c r="E819" s="751">
        <v>50113001</v>
      </c>
      <c r="F819" s="750" t="s">
        <v>617</v>
      </c>
      <c r="G819" s="749" t="s">
        <v>634</v>
      </c>
      <c r="H819" s="749">
        <v>850729</v>
      </c>
      <c r="I819" s="749">
        <v>157875</v>
      </c>
      <c r="J819" s="749" t="s">
        <v>1124</v>
      </c>
      <c r="K819" s="749" t="s">
        <v>1125</v>
      </c>
      <c r="L819" s="752">
        <v>275.33000000000004</v>
      </c>
      <c r="M819" s="752">
        <v>8</v>
      </c>
      <c r="N819" s="753">
        <v>2202.6400000000003</v>
      </c>
    </row>
    <row r="820" spans="1:14" ht="14.4" customHeight="1" x14ac:dyDescent="0.3">
      <c r="A820" s="747" t="s">
        <v>583</v>
      </c>
      <c r="B820" s="748" t="s">
        <v>584</v>
      </c>
      <c r="C820" s="749" t="s">
        <v>614</v>
      </c>
      <c r="D820" s="750" t="s">
        <v>615</v>
      </c>
      <c r="E820" s="751">
        <v>50113001</v>
      </c>
      <c r="F820" s="750" t="s">
        <v>617</v>
      </c>
      <c r="G820" s="749" t="s">
        <v>618</v>
      </c>
      <c r="H820" s="749">
        <v>104343</v>
      </c>
      <c r="I820" s="749">
        <v>4343</v>
      </c>
      <c r="J820" s="749" t="s">
        <v>1126</v>
      </c>
      <c r="K820" s="749" t="s">
        <v>1127</v>
      </c>
      <c r="L820" s="752">
        <v>29.900005671472552</v>
      </c>
      <c r="M820" s="752">
        <v>5</v>
      </c>
      <c r="N820" s="753">
        <v>149.50002835736277</v>
      </c>
    </row>
    <row r="821" spans="1:14" ht="14.4" customHeight="1" x14ac:dyDescent="0.3">
      <c r="A821" s="747" t="s">
        <v>583</v>
      </c>
      <c r="B821" s="748" t="s">
        <v>584</v>
      </c>
      <c r="C821" s="749" t="s">
        <v>614</v>
      </c>
      <c r="D821" s="750" t="s">
        <v>615</v>
      </c>
      <c r="E821" s="751">
        <v>50113001</v>
      </c>
      <c r="F821" s="750" t="s">
        <v>617</v>
      </c>
      <c r="G821" s="749" t="s">
        <v>618</v>
      </c>
      <c r="H821" s="749">
        <v>191249</v>
      </c>
      <c r="I821" s="749">
        <v>91249</v>
      </c>
      <c r="J821" s="749" t="s">
        <v>1652</v>
      </c>
      <c r="K821" s="749" t="s">
        <v>1653</v>
      </c>
      <c r="L821" s="752">
        <v>18.670000000000002</v>
      </c>
      <c r="M821" s="752">
        <v>4</v>
      </c>
      <c r="N821" s="753">
        <v>74.680000000000007</v>
      </c>
    </row>
    <row r="822" spans="1:14" ht="14.4" customHeight="1" x14ac:dyDescent="0.3">
      <c r="A822" s="747" t="s">
        <v>583</v>
      </c>
      <c r="B822" s="748" t="s">
        <v>584</v>
      </c>
      <c r="C822" s="749" t="s">
        <v>614</v>
      </c>
      <c r="D822" s="750" t="s">
        <v>615</v>
      </c>
      <c r="E822" s="751">
        <v>50113001</v>
      </c>
      <c r="F822" s="750" t="s">
        <v>617</v>
      </c>
      <c r="G822" s="749" t="s">
        <v>585</v>
      </c>
      <c r="H822" s="749">
        <v>118175</v>
      </c>
      <c r="I822" s="749">
        <v>18175</v>
      </c>
      <c r="J822" s="749" t="s">
        <v>1588</v>
      </c>
      <c r="K822" s="749" t="s">
        <v>1589</v>
      </c>
      <c r="L822" s="752">
        <v>1098.9000000000001</v>
      </c>
      <c r="M822" s="752">
        <v>1</v>
      </c>
      <c r="N822" s="753">
        <v>1098.9000000000001</v>
      </c>
    </row>
    <row r="823" spans="1:14" ht="14.4" customHeight="1" x14ac:dyDescent="0.3">
      <c r="A823" s="747" t="s">
        <v>583</v>
      </c>
      <c r="B823" s="748" t="s">
        <v>584</v>
      </c>
      <c r="C823" s="749" t="s">
        <v>614</v>
      </c>
      <c r="D823" s="750" t="s">
        <v>615</v>
      </c>
      <c r="E823" s="751">
        <v>50113001</v>
      </c>
      <c r="F823" s="750" t="s">
        <v>617</v>
      </c>
      <c r="G823" s="749" t="s">
        <v>618</v>
      </c>
      <c r="H823" s="749">
        <v>849310</v>
      </c>
      <c r="I823" s="749">
        <v>126689</v>
      </c>
      <c r="J823" s="749" t="s">
        <v>1149</v>
      </c>
      <c r="K823" s="749" t="s">
        <v>1150</v>
      </c>
      <c r="L823" s="752">
        <v>218.8999940066625</v>
      </c>
      <c r="M823" s="752">
        <v>18</v>
      </c>
      <c r="N823" s="753">
        <v>3940.1998921199252</v>
      </c>
    </row>
    <row r="824" spans="1:14" ht="14.4" customHeight="1" x14ac:dyDescent="0.3">
      <c r="A824" s="747" t="s">
        <v>583</v>
      </c>
      <c r="B824" s="748" t="s">
        <v>584</v>
      </c>
      <c r="C824" s="749" t="s">
        <v>614</v>
      </c>
      <c r="D824" s="750" t="s">
        <v>615</v>
      </c>
      <c r="E824" s="751">
        <v>50113001</v>
      </c>
      <c r="F824" s="750" t="s">
        <v>617</v>
      </c>
      <c r="G824" s="749" t="s">
        <v>618</v>
      </c>
      <c r="H824" s="749">
        <v>129027</v>
      </c>
      <c r="I824" s="749">
        <v>129027</v>
      </c>
      <c r="J824" s="749" t="s">
        <v>1151</v>
      </c>
      <c r="K824" s="749" t="s">
        <v>1152</v>
      </c>
      <c r="L824" s="752">
        <v>841.5</v>
      </c>
      <c r="M824" s="752">
        <v>4</v>
      </c>
      <c r="N824" s="753">
        <v>3366</v>
      </c>
    </row>
    <row r="825" spans="1:14" ht="14.4" customHeight="1" x14ac:dyDescent="0.3">
      <c r="A825" s="747" t="s">
        <v>583</v>
      </c>
      <c r="B825" s="748" t="s">
        <v>584</v>
      </c>
      <c r="C825" s="749" t="s">
        <v>614</v>
      </c>
      <c r="D825" s="750" t="s">
        <v>615</v>
      </c>
      <c r="E825" s="751">
        <v>50113001</v>
      </c>
      <c r="F825" s="750" t="s">
        <v>617</v>
      </c>
      <c r="G825" s="749" t="s">
        <v>618</v>
      </c>
      <c r="H825" s="749">
        <v>13440</v>
      </c>
      <c r="I825" s="749">
        <v>13440</v>
      </c>
      <c r="J825" s="749" t="s">
        <v>1170</v>
      </c>
      <c r="K825" s="749" t="s">
        <v>938</v>
      </c>
      <c r="L825" s="752">
        <v>396</v>
      </c>
      <c r="M825" s="752">
        <v>9</v>
      </c>
      <c r="N825" s="753">
        <v>3564</v>
      </c>
    </row>
    <row r="826" spans="1:14" ht="14.4" customHeight="1" x14ac:dyDescent="0.3">
      <c r="A826" s="747" t="s">
        <v>583</v>
      </c>
      <c r="B826" s="748" t="s">
        <v>584</v>
      </c>
      <c r="C826" s="749" t="s">
        <v>614</v>
      </c>
      <c r="D826" s="750" t="s">
        <v>615</v>
      </c>
      <c r="E826" s="751">
        <v>50113001</v>
      </c>
      <c r="F826" s="750" t="s">
        <v>617</v>
      </c>
      <c r="G826" s="749" t="s">
        <v>618</v>
      </c>
      <c r="H826" s="749">
        <v>113441</v>
      </c>
      <c r="I826" s="749">
        <v>13441</v>
      </c>
      <c r="J826" s="749" t="s">
        <v>1170</v>
      </c>
      <c r="K826" s="749" t="s">
        <v>939</v>
      </c>
      <c r="L826" s="752">
        <v>246.5</v>
      </c>
      <c r="M826" s="752">
        <v>26</v>
      </c>
      <c r="N826" s="753">
        <v>6409</v>
      </c>
    </row>
    <row r="827" spans="1:14" ht="14.4" customHeight="1" x14ac:dyDescent="0.3">
      <c r="A827" s="747" t="s">
        <v>583</v>
      </c>
      <c r="B827" s="748" t="s">
        <v>584</v>
      </c>
      <c r="C827" s="749" t="s">
        <v>614</v>
      </c>
      <c r="D827" s="750" t="s">
        <v>615</v>
      </c>
      <c r="E827" s="751">
        <v>50113001</v>
      </c>
      <c r="F827" s="750" t="s">
        <v>617</v>
      </c>
      <c r="G827" s="749" t="s">
        <v>585</v>
      </c>
      <c r="H827" s="749">
        <v>113024</v>
      </c>
      <c r="I827" s="749">
        <v>13024</v>
      </c>
      <c r="J827" s="749" t="s">
        <v>1654</v>
      </c>
      <c r="K827" s="749" t="s">
        <v>1655</v>
      </c>
      <c r="L827" s="752">
        <v>3553.2200000000007</v>
      </c>
      <c r="M827" s="752">
        <v>59</v>
      </c>
      <c r="N827" s="753">
        <v>209639.98000000004</v>
      </c>
    </row>
    <row r="828" spans="1:14" ht="14.4" customHeight="1" x14ac:dyDescent="0.3">
      <c r="A828" s="747" t="s">
        <v>583</v>
      </c>
      <c r="B828" s="748" t="s">
        <v>584</v>
      </c>
      <c r="C828" s="749" t="s">
        <v>614</v>
      </c>
      <c r="D828" s="750" t="s">
        <v>615</v>
      </c>
      <c r="E828" s="751">
        <v>50113001</v>
      </c>
      <c r="F828" s="750" t="s">
        <v>617</v>
      </c>
      <c r="G828" s="749" t="s">
        <v>618</v>
      </c>
      <c r="H828" s="749">
        <v>100610</v>
      </c>
      <c r="I828" s="749">
        <v>610</v>
      </c>
      <c r="J828" s="749" t="s">
        <v>1229</v>
      </c>
      <c r="K828" s="749" t="s">
        <v>1230</v>
      </c>
      <c r="L828" s="752">
        <v>64.311889987371444</v>
      </c>
      <c r="M828" s="752">
        <v>20</v>
      </c>
      <c r="N828" s="753">
        <v>1286.2377997474289</v>
      </c>
    </row>
    <row r="829" spans="1:14" ht="14.4" customHeight="1" x14ac:dyDescent="0.3">
      <c r="A829" s="747" t="s">
        <v>583</v>
      </c>
      <c r="B829" s="748" t="s">
        <v>584</v>
      </c>
      <c r="C829" s="749" t="s">
        <v>614</v>
      </c>
      <c r="D829" s="750" t="s">
        <v>615</v>
      </c>
      <c r="E829" s="751">
        <v>50113001</v>
      </c>
      <c r="F829" s="750" t="s">
        <v>617</v>
      </c>
      <c r="G829" s="749" t="s">
        <v>618</v>
      </c>
      <c r="H829" s="749">
        <v>100612</v>
      </c>
      <c r="I829" s="749">
        <v>612</v>
      </c>
      <c r="J829" s="749" t="s">
        <v>1231</v>
      </c>
      <c r="K829" s="749" t="s">
        <v>726</v>
      </c>
      <c r="L829" s="752">
        <v>59.88</v>
      </c>
      <c r="M829" s="752">
        <v>2</v>
      </c>
      <c r="N829" s="753">
        <v>119.76</v>
      </c>
    </row>
    <row r="830" spans="1:14" ht="14.4" customHeight="1" x14ac:dyDescent="0.3">
      <c r="A830" s="747" t="s">
        <v>583</v>
      </c>
      <c r="B830" s="748" t="s">
        <v>584</v>
      </c>
      <c r="C830" s="749" t="s">
        <v>614</v>
      </c>
      <c r="D830" s="750" t="s">
        <v>615</v>
      </c>
      <c r="E830" s="751">
        <v>50113001</v>
      </c>
      <c r="F830" s="750" t="s">
        <v>617</v>
      </c>
      <c r="G830" s="749" t="s">
        <v>634</v>
      </c>
      <c r="H830" s="749">
        <v>142392</v>
      </c>
      <c r="I830" s="749">
        <v>42392</v>
      </c>
      <c r="J830" s="749" t="s">
        <v>1258</v>
      </c>
      <c r="K830" s="749" t="s">
        <v>1259</v>
      </c>
      <c r="L830" s="752">
        <v>303.23</v>
      </c>
      <c r="M830" s="752">
        <v>1</v>
      </c>
      <c r="N830" s="753">
        <v>303.23</v>
      </c>
    </row>
    <row r="831" spans="1:14" ht="14.4" customHeight="1" thickBot="1" x14ac:dyDescent="0.35">
      <c r="A831" s="754" t="s">
        <v>583</v>
      </c>
      <c r="B831" s="755" t="s">
        <v>584</v>
      </c>
      <c r="C831" s="756" t="s">
        <v>614</v>
      </c>
      <c r="D831" s="757" t="s">
        <v>615</v>
      </c>
      <c r="E831" s="758">
        <v>50113001</v>
      </c>
      <c r="F831" s="757" t="s">
        <v>617</v>
      </c>
      <c r="G831" s="756" t="s">
        <v>634</v>
      </c>
      <c r="H831" s="756">
        <v>131934</v>
      </c>
      <c r="I831" s="756">
        <v>31934</v>
      </c>
      <c r="J831" s="756" t="s">
        <v>1610</v>
      </c>
      <c r="K831" s="756" t="s">
        <v>1611</v>
      </c>
      <c r="L831" s="759">
        <v>49.830000000000013</v>
      </c>
      <c r="M831" s="759">
        <v>2</v>
      </c>
      <c r="N831" s="760">
        <v>99.660000000000025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1656</v>
      </c>
      <c r="B5" s="745">
        <v>133997.13940393229</v>
      </c>
      <c r="C5" s="765">
        <v>6.2995777813624892E-2</v>
      </c>
      <c r="D5" s="745">
        <v>1993084.1357946577</v>
      </c>
      <c r="E5" s="765">
        <v>0.93700422218637514</v>
      </c>
      <c r="F5" s="746">
        <v>2127081.27519859</v>
      </c>
    </row>
    <row r="6" spans="1:6" ht="14.4" customHeight="1" x14ac:dyDescent="0.3">
      <c r="A6" s="776" t="s">
        <v>1657</v>
      </c>
      <c r="B6" s="752">
        <v>129243.04000000001</v>
      </c>
      <c r="C6" s="766">
        <v>0.10322783643756361</v>
      </c>
      <c r="D6" s="752">
        <v>1122774.2884671276</v>
      </c>
      <c r="E6" s="766">
        <v>0.89677216356243639</v>
      </c>
      <c r="F6" s="753">
        <v>1252017.3284671276</v>
      </c>
    </row>
    <row r="7" spans="1:6" ht="14.4" customHeight="1" x14ac:dyDescent="0.3">
      <c r="A7" s="776" t="s">
        <v>1658</v>
      </c>
      <c r="B7" s="752">
        <v>80333.91</v>
      </c>
      <c r="C7" s="766">
        <v>9.0058004964022983E-2</v>
      </c>
      <c r="D7" s="752">
        <v>811690.18083004188</v>
      </c>
      <c r="E7" s="766">
        <v>0.90994199503597695</v>
      </c>
      <c r="F7" s="753">
        <v>892024.09083004191</v>
      </c>
    </row>
    <row r="8" spans="1:6" ht="14.4" customHeight="1" x14ac:dyDescent="0.3">
      <c r="A8" s="776" t="s">
        <v>1659</v>
      </c>
      <c r="B8" s="752">
        <v>232212.40000000002</v>
      </c>
      <c r="C8" s="766">
        <v>0.91147466881420935</v>
      </c>
      <c r="D8" s="752">
        <v>22553.209999999995</v>
      </c>
      <c r="E8" s="766">
        <v>8.8525331185790715E-2</v>
      </c>
      <c r="F8" s="753">
        <v>254765.61000000002</v>
      </c>
    </row>
    <row r="9" spans="1:6" ht="14.4" customHeight="1" x14ac:dyDescent="0.3">
      <c r="A9" s="776" t="s">
        <v>1660</v>
      </c>
      <c r="B9" s="752">
        <v>103.31999999999998</v>
      </c>
      <c r="C9" s="766">
        <v>6.7739713204406924E-3</v>
      </c>
      <c r="D9" s="752">
        <v>15149.180359460974</v>
      </c>
      <c r="E9" s="766">
        <v>0.99322602867955934</v>
      </c>
      <c r="F9" s="753">
        <v>15252.500359460973</v>
      </c>
    </row>
    <row r="10" spans="1:6" ht="14.4" customHeight="1" thickBot="1" x14ac:dyDescent="0.35">
      <c r="A10" s="777" t="s">
        <v>1661</v>
      </c>
      <c r="B10" s="768"/>
      <c r="C10" s="769">
        <v>0</v>
      </c>
      <c r="D10" s="768">
        <v>5172.8399337702795</v>
      </c>
      <c r="E10" s="769">
        <v>1</v>
      </c>
      <c r="F10" s="770">
        <v>5172.8399337702795</v>
      </c>
    </row>
    <row r="11" spans="1:6" ht="14.4" customHeight="1" thickBot="1" x14ac:dyDescent="0.35">
      <c r="A11" s="771" t="s">
        <v>3</v>
      </c>
      <c r="B11" s="772">
        <v>575889.8094039323</v>
      </c>
      <c r="C11" s="773">
        <v>0.12667181686068232</v>
      </c>
      <c r="D11" s="772">
        <v>3970423.8353850581</v>
      </c>
      <c r="E11" s="773">
        <v>0.87332818313931737</v>
      </c>
      <c r="F11" s="774">
        <v>4546313.6447889917</v>
      </c>
    </row>
    <row r="12" spans="1:6" ht="14.4" customHeight="1" thickBot="1" x14ac:dyDescent="0.35"/>
    <row r="13" spans="1:6" ht="14.4" customHeight="1" x14ac:dyDescent="0.3">
      <c r="A13" s="775" t="s">
        <v>1662</v>
      </c>
      <c r="B13" s="745"/>
      <c r="C13" s="765">
        <v>0</v>
      </c>
      <c r="D13" s="745">
        <v>787.02000000000021</v>
      </c>
      <c r="E13" s="765">
        <v>1</v>
      </c>
      <c r="F13" s="746">
        <v>787.02000000000021</v>
      </c>
    </row>
    <row r="14" spans="1:6" ht="14.4" customHeight="1" x14ac:dyDescent="0.3">
      <c r="A14" s="776" t="s">
        <v>1663</v>
      </c>
      <c r="B14" s="752"/>
      <c r="C14" s="766">
        <v>0</v>
      </c>
      <c r="D14" s="752">
        <v>142199.26680242812</v>
      </c>
      <c r="E14" s="766">
        <v>1</v>
      </c>
      <c r="F14" s="753">
        <v>142199.26680242812</v>
      </c>
    </row>
    <row r="15" spans="1:6" ht="14.4" customHeight="1" x14ac:dyDescent="0.3">
      <c r="A15" s="776" t="s">
        <v>1664</v>
      </c>
      <c r="B15" s="752"/>
      <c r="C15" s="766">
        <v>0</v>
      </c>
      <c r="D15" s="752">
        <v>25069.499712033888</v>
      </c>
      <c r="E15" s="766">
        <v>1</v>
      </c>
      <c r="F15" s="753">
        <v>25069.499712033888</v>
      </c>
    </row>
    <row r="16" spans="1:6" ht="14.4" customHeight="1" x14ac:dyDescent="0.3">
      <c r="A16" s="776" t="s">
        <v>1665</v>
      </c>
      <c r="B16" s="752"/>
      <c r="C16" s="766">
        <v>0</v>
      </c>
      <c r="D16" s="752">
        <v>2253.1699999999996</v>
      </c>
      <c r="E16" s="766">
        <v>1</v>
      </c>
      <c r="F16" s="753">
        <v>2253.1699999999996</v>
      </c>
    </row>
    <row r="17" spans="1:6" ht="14.4" customHeight="1" x14ac:dyDescent="0.3">
      <c r="A17" s="776" t="s">
        <v>1666</v>
      </c>
      <c r="B17" s="752"/>
      <c r="C17" s="766">
        <v>0</v>
      </c>
      <c r="D17" s="752">
        <v>1259.3200000000002</v>
      </c>
      <c r="E17" s="766">
        <v>1</v>
      </c>
      <c r="F17" s="753">
        <v>1259.3200000000002</v>
      </c>
    </row>
    <row r="18" spans="1:6" ht="14.4" customHeight="1" x14ac:dyDescent="0.3">
      <c r="A18" s="776" t="s">
        <v>1667</v>
      </c>
      <c r="B18" s="752"/>
      <c r="C18" s="766">
        <v>0</v>
      </c>
      <c r="D18" s="752">
        <v>45702.188459719138</v>
      </c>
      <c r="E18" s="766">
        <v>1</v>
      </c>
      <c r="F18" s="753">
        <v>45702.188459719138</v>
      </c>
    </row>
    <row r="19" spans="1:6" ht="14.4" customHeight="1" x14ac:dyDescent="0.3">
      <c r="A19" s="776" t="s">
        <v>1668</v>
      </c>
      <c r="B19" s="752"/>
      <c r="C19" s="766">
        <v>0</v>
      </c>
      <c r="D19" s="752">
        <v>85169.25</v>
      </c>
      <c r="E19" s="766">
        <v>1</v>
      </c>
      <c r="F19" s="753">
        <v>85169.25</v>
      </c>
    </row>
    <row r="20" spans="1:6" ht="14.4" customHeight="1" x14ac:dyDescent="0.3">
      <c r="A20" s="776" t="s">
        <v>1669</v>
      </c>
      <c r="B20" s="752">
        <v>453.62000000000012</v>
      </c>
      <c r="C20" s="766">
        <v>0.61980106028310644</v>
      </c>
      <c r="D20" s="752">
        <v>278.2600000000001</v>
      </c>
      <c r="E20" s="766">
        <v>0.3801989397168935</v>
      </c>
      <c r="F20" s="753">
        <v>731.88000000000022</v>
      </c>
    </row>
    <row r="21" spans="1:6" ht="14.4" customHeight="1" x14ac:dyDescent="0.3">
      <c r="A21" s="776" t="s">
        <v>1670</v>
      </c>
      <c r="B21" s="752"/>
      <c r="C21" s="766">
        <v>0</v>
      </c>
      <c r="D21" s="752">
        <v>119.20000000000003</v>
      </c>
      <c r="E21" s="766">
        <v>1</v>
      </c>
      <c r="F21" s="753">
        <v>119.20000000000003</v>
      </c>
    </row>
    <row r="22" spans="1:6" ht="14.4" customHeight="1" x14ac:dyDescent="0.3">
      <c r="A22" s="776" t="s">
        <v>1671</v>
      </c>
      <c r="B22" s="752"/>
      <c r="C22" s="766">
        <v>0</v>
      </c>
      <c r="D22" s="752">
        <v>54191.481950680172</v>
      </c>
      <c r="E22" s="766">
        <v>1</v>
      </c>
      <c r="F22" s="753">
        <v>54191.481950680172</v>
      </c>
    </row>
    <row r="23" spans="1:6" ht="14.4" customHeight="1" x14ac:dyDescent="0.3">
      <c r="A23" s="776" t="s">
        <v>1672</v>
      </c>
      <c r="B23" s="752"/>
      <c r="C23" s="766">
        <v>0</v>
      </c>
      <c r="D23" s="752">
        <v>514.11</v>
      </c>
      <c r="E23" s="766">
        <v>1</v>
      </c>
      <c r="F23" s="753">
        <v>514.11</v>
      </c>
    </row>
    <row r="24" spans="1:6" ht="14.4" customHeight="1" x14ac:dyDescent="0.3">
      <c r="A24" s="776" t="s">
        <v>1673</v>
      </c>
      <c r="B24" s="752"/>
      <c r="C24" s="766">
        <v>0</v>
      </c>
      <c r="D24" s="752">
        <v>292.38000000000011</v>
      </c>
      <c r="E24" s="766">
        <v>1</v>
      </c>
      <c r="F24" s="753">
        <v>292.38000000000011</v>
      </c>
    </row>
    <row r="25" spans="1:6" ht="14.4" customHeight="1" x14ac:dyDescent="0.3">
      <c r="A25" s="776" t="s">
        <v>1674</v>
      </c>
      <c r="B25" s="752">
        <v>59.900000000000027</v>
      </c>
      <c r="C25" s="766">
        <v>0.48620129870129886</v>
      </c>
      <c r="D25" s="752">
        <v>63.299999999999983</v>
      </c>
      <c r="E25" s="766">
        <v>0.51379870129870109</v>
      </c>
      <c r="F25" s="753">
        <v>123.20000000000002</v>
      </c>
    </row>
    <row r="26" spans="1:6" ht="14.4" customHeight="1" x14ac:dyDescent="0.3">
      <c r="A26" s="776" t="s">
        <v>1675</v>
      </c>
      <c r="B26" s="752"/>
      <c r="C26" s="766">
        <v>0</v>
      </c>
      <c r="D26" s="752">
        <v>3369.2200000000003</v>
      </c>
      <c r="E26" s="766">
        <v>1</v>
      </c>
      <c r="F26" s="753">
        <v>3369.2200000000003</v>
      </c>
    </row>
    <row r="27" spans="1:6" ht="14.4" customHeight="1" x14ac:dyDescent="0.3">
      <c r="A27" s="776" t="s">
        <v>1676</v>
      </c>
      <c r="B27" s="752"/>
      <c r="C27" s="766">
        <v>0</v>
      </c>
      <c r="D27" s="752">
        <v>389.75</v>
      </c>
      <c r="E27" s="766">
        <v>1</v>
      </c>
      <c r="F27" s="753">
        <v>389.75</v>
      </c>
    </row>
    <row r="28" spans="1:6" ht="14.4" customHeight="1" x14ac:dyDescent="0.3">
      <c r="A28" s="776" t="s">
        <v>1677</v>
      </c>
      <c r="B28" s="752"/>
      <c r="C28" s="766">
        <v>0</v>
      </c>
      <c r="D28" s="752">
        <v>180.70000000000002</v>
      </c>
      <c r="E28" s="766">
        <v>1</v>
      </c>
      <c r="F28" s="753">
        <v>180.70000000000002</v>
      </c>
    </row>
    <row r="29" spans="1:6" ht="14.4" customHeight="1" x14ac:dyDescent="0.3">
      <c r="A29" s="776" t="s">
        <v>1678</v>
      </c>
      <c r="B29" s="752"/>
      <c r="C29" s="766">
        <v>0</v>
      </c>
      <c r="D29" s="752">
        <v>24.749999999999993</v>
      </c>
      <c r="E29" s="766">
        <v>1</v>
      </c>
      <c r="F29" s="753">
        <v>24.749999999999993</v>
      </c>
    </row>
    <row r="30" spans="1:6" ht="14.4" customHeight="1" x14ac:dyDescent="0.3">
      <c r="A30" s="776" t="s">
        <v>1679</v>
      </c>
      <c r="B30" s="752"/>
      <c r="C30" s="766">
        <v>0</v>
      </c>
      <c r="D30" s="752">
        <v>37.26</v>
      </c>
      <c r="E30" s="766">
        <v>1</v>
      </c>
      <c r="F30" s="753">
        <v>37.26</v>
      </c>
    </row>
    <row r="31" spans="1:6" ht="14.4" customHeight="1" x14ac:dyDescent="0.3">
      <c r="A31" s="776" t="s">
        <v>1680</v>
      </c>
      <c r="B31" s="752"/>
      <c r="C31" s="766">
        <v>0</v>
      </c>
      <c r="D31" s="752">
        <v>530.95000000000016</v>
      </c>
      <c r="E31" s="766">
        <v>1</v>
      </c>
      <c r="F31" s="753">
        <v>530.95000000000016</v>
      </c>
    </row>
    <row r="32" spans="1:6" ht="14.4" customHeight="1" x14ac:dyDescent="0.3">
      <c r="A32" s="776" t="s">
        <v>1681</v>
      </c>
      <c r="B32" s="752"/>
      <c r="C32" s="766">
        <v>0</v>
      </c>
      <c r="D32" s="752">
        <v>59.86</v>
      </c>
      <c r="E32" s="766">
        <v>1</v>
      </c>
      <c r="F32" s="753">
        <v>59.86</v>
      </c>
    </row>
    <row r="33" spans="1:6" ht="14.4" customHeight="1" x14ac:dyDescent="0.3">
      <c r="A33" s="776" t="s">
        <v>1682</v>
      </c>
      <c r="B33" s="752"/>
      <c r="C33" s="766">
        <v>0</v>
      </c>
      <c r="D33" s="752">
        <v>151.38</v>
      </c>
      <c r="E33" s="766">
        <v>1</v>
      </c>
      <c r="F33" s="753">
        <v>151.38</v>
      </c>
    </row>
    <row r="34" spans="1:6" ht="14.4" customHeight="1" x14ac:dyDescent="0.3">
      <c r="A34" s="776" t="s">
        <v>1683</v>
      </c>
      <c r="B34" s="752"/>
      <c r="C34" s="766">
        <v>0</v>
      </c>
      <c r="D34" s="752">
        <v>417.74000000000007</v>
      </c>
      <c r="E34" s="766">
        <v>1</v>
      </c>
      <c r="F34" s="753">
        <v>417.74000000000007</v>
      </c>
    </row>
    <row r="35" spans="1:6" ht="14.4" customHeight="1" x14ac:dyDescent="0.3">
      <c r="A35" s="776" t="s">
        <v>1684</v>
      </c>
      <c r="B35" s="752"/>
      <c r="C35" s="766">
        <v>0</v>
      </c>
      <c r="D35" s="752">
        <v>312.21000000000004</v>
      </c>
      <c r="E35" s="766">
        <v>1</v>
      </c>
      <c r="F35" s="753">
        <v>312.21000000000004</v>
      </c>
    </row>
    <row r="36" spans="1:6" ht="14.4" customHeight="1" x14ac:dyDescent="0.3">
      <c r="A36" s="776" t="s">
        <v>1685</v>
      </c>
      <c r="B36" s="752"/>
      <c r="C36" s="766">
        <v>0</v>
      </c>
      <c r="D36" s="752">
        <v>19250</v>
      </c>
      <c r="E36" s="766">
        <v>1</v>
      </c>
      <c r="F36" s="753">
        <v>19250</v>
      </c>
    </row>
    <row r="37" spans="1:6" ht="14.4" customHeight="1" x14ac:dyDescent="0.3">
      <c r="A37" s="776" t="s">
        <v>1686</v>
      </c>
      <c r="B37" s="752"/>
      <c r="C37" s="766">
        <v>0</v>
      </c>
      <c r="D37" s="752">
        <v>27717.749189765142</v>
      </c>
      <c r="E37" s="766">
        <v>1</v>
      </c>
      <c r="F37" s="753">
        <v>27717.749189765142</v>
      </c>
    </row>
    <row r="38" spans="1:6" ht="14.4" customHeight="1" x14ac:dyDescent="0.3">
      <c r="A38" s="776" t="s">
        <v>1687</v>
      </c>
      <c r="B38" s="752"/>
      <c r="C38" s="766">
        <v>0</v>
      </c>
      <c r="D38" s="752">
        <v>1085.8300000000002</v>
      </c>
      <c r="E38" s="766">
        <v>1</v>
      </c>
      <c r="F38" s="753">
        <v>1085.8300000000002</v>
      </c>
    </row>
    <row r="39" spans="1:6" ht="14.4" customHeight="1" x14ac:dyDescent="0.3">
      <c r="A39" s="776" t="s">
        <v>1688</v>
      </c>
      <c r="B39" s="752"/>
      <c r="C39" s="766">
        <v>0</v>
      </c>
      <c r="D39" s="752">
        <v>626718.96</v>
      </c>
      <c r="E39" s="766">
        <v>1</v>
      </c>
      <c r="F39" s="753">
        <v>626718.96</v>
      </c>
    </row>
    <row r="40" spans="1:6" ht="14.4" customHeight="1" x14ac:dyDescent="0.3">
      <c r="A40" s="776" t="s">
        <v>1689</v>
      </c>
      <c r="B40" s="752"/>
      <c r="C40" s="766">
        <v>0</v>
      </c>
      <c r="D40" s="752">
        <v>835.48</v>
      </c>
      <c r="E40" s="766">
        <v>1</v>
      </c>
      <c r="F40" s="753">
        <v>835.48</v>
      </c>
    </row>
    <row r="41" spans="1:6" ht="14.4" customHeight="1" x14ac:dyDescent="0.3">
      <c r="A41" s="776" t="s">
        <v>1690</v>
      </c>
      <c r="B41" s="752"/>
      <c r="C41" s="766">
        <v>0</v>
      </c>
      <c r="D41" s="752">
        <v>62086.2</v>
      </c>
      <c r="E41" s="766">
        <v>1</v>
      </c>
      <c r="F41" s="753">
        <v>62086.2</v>
      </c>
    </row>
    <row r="42" spans="1:6" ht="14.4" customHeight="1" x14ac:dyDescent="0.3">
      <c r="A42" s="776" t="s">
        <v>1691</v>
      </c>
      <c r="B42" s="752"/>
      <c r="C42" s="766">
        <v>0</v>
      </c>
      <c r="D42" s="752">
        <v>449.17000000000007</v>
      </c>
      <c r="E42" s="766">
        <v>1</v>
      </c>
      <c r="F42" s="753">
        <v>449.17000000000007</v>
      </c>
    </row>
    <row r="43" spans="1:6" ht="14.4" customHeight="1" x14ac:dyDescent="0.3">
      <c r="A43" s="776" t="s">
        <v>1692</v>
      </c>
      <c r="B43" s="752">
        <v>10245.720000000001</v>
      </c>
      <c r="C43" s="766">
        <v>1</v>
      </c>
      <c r="D43" s="752"/>
      <c r="E43" s="766">
        <v>0</v>
      </c>
      <c r="F43" s="753">
        <v>10245.720000000001</v>
      </c>
    </row>
    <row r="44" spans="1:6" ht="14.4" customHeight="1" x14ac:dyDescent="0.3">
      <c r="A44" s="776" t="s">
        <v>1693</v>
      </c>
      <c r="B44" s="752"/>
      <c r="C44" s="766">
        <v>0</v>
      </c>
      <c r="D44" s="752">
        <v>182824.20217581542</v>
      </c>
      <c r="E44" s="766">
        <v>1</v>
      </c>
      <c r="F44" s="753">
        <v>182824.20217581542</v>
      </c>
    </row>
    <row r="45" spans="1:6" ht="14.4" customHeight="1" x14ac:dyDescent="0.3">
      <c r="A45" s="776" t="s">
        <v>1694</v>
      </c>
      <c r="B45" s="752"/>
      <c r="C45" s="766">
        <v>0</v>
      </c>
      <c r="D45" s="752">
        <v>15941.880000000001</v>
      </c>
      <c r="E45" s="766">
        <v>1</v>
      </c>
      <c r="F45" s="753">
        <v>15941.880000000001</v>
      </c>
    </row>
    <row r="46" spans="1:6" ht="14.4" customHeight="1" x14ac:dyDescent="0.3">
      <c r="A46" s="776" t="s">
        <v>1695</v>
      </c>
      <c r="B46" s="752"/>
      <c r="C46" s="766">
        <v>0</v>
      </c>
      <c r="D46" s="752">
        <v>1667.6</v>
      </c>
      <c r="E46" s="766">
        <v>1</v>
      </c>
      <c r="F46" s="753">
        <v>1667.6</v>
      </c>
    </row>
    <row r="47" spans="1:6" ht="14.4" customHeight="1" x14ac:dyDescent="0.3">
      <c r="A47" s="776" t="s">
        <v>1696</v>
      </c>
      <c r="B47" s="752"/>
      <c r="C47" s="766">
        <v>0</v>
      </c>
      <c r="D47" s="752">
        <v>12978.99</v>
      </c>
      <c r="E47" s="766">
        <v>1</v>
      </c>
      <c r="F47" s="753">
        <v>12978.99</v>
      </c>
    </row>
    <row r="48" spans="1:6" ht="14.4" customHeight="1" x14ac:dyDescent="0.3">
      <c r="A48" s="776" t="s">
        <v>1697</v>
      </c>
      <c r="B48" s="752"/>
      <c r="C48" s="766">
        <v>0</v>
      </c>
      <c r="D48" s="752">
        <v>2919.13</v>
      </c>
      <c r="E48" s="766">
        <v>1</v>
      </c>
      <c r="F48" s="753">
        <v>2919.13</v>
      </c>
    </row>
    <row r="49" spans="1:6" ht="14.4" customHeight="1" x14ac:dyDescent="0.3">
      <c r="A49" s="776" t="s">
        <v>1698</v>
      </c>
      <c r="B49" s="752"/>
      <c r="C49" s="766">
        <v>0</v>
      </c>
      <c r="D49" s="752">
        <v>12180.999999999998</v>
      </c>
      <c r="E49" s="766">
        <v>1</v>
      </c>
      <c r="F49" s="753">
        <v>12180.999999999998</v>
      </c>
    </row>
    <row r="50" spans="1:6" ht="14.4" customHeight="1" x14ac:dyDescent="0.3">
      <c r="A50" s="776" t="s">
        <v>1699</v>
      </c>
      <c r="B50" s="752">
        <v>2303.1130000000003</v>
      </c>
      <c r="C50" s="766">
        <v>0.10110901444708004</v>
      </c>
      <c r="D50" s="752">
        <v>20475.399999999998</v>
      </c>
      <c r="E50" s="766">
        <v>0.89889098555291991</v>
      </c>
      <c r="F50" s="753">
        <v>22778.512999999999</v>
      </c>
    </row>
    <row r="51" spans="1:6" ht="14.4" customHeight="1" x14ac:dyDescent="0.3">
      <c r="A51" s="776" t="s">
        <v>1700</v>
      </c>
      <c r="B51" s="752"/>
      <c r="C51" s="766">
        <v>0</v>
      </c>
      <c r="D51" s="752">
        <v>4606.93</v>
      </c>
      <c r="E51" s="766">
        <v>1</v>
      </c>
      <c r="F51" s="753">
        <v>4606.93</v>
      </c>
    </row>
    <row r="52" spans="1:6" ht="14.4" customHeight="1" x14ac:dyDescent="0.3">
      <c r="A52" s="776" t="s">
        <v>1701</v>
      </c>
      <c r="B52" s="752"/>
      <c r="C52" s="766">
        <v>0</v>
      </c>
      <c r="D52" s="752">
        <v>23689.800000000003</v>
      </c>
      <c r="E52" s="766">
        <v>1</v>
      </c>
      <c r="F52" s="753">
        <v>23689.800000000003</v>
      </c>
    </row>
    <row r="53" spans="1:6" ht="14.4" customHeight="1" x14ac:dyDescent="0.3">
      <c r="A53" s="776" t="s">
        <v>1702</v>
      </c>
      <c r="B53" s="752">
        <v>46043.8</v>
      </c>
      <c r="C53" s="766">
        <v>0.51217482808408588</v>
      </c>
      <c r="D53" s="752">
        <v>43854.799999999996</v>
      </c>
      <c r="E53" s="766">
        <v>0.48782517191591407</v>
      </c>
      <c r="F53" s="753">
        <v>89898.6</v>
      </c>
    </row>
    <row r="54" spans="1:6" ht="14.4" customHeight="1" x14ac:dyDescent="0.3">
      <c r="A54" s="776" t="s">
        <v>1703</v>
      </c>
      <c r="B54" s="752">
        <v>68517.709999999992</v>
      </c>
      <c r="C54" s="766">
        <v>1</v>
      </c>
      <c r="D54" s="752"/>
      <c r="E54" s="766">
        <v>0</v>
      </c>
      <c r="F54" s="753">
        <v>68517.709999999992</v>
      </c>
    </row>
    <row r="55" spans="1:6" ht="14.4" customHeight="1" x14ac:dyDescent="0.3">
      <c r="A55" s="776" t="s">
        <v>1704</v>
      </c>
      <c r="B55" s="752"/>
      <c r="C55" s="766">
        <v>0</v>
      </c>
      <c r="D55" s="752">
        <v>8888.91</v>
      </c>
      <c r="E55" s="766">
        <v>1</v>
      </c>
      <c r="F55" s="753">
        <v>8888.91</v>
      </c>
    </row>
    <row r="56" spans="1:6" ht="14.4" customHeight="1" x14ac:dyDescent="0.3">
      <c r="A56" s="776" t="s">
        <v>1705</v>
      </c>
      <c r="B56" s="752"/>
      <c r="C56" s="766">
        <v>0</v>
      </c>
      <c r="D56" s="752">
        <v>15894.899999999998</v>
      </c>
      <c r="E56" s="766">
        <v>1</v>
      </c>
      <c r="F56" s="753">
        <v>15894.899999999998</v>
      </c>
    </row>
    <row r="57" spans="1:6" ht="14.4" customHeight="1" x14ac:dyDescent="0.3">
      <c r="A57" s="776" t="s">
        <v>1706</v>
      </c>
      <c r="B57" s="752">
        <v>103.31999999999998</v>
      </c>
      <c r="C57" s="766">
        <v>0.19920180461565154</v>
      </c>
      <c r="D57" s="752">
        <v>415.35</v>
      </c>
      <c r="E57" s="766">
        <v>0.80079819538434849</v>
      </c>
      <c r="F57" s="753">
        <v>518.66999999999996</v>
      </c>
    </row>
    <row r="58" spans="1:6" ht="14.4" customHeight="1" x14ac:dyDescent="0.3">
      <c r="A58" s="776" t="s">
        <v>1707</v>
      </c>
      <c r="B58" s="752"/>
      <c r="C58" s="766">
        <v>0</v>
      </c>
      <c r="D58" s="752">
        <v>4262.4500000000007</v>
      </c>
      <c r="E58" s="766">
        <v>1</v>
      </c>
      <c r="F58" s="753">
        <v>4262.4500000000007</v>
      </c>
    </row>
    <row r="59" spans="1:6" ht="14.4" customHeight="1" x14ac:dyDescent="0.3">
      <c r="A59" s="776" t="s">
        <v>1708</v>
      </c>
      <c r="B59" s="752">
        <v>222173.10000000003</v>
      </c>
      <c r="C59" s="766">
        <v>0.93669581231098864</v>
      </c>
      <c r="D59" s="752">
        <v>15015</v>
      </c>
      <c r="E59" s="766">
        <v>6.3304187689011374E-2</v>
      </c>
      <c r="F59" s="753">
        <v>237188.10000000003</v>
      </c>
    </row>
    <row r="60" spans="1:6" ht="14.4" customHeight="1" x14ac:dyDescent="0.3">
      <c r="A60" s="776" t="s">
        <v>1709</v>
      </c>
      <c r="B60" s="752"/>
      <c r="C60" s="766">
        <v>0</v>
      </c>
      <c r="D60" s="752">
        <v>11217.06</v>
      </c>
      <c r="E60" s="766">
        <v>1</v>
      </c>
      <c r="F60" s="753">
        <v>11217.06</v>
      </c>
    </row>
    <row r="61" spans="1:6" ht="14.4" customHeight="1" x14ac:dyDescent="0.3">
      <c r="A61" s="776" t="s">
        <v>1710</v>
      </c>
      <c r="B61" s="752">
        <v>209639.98</v>
      </c>
      <c r="C61" s="766">
        <v>0.13675209872808405</v>
      </c>
      <c r="D61" s="752">
        <v>1323352.7999999998</v>
      </c>
      <c r="E61" s="766">
        <v>0.86324790127191597</v>
      </c>
      <c r="F61" s="753">
        <v>1532992.7799999998</v>
      </c>
    </row>
    <row r="62" spans="1:6" ht="14.4" customHeight="1" x14ac:dyDescent="0.3">
      <c r="A62" s="776" t="s">
        <v>1711</v>
      </c>
      <c r="B62" s="752">
        <v>2378.016403932304</v>
      </c>
      <c r="C62" s="766">
        <v>9.5098504393334463E-2</v>
      </c>
      <c r="D62" s="752">
        <v>22627.806969447491</v>
      </c>
      <c r="E62" s="766">
        <v>0.90490149560666555</v>
      </c>
      <c r="F62" s="753">
        <v>25005.823373379793</v>
      </c>
    </row>
    <row r="63" spans="1:6" ht="14.4" customHeight="1" x14ac:dyDescent="0.3">
      <c r="A63" s="776" t="s">
        <v>1712</v>
      </c>
      <c r="B63" s="752">
        <v>4131.6000000000004</v>
      </c>
      <c r="C63" s="766">
        <v>2.5698064498776499E-2</v>
      </c>
      <c r="D63" s="752">
        <v>156643.15407522261</v>
      </c>
      <c r="E63" s="766">
        <v>0.97430193550122346</v>
      </c>
      <c r="F63" s="753">
        <v>160774.75407522262</v>
      </c>
    </row>
    <row r="64" spans="1:6" ht="14.4" customHeight="1" x14ac:dyDescent="0.3">
      <c r="A64" s="776" t="s">
        <v>1713</v>
      </c>
      <c r="B64" s="752">
        <v>3707.880000000001</v>
      </c>
      <c r="C64" s="766">
        <v>5.1611678313540806E-2</v>
      </c>
      <c r="D64" s="752">
        <v>68134</v>
      </c>
      <c r="E64" s="766">
        <v>0.94838832168645915</v>
      </c>
      <c r="F64" s="753">
        <v>71841.88</v>
      </c>
    </row>
    <row r="65" spans="1:6" ht="14.4" customHeight="1" x14ac:dyDescent="0.3">
      <c r="A65" s="776" t="s">
        <v>1714</v>
      </c>
      <c r="B65" s="752"/>
      <c r="C65" s="766">
        <v>0</v>
      </c>
      <c r="D65" s="752">
        <v>26405.742162255985</v>
      </c>
      <c r="E65" s="766">
        <v>1</v>
      </c>
      <c r="F65" s="753">
        <v>26405.742162255985</v>
      </c>
    </row>
    <row r="66" spans="1:6" ht="14.4" customHeight="1" x14ac:dyDescent="0.3">
      <c r="A66" s="776" t="s">
        <v>1715</v>
      </c>
      <c r="B66" s="752"/>
      <c r="C66" s="766">
        <v>0</v>
      </c>
      <c r="D66" s="752">
        <v>54588.819999999992</v>
      </c>
      <c r="E66" s="766">
        <v>1</v>
      </c>
      <c r="F66" s="753">
        <v>54588.819999999992</v>
      </c>
    </row>
    <row r="67" spans="1:6" ht="14.4" customHeight="1" x14ac:dyDescent="0.3">
      <c r="A67" s="776" t="s">
        <v>1716</v>
      </c>
      <c r="B67" s="752"/>
      <c r="C67" s="766">
        <v>0</v>
      </c>
      <c r="D67" s="752">
        <v>94598.142037831916</v>
      </c>
      <c r="E67" s="766">
        <v>1</v>
      </c>
      <c r="F67" s="753">
        <v>94598.142037831916</v>
      </c>
    </row>
    <row r="68" spans="1:6" ht="14.4" customHeight="1" x14ac:dyDescent="0.3">
      <c r="A68" s="776" t="s">
        <v>1717</v>
      </c>
      <c r="B68" s="752">
        <v>454.83999999999992</v>
      </c>
      <c r="C68" s="766">
        <v>1</v>
      </c>
      <c r="D68" s="752"/>
      <c r="E68" s="766">
        <v>0</v>
      </c>
      <c r="F68" s="753">
        <v>454.83999999999992</v>
      </c>
    </row>
    <row r="69" spans="1:6" ht="14.4" customHeight="1" x14ac:dyDescent="0.3">
      <c r="A69" s="776" t="s">
        <v>1718</v>
      </c>
      <c r="B69" s="752"/>
      <c r="C69" s="766">
        <v>0</v>
      </c>
      <c r="D69" s="752">
        <v>224.2</v>
      </c>
      <c r="E69" s="766">
        <v>1</v>
      </c>
      <c r="F69" s="753">
        <v>224.2</v>
      </c>
    </row>
    <row r="70" spans="1:6" ht="14.4" customHeight="1" x14ac:dyDescent="0.3">
      <c r="A70" s="776" t="s">
        <v>1719</v>
      </c>
      <c r="B70" s="752">
        <v>1772.200000000001</v>
      </c>
      <c r="C70" s="766">
        <v>1</v>
      </c>
      <c r="D70" s="752"/>
      <c r="E70" s="766">
        <v>0</v>
      </c>
      <c r="F70" s="753">
        <v>1772.200000000001</v>
      </c>
    </row>
    <row r="71" spans="1:6" ht="14.4" customHeight="1" x14ac:dyDescent="0.3">
      <c r="A71" s="776" t="s">
        <v>1720</v>
      </c>
      <c r="B71" s="752"/>
      <c r="C71" s="766">
        <v>0</v>
      </c>
      <c r="D71" s="752">
        <v>133.84</v>
      </c>
      <c r="E71" s="766">
        <v>1</v>
      </c>
      <c r="F71" s="753">
        <v>133.84</v>
      </c>
    </row>
    <row r="72" spans="1:6" ht="14.4" customHeight="1" x14ac:dyDescent="0.3">
      <c r="A72" s="776" t="s">
        <v>1721</v>
      </c>
      <c r="B72" s="752"/>
      <c r="C72" s="766">
        <v>0</v>
      </c>
      <c r="D72" s="752">
        <v>354.52</v>
      </c>
      <c r="E72" s="766">
        <v>1</v>
      </c>
      <c r="F72" s="753">
        <v>354.52</v>
      </c>
    </row>
    <row r="73" spans="1:6" ht="14.4" customHeight="1" x14ac:dyDescent="0.3">
      <c r="A73" s="776" t="s">
        <v>1722</v>
      </c>
      <c r="B73" s="752"/>
      <c r="C73" s="766">
        <v>0</v>
      </c>
      <c r="D73" s="752">
        <v>392.53000000000014</v>
      </c>
      <c r="E73" s="766">
        <v>1</v>
      </c>
      <c r="F73" s="753">
        <v>392.53000000000014</v>
      </c>
    </row>
    <row r="74" spans="1:6" ht="14.4" customHeight="1" x14ac:dyDescent="0.3">
      <c r="A74" s="776" t="s">
        <v>1723</v>
      </c>
      <c r="B74" s="752"/>
      <c r="C74" s="766">
        <v>0</v>
      </c>
      <c r="D74" s="752">
        <v>67.360000000000014</v>
      </c>
      <c r="E74" s="766">
        <v>1</v>
      </c>
      <c r="F74" s="753">
        <v>67.360000000000014</v>
      </c>
    </row>
    <row r="75" spans="1:6" ht="14.4" customHeight="1" x14ac:dyDescent="0.3">
      <c r="A75" s="776" t="s">
        <v>1724</v>
      </c>
      <c r="B75" s="752">
        <v>781.01999999999987</v>
      </c>
      <c r="C75" s="766">
        <v>4.1904891216119948E-2</v>
      </c>
      <c r="D75" s="752">
        <v>17856.899759103384</v>
      </c>
      <c r="E75" s="766">
        <v>0.95809510878388005</v>
      </c>
      <c r="F75" s="753">
        <v>18637.919759103384</v>
      </c>
    </row>
    <row r="76" spans="1:6" ht="14.4" customHeight="1" x14ac:dyDescent="0.3">
      <c r="A76" s="776" t="s">
        <v>1725</v>
      </c>
      <c r="B76" s="752"/>
      <c r="C76" s="766">
        <v>0</v>
      </c>
      <c r="D76" s="752">
        <v>606</v>
      </c>
      <c r="E76" s="766">
        <v>1</v>
      </c>
      <c r="F76" s="753">
        <v>606</v>
      </c>
    </row>
    <row r="77" spans="1:6" ht="14.4" customHeight="1" x14ac:dyDescent="0.3">
      <c r="A77" s="776" t="s">
        <v>1726</v>
      </c>
      <c r="B77" s="752"/>
      <c r="C77" s="766">
        <v>0</v>
      </c>
      <c r="D77" s="752">
        <v>422.75</v>
      </c>
      <c r="E77" s="766">
        <v>1</v>
      </c>
      <c r="F77" s="753">
        <v>422.75</v>
      </c>
    </row>
    <row r="78" spans="1:6" ht="14.4" customHeight="1" x14ac:dyDescent="0.3">
      <c r="A78" s="776" t="s">
        <v>1727</v>
      </c>
      <c r="B78" s="752">
        <v>333.99000000000007</v>
      </c>
      <c r="C78" s="766">
        <v>1</v>
      </c>
      <c r="D78" s="752"/>
      <c r="E78" s="766">
        <v>0</v>
      </c>
      <c r="F78" s="753">
        <v>333.99000000000007</v>
      </c>
    </row>
    <row r="79" spans="1:6" ht="14.4" customHeight="1" x14ac:dyDescent="0.3">
      <c r="A79" s="776" t="s">
        <v>1728</v>
      </c>
      <c r="B79" s="752"/>
      <c r="C79" s="766">
        <v>0</v>
      </c>
      <c r="D79" s="752">
        <v>706.18000000000006</v>
      </c>
      <c r="E79" s="766">
        <v>1</v>
      </c>
      <c r="F79" s="753">
        <v>706.18000000000006</v>
      </c>
    </row>
    <row r="80" spans="1:6" ht="14.4" customHeight="1" x14ac:dyDescent="0.3">
      <c r="A80" s="776" t="s">
        <v>1729</v>
      </c>
      <c r="B80" s="752"/>
      <c r="C80" s="766">
        <v>0</v>
      </c>
      <c r="D80" s="752">
        <v>4858.2299999999996</v>
      </c>
      <c r="E80" s="766">
        <v>1</v>
      </c>
      <c r="F80" s="753">
        <v>4858.2299999999996</v>
      </c>
    </row>
    <row r="81" spans="1:6" ht="14.4" customHeight="1" x14ac:dyDescent="0.3">
      <c r="A81" s="776" t="s">
        <v>1730</v>
      </c>
      <c r="B81" s="752"/>
      <c r="C81" s="766">
        <v>0</v>
      </c>
      <c r="D81" s="752">
        <v>314.5</v>
      </c>
      <c r="E81" s="766">
        <v>1</v>
      </c>
      <c r="F81" s="753">
        <v>314.5</v>
      </c>
    </row>
    <row r="82" spans="1:6" ht="14.4" customHeight="1" x14ac:dyDescent="0.3">
      <c r="A82" s="776" t="s">
        <v>1731</v>
      </c>
      <c r="B82" s="752"/>
      <c r="C82" s="766">
        <v>0</v>
      </c>
      <c r="D82" s="752">
        <v>67.999999999999986</v>
      </c>
      <c r="E82" s="766">
        <v>1</v>
      </c>
      <c r="F82" s="753">
        <v>67.999999999999986</v>
      </c>
    </row>
    <row r="83" spans="1:6" ht="14.4" customHeight="1" x14ac:dyDescent="0.3">
      <c r="A83" s="776" t="s">
        <v>1732</v>
      </c>
      <c r="B83" s="752"/>
      <c r="C83" s="766">
        <v>0</v>
      </c>
      <c r="D83" s="752">
        <v>281.43999999999994</v>
      </c>
      <c r="E83" s="766">
        <v>1</v>
      </c>
      <c r="F83" s="753">
        <v>281.43999999999994</v>
      </c>
    </row>
    <row r="84" spans="1:6" ht="14.4" customHeight="1" x14ac:dyDescent="0.3">
      <c r="A84" s="776" t="s">
        <v>1733</v>
      </c>
      <c r="B84" s="752"/>
      <c r="C84" s="766">
        <v>0</v>
      </c>
      <c r="D84" s="752">
        <v>103.38</v>
      </c>
      <c r="E84" s="766">
        <v>1</v>
      </c>
      <c r="F84" s="753">
        <v>103.38</v>
      </c>
    </row>
    <row r="85" spans="1:6" ht="14.4" customHeight="1" x14ac:dyDescent="0.3">
      <c r="A85" s="776" t="s">
        <v>1734</v>
      </c>
      <c r="B85" s="752"/>
      <c r="C85" s="766">
        <v>0</v>
      </c>
      <c r="D85" s="752">
        <v>159.62000000000003</v>
      </c>
      <c r="E85" s="766">
        <v>1</v>
      </c>
      <c r="F85" s="753">
        <v>159.62000000000003</v>
      </c>
    </row>
    <row r="86" spans="1:6" ht="14.4" customHeight="1" x14ac:dyDescent="0.3">
      <c r="A86" s="776" t="s">
        <v>1735</v>
      </c>
      <c r="B86" s="752">
        <v>2789.9999999999995</v>
      </c>
      <c r="C86" s="766">
        <v>4.1170202540017339E-2</v>
      </c>
      <c r="D86" s="752">
        <v>64977.458692682558</v>
      </c>
      <c r="E86" s="766">
        <v>0.95882979745998265</v>
      </c>
      <c r="F86" s="753">
        <v>67767.458692682558</v>
      </c>
    </row>
    <row r="87" spans="1:6" ht="14.4" customHeight="1" x14ac:dyDescent="0.3">
      <c r="A87" s="776" t="s">
        <v>1736</v>
      </c>
      <c r="B87" s="752"/>
      <c r="C87" s="766">
        <v>0</v>
      </c>
      <c r="D87" s="752">
        <v>298.26</v>
      </c>
      <c r="E87" s="766">
        <v>1</v>
      </c>
      <c r="F87" s="753">
        <v>298.26</v>
      </c>
    </row>
    <row r="88" spans="1:6" ht="14.4" customHeight="1" x14ac:dyDescent="0.3">
      <c r="A88" s="776" t="s">
        <v>1737</v>
      </c>
      <c r="B88" s="752"/>
      <c r="C88" s="766">
        <v>0</v>
      </c>
      <c r="D88" s="752">
        <v>2249.4500000000003</v>
      </c>
      <c r="E88" s="766">
        <v>1</v>
      </c>
      <c r="F88" s="753">
        <v>2249.4500000000003</v>
      </c>
    </row>
    <row r="89" spans="1:6" ht="14.4" customHeight="1" thickBot="1" x14ac:dyDescent="0.35">
      <c r="A89" s="777" t="s">
        <v>1738</v>
      </c>
      <c r="B89" s="768"/>
      <c r="C89" s="769">
        <v>0</v>
      </c>
      <c r="D89" s="768">
        <v>651649.69339807297</v>
      </c>
      <c r="E89" s="769">
        <v>1</v>
      </c>
      <c r="F89" s="770">
        <v>651649.69339807297</v>
      </c>
    </row>
    <row r="90" spans="1:6" ht="14.4" customHeight="1" thickBot="1" x14ac:dyDescent="0.35">
      <c r="A90" s="771" t="s">
        <v>3</v>
      </c>
      <c r="B90" s="772">
        <v>575889.8094039323</v>
      </c>
      <c r="C90" s="773">
        <v>0.12667181686068235</v>
      </c>
      <c r="D90" s="772">
        <v>3970423.8353850576</v>
      </c>
      <c r="E90" s="773">
        <v>0.87332818313931748</v>
      </c>
      <c r="F90" s="774">
        <v>4546313.6447889907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2153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626</v>
      </c>
      <c r="G3" s="47">
        <f>SUBTOTAL(9,G6:G1048576)</f>
        <v>575889.80940393242</v>
      </c>
      <c r="H3" s="48">
        <f>IF(M3=0,0,G3/M3)</f>
        <v>0.12667181686068235</v>
      </c>
      <c r="I3" s="47">
        <f>SUBTOTAL(9,I6:I1048576)</f>
        <v>11193</v>
      </c>
      <c r="J3" s="47">
        <f>SUBTOTAL(9,J6:J1048576)</f>
        <v>3970423.8353850585</v>
      </c>
      <c r="K3" s="48">
        <f>IF(M3=0,0,J3/M3)</f>
        <v>0.87332818313931748</v>
      </c>
      <c r="L3" s="47">
        <f>SUBTOTAL(9,L6:L1048576)</f>
        <v>11819</v>
      </c>
      <c r="M3" s="49">
        <f>SUBTOTAL(9,M6:M1048576)</f>
        <v>4546313.6447889917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597</v>
      </c>
      <c r="B6" s="741" t="s">
        <v>1739</v>
      </c>
      <c r="C6" s="741" t="s">
        <v>1740</v>
      </c>
      <c r="D6" s="741" t="s">
        <v>651</v>
      </c>
      <c r="E6" s="741" t="s">
        <v>1741</v>
      </c>
      <c r="F6" s="745"/>
      <c r="G6" s="745"/>
      <c r="H6" s="765">
        <v>0</v>
      </c>
      <c r="I6" s="745">
        <v>75</v>
      </c>
      <c r="J6" s="745">
        <v>4132.3099337702788</v>
      </c>
      <c r="K6" s="765">
        <v>1</v>
      </c>
      <c r="L6" s="745">
        <v>75</v>
      </c>
      <c r="M6" s="746">
        <v>4132.3099337702788</v>
      </c>
    </row>
    <row r="7" spans="1:13" ht="14.4" customHeight="1" x14ac:dyDescent="0.3">
      <c r="A7" s="747" t="s">
        <v>597</v>
      </c>
      <c r="B7" s="748" t="s">
        <v>1742</v>
      </c>
      <c r="C7" s="748" t="s">
        <v>1743</v>
      </c>
      <c r="D7" s="748" t="s">
        <v>1744</v>
      </c>
      <c r="E7" s="748" t="s">
        <v>1745</v>
      </c>
      <c r="F7" s="752"/>
      <c r="G7" s="752"/>
      <c r="H7" s="766">
        <v>0</v>
      </c>
      <c r="I7" s="752">
        <v>2</v>
      </c>
      <c r="J7" s="752">
        <v>528</v>
      </c>
      <c r="K7" s="766">
        <v>1</v>
      </c>
      <c r="L7" s="752">
        <v>2</v>
      </c>
      <c r="M7" s="753">
        <v>528</v>
      </c>
    </row>
    <row r="8" spans="1:13" ht="14.4" customHeight="1" x14ac:dyDescent="0.3">
      <c r="A8" s="747" t="s">
        <v>597</v>
      </c>
      <c r="B8" s="748" t="s">
        <v>1746</v>
      </c>
      <c r="C8" s="748" t="s">
        <v>1747</v>
      </c>
      <c r="D8" s="748" t="s">
        <v>1748</v>
      </c>
      <c r="E8" s="748" t="s">
        <v>1749</v>
      </c>
      <c r="F8" s="752"/>
      <c r="G8" s="752"/>
      <c r="H8" s="766">
        <v>0</v>
      </c>
      <c r="I8" s="752">
        <v>5</v>
      </c>
      <c r="J8" s="752">
        <v>265.68000000000006</v>
      </c>
      <c r="K8" s="766">
        <v>1</v>
      </c>
      <c r="L8" s="752">
        <v>5</v>
      </c>
      <c r="M8" s="753">
        <v>265.68000000000006</v>
      </c>
    </row>
    <row r="9" spans="1:13" ht="14.4" customHeight="1" x14ac:dyDescent="0.3">
      <c r="A9" s="747" t="s">
        <v>597</v>
      </c>
      <c r="B9" s="748" t="s">
        <v>1750</v>
      </c>
      <c r="C9" s="748" t="s">
        <v>1751</v>
      </c>
      <c r="D9" s="748" t="s">
        <v>1752</v>
      </c>
      <c r="E9" s="748" t="s">
        <v>1753</v>
      </c>
      <c r="F9" s="752"/>
      <c r="G9" s="752"/>
      <c r="H9" s="766">
        <v>0</v>
      </c>
      <c r="I9" s="752">
        <v>5</v>
      </c>
      <c r="J9" s="752">
        <v>246.85000000000002</v>
      </c>
      <c r="K9" s="766">
        <v>1</v>
      </c>
      <c r="L9" s="752">
        <v>5</v>
      </c>
      <c r="M9" s="753">
        <v>246.85000000000002</v>
      </c>
    </row>
    <row r="10" spans="1:13" ht="14.4" customHeight="1" x14ac:dyDescent="0.3">
      <c r="A10" s="747" t="s">
        <v>602</v>
      </c>
      <c r="B10" s="748" t="s">
        <v>1754</v>
      </c>
      <c r="C10" s="748" t="s">
        <v>1755</v>
      </c>
      <c r="D10" s="748" t="s">
        <v>1162</v>
      </c>
      <c r="E10" s="748" t="s">
        <v>1756</v>
      </c>
      <c r="F10" s="752"/>
      <c r="G10" s="752"/>
      <c r="H10" s="766">
        <v>0</v>
      </c>
      <c r="I10" s="752">
        <v>3</v>
      </c>
      <c r="J10" s="752">
        <v>183.03000000000003</v>
      </c>
      <c r="K10" s="766">
        <v>1</v>
      </c>
      <c r="L10" s="752">
        <v>3</v>
      </c>
      <c r="M10" s="753">
        <v>183.03000000000003</v>
      </c>
    </row>
    <row r="11" spans="1:13" ht="14.4" customHeight="1" x14ac:dyDescent="0.3">
      <c r="A11" s="747" t="s">
        <v>602</v>
      </c>
      <c r="B11" s="748" t="s">
        <v>1754</v>
      </c>
      <c r="C11" s="748" t="s">
        <v>1757</v>
      </c>
      <c r="D11" s="748" t="s">
        <v>1162</v>
      </c>
      <c r="E11" s="748" t="s">
        <v>1758</v>
      </c>
      <c r="F11" s="752"/>
      <c r="G11" s="752"/>
      <c r="H11" s="766">
        <v>0</v>
      </c>
      <c r="I11" s="752">
        <v>9</v>
      </c>
      <c r="J11" s="752">
        <v>603.99000000000024</v>
      </c>
      <c r="K11" s="766">
        <v>1</v>
      </c>
      <c r="L11" s="752">
        <v>9</v>
      </c>
      <c r="M11" s="753">
        <v>603.99000000000024</v>
      </c>
    </row>
    <row r="12" spans="1:13" ht="14.4" customHeight="1" x14ac:dyDescent="0.3">
      <c r="A12" s="747" t="s">
        <v>602</v>
      </c>
      <c r="B12" s="748" t="s">
        <v>1759</v>
      </c>
      <c r="C12" s="748" t="s">
        <v>1760</v>
      </c>
      <c r="D12" s="748" t="s">
        <v>814</v>
      </c>
      <c r="E12" s="748" t="s">
        <v>1761</v>
      </c>
      <c r="F12" s="752"/>
      <c r="G12" s="752"/>
      <c r="H12" s="766">
        <v>0</v>
      </c>
      <c r="I12" s="752">
        <v>2040</v>
      </c>
      <c r="J12" s="752">
        <v>142164.08680242809</v>
      </c>
      <c r="K12" s="766">
        <v>1</v>
      </c>
      <c r="L12" s="752">
        <v>2040</v>
      </c>
      <c r="M12" s="753">
        <v>142164.08680242809</v>
      </c>
    </row>
    <row r="13" spans="1:13" ht="14.4" customHeight="1" x14ac:dyDescent="0.3">
      <c r="A13" s="747" t="s">
        <v>602</v>
      </c>
      <c r="B13" s="748" t="s">
        <v>1759</v>
      </c>
      <c r="C13" s="748" t="s">
        <v>1762</v>
      </c>
      <c r="D13" s="748" t="s">
        <v>1763</v>
      </c>
      <c r="E13" s="748" t="s">
        <v>1764</v>
      </c>
      <c r="F13" s="752"/>
      <c r="G13" s="752"/>
      <c r="H13" s="766">
        <v>0</v>
      </c>
      <c r="I13" s="752">
        <v>1</v>
      </c>
      <c r="J13" s="752">
        <v>35.18</v>
      </c>
      <c r="K13" s="766">
        <v>1</v>
      </c>
      <c r="L13" s="752">
        <v>1</v>
      </c>
      <c r="M13" s="753">
        <v>35.18</v>
      </c>
    </row>
    <row r="14" spans="1:13" ht="14.4" customHeight="1" x14ac:dyDescent="0.3">
      <c r="A14" s="747" t="s">
        <v>602</v>
      </c>
      <c r="B14" s="748" t="s">
        <v>1765</v>
      </c>
      <c r="C14" s="748" t="s">
        <v>1766</v>
      </c>
      <c r="D14" s="748" t="s">
        <v>865</v>
      </c>
      <c r="E14" s="748" t="s">
        <v>1767</v>
      </c>
      <c r="F14" s="752"/>
      <c r="G14" s="752"/>
      <c r="H14" s="766">
        <v>0</v>
      </c>
      <c r="I14" s="752">
        <v>28</v>
      </c>
      <c r="J14" s="752">
        <v>1385.68</v>
      </c>
      <c r="K14" s="766">
        <v>1</v>
      </c>
      <c r="L14" s="752">
        <v>28</v>
      </c>
      <c r="M14" s="753">
        <v>1385.68</v>
      </c>
    </row>
    <row r="15" spans="1:13" ht="14.4" customHeight="1" x14ac:dyDescent="0.3">
      <c r="A15" s="747" t="s">
        <v>602</v>
      </c>
      <c r="B15" s="748" t="s">
        <v>1765</v>
      </c>
      <c r="C15" s="748" t="s">
        <v>1768</v>
      </c>
      <c r="D15" s="748" t="s">
        <v>865</v>
      </c>
      <c r="E15" s="748" t="s">
        <v>1769</v>
      </c>
      <c r="F15" s="752"/>
      <c r="G15" s="752"/>
      <c r="H15" s="766">
        <v>0</v>
      </c>
      <c r="I15" s="752">
        <v>13</v>
      </c>
      <c r="J15" s="752">
        <v>867.49</v>
      </c>
      <c r="K15" s="766">
        <v>1</v>
      </c>
      <c r="L15" s="752">
        <v>13</v>
      </c>
      <c r="M15" s="753">
        <v>867.49</v>
      </c>
    </row>
    <row r="16" spans="1:13" ht="14.4" customHeight="1" x14ac:dyDescent="0.3">
      <c r="A16" s="747" t="s">
        <v>602</v>
      </c>
      <c r="B16" s="748" t="s">
        <v>1770</v>
      </c>
      <c r="C16" s="748" t="s">
        <v>1771</v>
      </c>
      <c r="D16" s="748" t="s">
        <v>1772</v>
      </c>
      <c r="E16" s="748" t="s">
        <v>1773</v>
      </c>
      <c r="F16" s="752"/>
      <c r="G16" s="752"/>
      <c r="H16" s="766">
        <v>0</v>
      </c>
      <c r="I16" s="752">
        <v>2</v>
      </c>
      <c r="J16" s="752">
        <v>1259.3200000000002</v>
      </c>
      <c r="K16" s="766">
        <v>1</v>
      </c>
      <c r="L16" s="752">
        <v>2</v>
      </c>
      <c r="M16" s="753">
        <v>1259.3200000000002</v>
      </c>
    </row>
    <row r="17" spans="1:13" ht="14.4" customHeight="1" x14ac:dyDescent="0.3">
      <c r="A17" s="747" t="s">
        <v>602</v>
      </c>
      <c r="B17" s="748" t="s">
        <v>1774</v>
      </c>
      <c r="C17" s="748" t="s">
        <v>1775</v>
      </c>
      <c r="D17" s="748" t="s">
        <v>1776</v>
      </c>
      <c r="E17" s="748" t="s">
        <v>1777</v>
      </c>
      <c r="F17" s="752"/>
      <c r="G17" s="752"/>
      <c r="H17" s="766">
        <v>0</v>
      </c>
      <c r="I17" s="752">
        <v>112</v>
      </c>
      <c r="J17" s="752">
        <v>45702.188459719138</v>
      </c>
      <c r="K17" s="766">
        <v>1</v>
      </c>
      <c r="L17" s="752">
        <v>112</v>
      </c>
      <c r="M17" s="753">
        <v>45702.188459719138</v>
      </c>
    </row>
    <row r="18" spans="1:13" ht="14.4" customHeight="1" x14ac:dyDescent="0.3">
      <c r="A18" s="747" t="s">
        <v>602</v>
      </c>
      <c r="B18" s="748" t="s">
        <v>1778</v>
      </c>
      <c r="C18" s="748" t="s">
        <v>1779</v>
      </c>
      <c r="D18" s="748" t="s">
        <v>926</v>
      </c>
      <c r="E18" s="748" t="s">
        <v>1780</v>
      </c>
      <c r="F18" s="752"/>
      <c r="G18" s="752"/>
      <c r="H18" s="766">
        <v>0</v>
      </c>
      <c r="I18" s="752">
        <v>25</v>
      </c>
      <c r="J18" s="752">
        <v>82500</v>
      </c>
      <c r="K18" s="766">
        <v>1</v>
      </c>
      <c r="L18" s="752">
        <v>25</v>
      </c>
      <c r="M18" s="753">
        <v>82500</v>
      </c>
    </row>
    <row r="19" spans="1:13" ht="14.4" customHeight="1" x14ac:dyDescent="0.3">
      <c r="A19" s="747" t="s">
        <v>602</v>
      </c>
      <c r="B19" s="748" t="s">
        <v>1778</v>
      </c>
      <c r="C19" s="748" t="s">
        <v>1781</v>
      </c>
      <c r="D19" s="748" t="s">
        <v>928</v>
      </c>
      <c r="E19" s="748" t="s">
        <v>1782</v>
      </c>
      <c r="F19" s="752"/>
      <c r="G19" s="752"/>
      <c r="H19" s="766">
        <v>0</v>
      </c>
      <c r="I19" s="752">
        <v>3</v>
      </c>
      <c r="J19" s="752">
        <v>1226.8499999999999</v>
      </c>
      <c r="K19" s="766">
        <v>1</v>
      </c>
      <c r="L19" s="752">
        <v>3</v>
      </c>
      <c r="M19" s="753">
        <v>1226.8499999999999</v>
      </c>
    </row>
    <row r="20" spans="1:13" ht="14.4" customHeight="1" x14ac:dyDescent="0.3">
      <c r="A20" s="747" t="s">
        <v>602</v>
      </c>
      <c r="B20" s="748" t="s">
        <v>1778</v>
      </c>
      <c r="C20" s="748" t="s">
        <v>1783</v>
      </c>
      <c r="D20" s="748" t="s">
        <v>928</v>
      </c>
      <c r="E20" s="748" t="s">
        <v>1784</v>
      </c>
      <c r="F20" s="752"/>
      <c r="G20" s="752"/>
      <c r="H20" s="766">
        <v>0</v>
      </c>
      <c r="I20" s="752">
        <v>2</v>
      </c>
      <c r="J20" s="752">
        <v>1442.4</v>
      </c>
      <c r="K20" s="766">
        <v>1</v>
      </c>
      <c r="L20" s="752">
        <v>2</v>
      </c>
      <c r="M20" s="753">
        <v>1442.4</v>
      </c>
    </row>
    <row r="21" spans="1:13" ht="14.4" customHeight="1" x14ac:dyDescent="0.3">
      <c r="A21" s="747" t="s">
        <v>602</v>
      </c>
      <c r="B21" s="748" t="s">
        <v>1785</v>
      </c>
      <c r="C21" s="748" t="s">
        <v>1786</v>
      </c>
      <c r="D21" s="748" t="s">
        <v>1277</v>
      </c>
      <c r="E21" s="748" t="s">
        <v>1278</v>
      </c>
      <c r="F21" s="752">
        <v>2</v>
      </c>
      <c r="G21" s="752">
        <v>453.62000000000012</v>
      </c>
      <c r="H21" s="766">
        <v>1</v>
      </c>
      <c r="I21" s="752"/>
      <c r="J21" s="752"/>
      <c r="K21" s="766">
        <v>0</v>
      </c>
      <c r="L21" s="752">
        <v>2</v>
      </c>
      <c r="M21" s="753">
        <v>453.62000000000012</v>
      </c>
    </row>
    <row r="22" spans="1:13" ht="14.4" customHeight="1" x14ac:dyDescent="0.3">
      <c r="A22" s="747" t="s">
        <v>602</v>
      </c>
      <c r="B22" s="748" t="s">
        <v>1785</v>
      </c>
      <c r="C22" s="748" t="s">
        <v>1787</v>
      </c>
      <c r="D22" s="748" t="s">
        <v>1788</v>
      </c>
      <c r="E22" s="748" t="s">
        <v>1789</v>
      </c>
      <c r="F22" s="752"/>
      <c r="G22" s="752"/>
      <c r="H22" s="766">
        <v>0</v>
      </c>
      <c r="I22" s="752">
        <v>2</v>
      </c>
      <c r="J22" s="752">
        <v>278.2600000000001</v>
      </c>
      <c r="K22" s="766">
        <v>1</v>
      </c>
      <c r="L22" s="752">
        <v>2</v>
      </c>
      <c r="M22" s="753">
        <v>278.2600000000001</v>
      </c>
    </row>
    <row r="23" spans="1:13" ht="14.4" customHeight="1" x14ac:dyDescent="0.3">
      <c r="A23" s="747" t="s">
        <v>602</v>
      </c>
      <c r="B23" s="748" t="s">
        <v>1790</v>
      </c>
      <c r="C23" s="748" t="s">
        <v>1791</v>
      </c>
      <c r="D23" s="748" t="s">
        <v>1792</v>
      </c>
      <c r="E23" s="748" t="s">
        <v>1793</v>
      </c>
      <c r="F23" s="752"/>
      <c r="G23" s="752"/>
      <c r="H23" s="766">
        <v>0</v>
      </c>
      <c r="I23" s="752">
        <v>1</v>
      </c>
      <c r="J23" s="752">
        <v>119.20000000000003</v>
      </c>
      <c r="K23" s="766">
        <v>1</v>
      </c>
      <c r="L23" s="752">
        <v>1</v>
      </c>
      <c r="M23" s="753">
        <v>119.20000000000003</v>
      </c>
    </row>
    <row r="24" spans="1:13" ht="14.4" customHeight="1" x14ac:dyDescent="0.3">
      <c r="A24" s="747" t="s">
        <v>602</v>
      </c>
      <c r="B24" s="748" t="s">
        <v>1794</v>
      </c>
      <c r="C24" s="748" t="s">
        <v>1795</v>
      </c>
      <c r="D24" s="748" t="s">
        <v>816</v>
      </c>
      <c r="E24" s="748" t="s">
        <v>1796</v>
      </c>
      <c r="F24" s="752"/>
      <c r="G24" s="752"/>
      <c r="H24" s="766">
        <v>0</v>
      </c>
      <c r="I24" s="752">
        <v>398</v>
      </c>
      <c r="J24" s="752">
        <v>51336.041950680163</v>
      </c>
      <c r="K24" s="766">
        <v>1</v>
      </c>
      <c r="L24" s="752">
        <v>398</v>
      </c>
      <c r="M24" s="753">
        <v>51336.041950680163</v>
      </c>
    </row>
    <row r="25" spans="1:13" ht="14.4" customHeight="1" x14ac:dyDescent="0.3">
      <c r="A25" s="747" t="s">
        <v>602</v>
      </c>
      <c r="B25" s="748" t="s">
        <v>1794</v>
      </c>
      <c r="C25" s="748" t="s">
        <v>1797</v>
      </c>
      <c r="D25" s="748" t="s">
        <v>816</v>
      </c>
      <c r="E25" s="748" t="s">
        <v>1798</v>
      </c>
      <c r="F25" s="752"/>
      <c r="G25" s="752"/>
      <c r="H25" s="766">
        <v>0</v>
      </c>
      <c r="I25" s="752">
        <v>7</v>
      </c>
      <c r="J25" s="752">
        <v>315.71000000000004</v>
      </c>
      <c r="K25" s="766">
        <v>1</v>
      </c>
      <c r="L25" s="752">
        <v>7</v>
      </c>
      <c r="M25" s="753">
        <v>315.71000000000004</v>
      </c>
    </row>
    <row r="26" spans="1:13" ht="14.4" customHeight="1" x14ac:dyDescent="0.3">
      <c r="A26" s="747" t="s">
        <v>602</v>
      </c>
      <c r="B26" s="748" t="s">
        <v>1794</v>
      </c>
      <c r="C26" s="748" t="s">
        <v>1799</v>
      </c>
      <c r="D26" s="748" t="s">
        <v>816</v>
      </c>
      <c r="E26" s="748" t="s">
        <v>1800</v>
      </c>
      <c r="F26" s="752"/>
      <c r="G26" s="752"/>
      <c r="H26" s="766">
        <v>0</v>
      </c>
      <c r="I26" s="752">
        <v>1</v>
      </c>
      <c r="J26" s="752">
        <v>90.380000000000052</v>
      </c>
      <c r="K26" s="766">
        <v>1</v>
      </c>
      <c r="L26" s="752">
        <v>1</v>
      </c>
      <c r="M26" s="753">
        <v>90.380000000000052</v>
      </c>
    </row>
    <row r="27" spans="1:13" ht="14.4" customHeight="1" x14ac:dyDescent="0.3">
      <c r="A27" s="747" t="s">
        <v>602</v>
      </c>
      <c r="B27" s="748" t="s">
        <v>1801</v>
      </c>
      <c r="C27" s="748" t="s">
        <v>1802</v>
      </c>
      <c r="D27" s="748" t="s">
        <v>1803</v>
      </c>
      <c r="E27" s="748" t="s">
        <v>1804</v>
      </c>
      <c r="F27" s="752"/>
      <c r="G27" s="752"/>
      <c r="H27" s="766">
        <v>0</v>
      </c>
      <c r="I27" s="752">
        <v>1</v>
      </c>
      <c r="J27" s="752">
        <v>514.11</v>
      </c>
      <c r="K27" s="766">
        <v>1</v>
      </c>
      <c r="L27" s="752">
        <v>1</v>
      </c>
      <c r="M27" s="753">
        <v>514.11</v>
      </c>
    </row>
    <row r="28" spans="1:13" ht="14.4" customHeight="1" x14ac:dyDescent="0.3">
      <c r="A28" s="747" t="s">
        <v>602</v>
      </c>
      <c r="B28" s="748" t="s">
        <v>1805</v>
      </c>
      <c r="C28" s="748" t="s">
        <v>1806</v>
      </c>
      <c r="D28" s="748" t="s">
        <v>1328</v>
      </c>
      <c r="E28" s="748" t="s">
        <v>1807</v>
      </c>
      <c r="F28" s="752"/>
      <c r="G28" s="752"/>
      <c r="H28" s="766">
        <v>0</v>
      </c>
      <c r="I28" s="752">
        <v>1</v>
      </c>
      <c r="J28" s="752">
        <v>292.38000000000011</v>
      </c>
      <c r="K28" s="766">
        <v>1</v>
      </c>
      <c r="L28" s="752">
        <v>1</v>
      </c>
      <c r="M28" s="753">
        <v>292.38000000000011</v>
      </c>
    </row>
    <row r="29" spans="1:13" ht="14.4" customHeight="1" x14ac:dyDescent="0.3">
      <c r="A29" s="747" t="s">
        <v>602</v>
      </c>
      <c r="B29" s="748" t="s">
        <v>1808</v>
      </c>
      <c r="C29" s="748" t="s">
        <v>1809</v>
      </c>
      <c r="D29" s="748" t="s">
        <v>933</v>
      </c>
      <c r="E29" s="748" t="s">
        <v>1810</v>
      </c>
      <c r="F29" s="752"/>
      <c r="G29" s="752"/>
      <c r="H29" s="766">
        <v>0</v>
      </c>
      <c r="I29" s="752">
        <v>2</v>
      </c>
      <c r="J29" s="752">
        <v>63.299999999999983</v>
      </c>
      <c r="K29" s="766">
        <v>1</v>
      </c>
      <c r="L29" s="752">
        <v>2</v>
      </c>
      <c r="M29" s="753">
        <v>63.299999999999983</v>
      </c>
    </row>
    <row r="30" spans="1:13" ht="14.4" customHeight="1" x14ac:dyDescent="0.3">
      <c r="A30" s="747" t="s">
        <v>602</v>
      </c>
      <c r="B30" s="748" t="s">
        <v>1808</v>
      </c>
      <c r="C30" s="748" t="s">
        <v>1811</v>
      </c>
      <c r="D30" s="748" t="s">
        <v>931</v>
      </c>
      <c r="E30" s="748" t="s">
        <v>1810</v>
      </c>
      <c r="F30" s="752">
        <v>1</v>
      </c>
      <c r="G30" s="752">
        <v>59.900000000000027</v>
      </c>
      <c r="H30" s="766">
        <v>1</v>
      </c>
      <c r="I30" s="752"/>
      <c r="J30" s="752"/>
      <c r="K30" s="766">
        <v>0</v>
      </c>
      <c r="L30" s="752">
        <v>1</v>
      </c>
      <c r="M30" s="753">
        <v>59.900000000000027</v>
      </c>
    </row>
    <row r="31" spans="1:13" ht="14.4" customHeight="1" x14ac:dyDescent="0.3">
      <c r="A31" s="747" t="s">
        <v>602</v>
      </c>
      <c r="B31" s="748" t="s">
        <v>1812</v>
      </c>
      <c r="C31" s="748" t="s">
        <v>1813</v>
      </c>
      <c r="D31" s="748" t="s">
        <v>975</v>
      </c>
      <c r="E31" s="748" t="s">
        <v>1814</v>
      </c>
      <c r="F31" s="752"/>
      <c r="G31" s="752"/>
      <c r="H31" s="766">
        <v>0</v>
      </c>
      <c r="I31" s="752">
        <v>14</v>
      </c>
      <c r="J31" s="752">
        <v>1502.62</v>
      </c>
      <c r="K31" s="766">
        <v>1</v>
      </c>
      <c r="L31" s="752">
        <v>14</v>
      </c>
      <c r="M31" s="753">
        <v>1502.62</v>
      </c>
    </row>
    <row r="32" spans="1:13" ht="14.4" customHeight="1" x14ac:dyDescent="0.3">
      <c r="A32" s="747" t="s">
        <v>602</v>
      </c>
      <c r="B32" s="748" t="s">
        <v>1812</v>
      </c>
      <c r="C32" s="748" t="s">
        <v>1815</v>
      </c>
      <c r="D32" s="748" t="s">
        <v>975</v>
      </c>
      <c r="E32" s="748" t="s">
        <v>1816</v>
      </c>
      <c r="F32" s="752"/>
      <c r="G32" s="752"/>
      <c r="H32" s="766">
        <v>0</v>
      </c>
      <c r="I32" s="752">
        <v>18</v>
      </c>
      <c r="J32" s="752">
        <v>1866.6000000000001</v>
      </c>
      <c r="K32" s="766">
        <v>1</v>
      </c>
      <c r="L32" s="752">
        <v>18</v>
      </c>
      <c r="M32" s="753">
        <v>1866.6000000000001</v>
      </c>
    </row>
    <row r="33" spans="1:13" ht="14.4" customHeight="1" x14ac:dyDescent="0.3">
      <c r="A33" s="747" t="s">
        <v>602</v>
      </c>
      <c r="B33" s="748" t="s">
        <v>1817</v>
      </c>
      <c r="C33" s="748" t="s">
        <v>1818</v>
      </c>
      <c r="D33" s="748" t="s">
        <v>1289</v>
      </c>
      <c r="E33" s="748" t="s">
        <v>1819</v>
      </c>
      <c r="F33" s="752"/>
      <c r="G33" s="752"/>
      <c r="H33" s="766">
        <v>0</v>
      </c>
      <c r="I33" s="752">
        <v>1</v>
      </c>
      <c r="J33" s="752">
        <v>101.67</v>
      </c>
      <c r="K33" s="766">
        <v>1</v>
      </c>
      <c r="L33" s="752">
        <v>1</v>
      </c>
      <c r="M33" s="753">
        <v>101.67</v>
      </c>
    </row>
    <row r="34" spans="1:13" ht="14.4" customHeight="1" x14ac:dyDescent="0.3">
      <c r="A34" s="747" t="s">
        <v>602</v>
      </c>
      <c r="B34" s="748" t="s">
        <v>1817</v>
      </c>
      <c r="C34" s="748" t="s">
        <v>1820</v>
      </c>
      <c r="D34" s="748" t="s">
        <v>1821</v>
      </c>
      <c r="E34" s="748" t="s">
        <v>1822</v>
      </c>
      <c r="F34" s="752"/>
      <c r="G34" s="752"/>
      <c r="H34" s="766">
        <v>0</v>
      </c>
      <c r="I34" s="752">
        <v>1</v>
      </c>
      <c r="J34" s="752">
        <v>99.86</v>
      </c>
      <c r="K34" s="766">
        <v>1</v>
      </c>
      <c r="L34" s="752">
        <v>1</v>
      </c>
      <c r="M34" s="753">
        <v>99.86</v>
      </c>
    </row>
    <row r="35" spans="1:13" ht="14.4" customHeight="1" x14ac:dyDescent="0.3">
      <c r="A35" s="747" t="s">
        <v>602</v>
      </c>
      <c r="B35" s="748" t="s">
        <v>1823</v>
      </c>
      <c r="C35" s="748" t="s">
        <v>1824</v>
      </c>
      <c r="D35" s="748" t="s">
        <v>1825</v>
      </c>
      <c r="E35" s="748" t="s">
        <v>1826</v>
      </c>
      <c r="F35" s="752"/>
      <c r="G35" s="752"/>
      <c r="H35" s="766">
        <v>0</v>
      </c>
      <c r="I35" s="752">
        <v>1</v>
      </c>
      <c r="J35" s="752">
        <v>26.150000000000006</v>
      </c>
      <c r="K35" s="766">
        <v>1</v>
      </c>
      <c r="L35" s="752">
        <v>1</v>
      </c>
      <c r="M35" s="753">
        <v>26.150000000000006</v>
      </c>
    </row>
    <row r="36" spans="1:13" ht="14.4" customHeight="1" x14ac:dyDescent="0.3">
      <c r="A36" s="747" t="s">
        <v>602</v>
      </c>
      <c r="B36" s="748" t="s">
        <v>1823</v>
      </c>
      <c r="C36" s="748" t="s">
        <v>1827</v>
      </c>
      <c r="D36" s="748" t="s">
        <v>1176</v>
      </c>
      <c r="E36" s="748" t="s">
        <v>1826</v>
      </c>
      <c r="F36" s="752"/>
      <c r="G36" s="752"/>
      <c r="H36" s="766">
        <v>0</v>
      </c>
      <c r="I36" s="752">
        <v>1</v>
      </c>
      <c r="J36" s="752">
        <v>36.369999999999997</v>
      </c>
      <c r="K36" s="766">
        <v>1</v>
      </c>
      <c r="L36" s="752">
        <v>1</v>
      </c>
      <c r="M36" s="753">
        <v>36.369999999999997</v>
      </c>
    </row>
    <row r="37" spans="1:13" ht="14.4" customHeight="1" x14ac:dyDescent="0.3">
      <c r="A37" s="747" t="s">
        <v>602</v>
      </c>
      <c r="B37" s="748" t="s">
        <v>1823</v>
      </c>
      <c r="C37" s="748" t="s">
        <v>1828</v>
      </c>
      <c r="D37" s="748" t="s">
        <v>1174</v>
      </c>
      <c r="E37" s="748" t="s">
        <v>1829</v>
      </c>
      <c r="F37" s="752"/>
      <c r="G37" s="752"/>
      <c r="H37" s="766">
        <v>0</v>
      </c>
      <c r="I37" s="752">
        <v>3</v>
      </c>
      <c r="J37" s="752">
        <v>118.18</v>
      </c>
      <c r="K37" s="766">
        <v>1</v>
      </c>
      <c r="L37" s="752">
        <v>3</v>
      </c>
      <c r="M37" s="753">
        <v>118.18</v>
      </c>
    </row>
    <row r="38" spans="1:13" ht="14.4" customHeight="1" x14ac:dyDescent="0.3">
      <c r="A38" s="747" t="s">
        <v>602</v>
      </c>
      <c r="B38" s="748" t="s">
        <v>1830</v>
      </c>
      <c r="C38" s="748" t="s">
        <v>1831</v>
      </c>
      <c r="D38" s="748" t="s">
        <v>780</v>
      </c>
      <c r="E38" s="748" t="s">
        <v>1832</v>
      </c>
      <c r="F38" s="752"/>
      <c r="G38" s="752"/>
      <c r="H38" s="766">
        <v>0</v>
      </c>
      <c r="I38" s="752">
        <v>1</v>
      </c>
      <c r="J38" s="752">
        <v>24.749999999999993</v>
      </c>
      <c r="K38" s="766">
        <v>1</v>
      </c>
      <c r="L38" s="752">
        <v>1</v>
      </c>
      <c r="M38" s="753">
        <v>24.749999999999993</v>
      </c>
    </row>
    <row r="39" spans="1:13" ht="14.4" customHeight="1" x14ac:dyDescent="0.3">
      <c r="A39" s="747" t="s">
        <v>602</v>
      </c>
      <c r="B39" s="748" t="s">
        <v>1833</v>
      </c>
      <c r="C39" s="748" t="s">
        <v>1834</v>
      </c>
      <c r="D39" s="748" t="s">
        <v>676</v>
      </c>
      <c r="E39" s="748" t="s">
        <v>1835</v>
      </c>
      <c r="F39" s="752"/>
      <c r="G39" s="752"/>
      <c r="H39" s="766">
        <v>0</v>
      </c>
      <c r="I39" s="752">
        <v>2</v>
      </c>
      <c r="J39" s="752">
        <v>37.26</v>
      </c>
      <c r="K39" s="766">
        <v>1</v>
      </c>
      <c r="L39" s="752">
        <v>2</v>
      </c>
      <c r="M39" s="753">
        <v>37.26</v>
      </c>
    </row>
    <row r="40" spans="1:13" ht="14.4" customHeight="1" x14ac:dyDescent="0.3">
      <c r="A40" s="747" t="s">
        <v>602</v>
      </c>
      <c r="B40" s="748" t="s">
        <v>1836</v>
      </c>
      <c r="C40" s="748" t="s">
        <v>1837</v>
      </c>
      <c r="D40" s="748" t="s">
        <v>1145</v>
      </c>
      <c r="E40" s="748" t="s">
        <v>1826</v>
      </c>
      <c r="F40" s="752"/>
      <c r="G40" s="752"/>
      <c r="H40" s="766">
        <v>0</v>
      </c>
      <c r="I40" s="752">
        <v>1</v>
      </c>
      <c r="J40" s="752">
        <v>86.09</v>
      </c>
      <c r="K40" s="766">
        <v>1</v>
      </c>
      <c r="L40" s="752">
        <v>1</v>
      </c>
      <c r="M40" s="753">
        <v>86.09</v>
      </c>
    </row>
    <row r="41" spans="1:13" ht="14.4" customHeight="1" x14ac:dyDescent="0.3">
      <c r="A41" s="747" t="s">
        <v>602</v>
      </c>
      <c r="B41" s="748" t="s">
        <v>1836</v>
      </c>
      <c r="C41" s="748" t="s">
        <v>1838</v>
      </c>
      <c r="D41" s="748" t="s">
        <v>1145</v>
      </c>
      <c r="E41" s="748" t="s">
        <v>1839</v>
      </c>
      <c r="F41" s="752"/>
      <c r="G41" s="752"/>
      <c r="H41" s="766">
        <v>0</v>
      </c>
      <c r="I41" s="752">
        <v>2</v>
      </c>
      <c r="J41" s="752">
        <v>444.86000000000018</v>
      </c>
      <c r="K41" s="766">
        <v>1</v>
      </c>
      <c r="L41" s="752">
        <v>2</v>
      </c>
      <c r="M41" s="753">
        <v>444.86000000000018</v>
      </c>
    </row>
    <row r="42" spans="1:13" ht="14.4" customHeight="1" x14ac:dyDescent="0.3">
      <c r="A42" s="747" t="s">
        <v>602</v>
      </c>
      <c r="B42" s="748" t="s">
        <v>1840</v>
      </c>
      <c r="C42" s="748" t="s">
        <v>1841</v>
      </c>
      <c r="D42" s="748" t="s">
        <v>1842</v>
      </c>
      <c r="E42" s="748" t="s">
        <v>1843</v>
      </c>
      <c r="F42" s="752"/>
      <c r="G42" s="752"/>
      <c r="H42" s="766">
        <v>0</v>
      </c>
      <c r="I42" s="752">
        <v>2</v>
      </c>
      <c r="J42" s="752">
        <v>23.680000000000003</v>
      </c>
      <c r="K42" s="766">
        <v>1</v>
      </c>
      <c r="L42" s="752">
        <v>2</v>
      </c>
      <c r="M42" s="753">
        <v>23.680000000000003</v>
      </c>
    </row>
    <row r="43" spans="1:13" ht="14.4" customHeight="1" x14ac:dyDescent="0.3">
      <c r="A43" s="747" t="s">
        <v>602</v>
      </c>
      <c r="B43" s="748" t="s">
        <v>1840</v>
      </c>
      <c r="C43" s="748" t="s">
        <v>1844</v>
      </c>
      <c r="D43" s="748" t="s">
        <v>1842</v>
      </c>
      <c r="E43" s="748" t="s">
        <v>1835</v>
      </c>
      <c r="F43" s="752"/>
      <c r="G43" s="752"/>
      <c r="H43" s="766">
        <v>0</v>
      </c>
      <c r="I43" s="752">
        <v>1</v>
      </c>
      <c r="J43" s="752">
        <v>36.18</v>
      </c>
      <c r="K43" s="766">
        <v>1</v>
      </c>
      <c r="L43" s="752">
        <v>1</v>
      </c>
      <c r="M43" s="753">
        <v>36.18</v>
      </c>
    </row>
    <row r="44" spans="1:13" ht="14.4" customHeight="1" x14ac:dyDescent="0.3">
      <c r="A44" s="747" t="s">
        <v>602</v>
      </c>
      <c r="B44" s="748" t="s">
        <v>1845</v>
      </c>
      <c r="C44" s="748" t="s">
        <v>1846</v>
      </c>
      <c r="D44" s="748" t="s">
        <v>1847</v>
      </c>
      <c r="E44" s="748" t="s">
        <v>1848</v>
      </c>
      <c r="F44" s="752"/>
      <c r="G44" s="752"/>
      <c r="H44" s="766">
        <v>0</v>
      </c>
      <c r="I44" s="752">
        <v>2</v>
      </c>
      <c r="J44" s="752">
        <v>151.38</v>
      </c>
      <c r="K44" s="766">
        <v>1</v>
      </c>
      <c r="L44" s="752">
        <v>2</v>
      </c>
      <c r="M44" s="753">
        <v>151.38</v>
      </c>
    </row>
    <row r="45" spans="1:13" ht="14.4" customHeight="1" x14ac:dyDescent="0.3">
      <c r="A45" s="747" t="s">
        <v>602</v>
      </c>
      <c r="B45" s="748" t="s">
        <v>1849</v>
      </c>
      <c r="C45" s="748" t="s">
        <v>1850</v>
      </c>
      <c r="D45" s="748" t="s">
        <v>1851</v>
      </c>
      <c r="E45" s="748" t="s">
        <v>1852</v>
      </c>
      <c r="F45" s="752"/>
      <c r="G45" s="752"/>
      <c r="H45" s="766">
        <v>0</v>
      </c>
      <c r="I45" s="752">
        <v>1</v>
      </c>
      <c r="J45" s="752">
        <v>210.47</v>
      </c>
      <c r="K45" s="766">
        <v>1</v>
      </c>
      <c r="L45" s="752">
        <v>1</v>
      </c>
      <c r="M45" s="753">
        <v>210.47</v>
      </c>
    </row>
    <row r="46" spans="1:13" ht="14.4" customHeight="1" x14ac:dyDescent="0.3">
      <c r="A46" s="747" t="s">
        <v>602</v>
      </c>
      <c r="B46" s="748" t="s">
        <v>1849</v>
      </c>
      <c r="C46" s="748" t="s">
        <v>1853</v>
      </c>
      <c r="D46" s="748" t="s">
        <v>1854</v>
      </c>
      <c r="E46" s="748" t="s">
        <v>1855</v>
      </c>
      <c r="F46" s="752"/>
      <c r="G46" s="752"/>
      <c r="H46" s="766">
        <v>0</v>
      </c>
      <c r="I46" s="752">
        <v>1</v>
      </c>
      <c r="J46" s="752">
        <v>207.27000000000007</v>
      </c>
      <c r="K46" s="766">
        <v>1</v>
      </c>
      <c r="L46" s="752">
        <v>1</v>
      </c>
      <c r="M46" s="753">
        <v>207.27000000000007</v>
      </c>
    </row>
    <row r="47" spans="1:13" ht="14.4" customHeight="1" x14ac:dyDescent="0.3">
      <c r="A47" s="747" t="s">
        <v>602</v>
      </c>
      <c r="B47" s="748" t="s">
        <v>1856</v>
      </c>
      <c r="C47" s="748" t="s">
        <v>1857</v>
      </c>
      <c r="D47" s="748" t="s">
        <v>698</v>
      </c>
      <c r="E47" s="748" t="s">
        <v>1858</v>
      </c>
      <c r="F47" s="752"/>
      <c r="G47" s="752"/>
      <c r="H47" s="766">
        <v>0</v>
      </c>
      <c r="I47" s="752">
        <v>3</v>
      </c>
      <c r="J47" s="752">
        <v>312.21000000000004</v>
      </c>
      <c r="K47" s="766">
        <v>1</v>
      </c>
      <c r="L47" s="752">
        <v>3</v>
      </c>
      <c r="M47" s="753">
        <v>312.21000000000004</v>
      </c>
    </row>
    <row r="48" spans="1:13" ht="14.4" customHeight="1" x14ac:dyDescent="0.3">
      <c r="A48" s="747" t="s">
        <v>602</v>
      </c>
      <c r="B48" s="748" t="s">
        <v>1859</v>
      </c>
      <c r="C48" s="748" t="s">
        <v>1860</v>
      </c>
      <c r="D48" s="748" t="s">
        <v>1861</v>
      </c>
      <c r="E48" s="748" t="s">
        <v>1862</v>
      </c>
      <c r="F48" s="752"/>
      <c r="G48" s="752"/>
      <c r="H48" s="766">
        <v>0</v>
      </c>
      <c r="I48" s="752">
        <v>14</v>
      </c>
      <c r="J48" s="752">
        <v>19250</v>
      </c>
      <c r="K48" s="766">
        <v>1</v>
      </c>
      <c r="L48" s="752">
        <v>14</v>
      </c>
      <c r="M48" s="753">
        <v>19250</v>
      </c>
    </row>
    <row r="49" spans="1:13" ht="14.4" customHeight="1" x14ac:dyDescent="0.3">
      <c r="A49" s="747" t="s">
        <v>602</v>
      </c>
      <c r="B49" s="748" t="s">
        <v>1739</v>
      </c>
      <c r="C49" s="748" t="s">
        <v>1863</v>
      </c>
      <c r="D49" s="748" t="s">
        <v>651</v>
      </c>
      <c r="E49" s="748" t="s">
        <v>1864</v>
      </c>
      <c r="F49" s="752"/>
      <c r="G49" s="752"/>
      <c r="H49" s="766">
        <v>0</v>
      </c>
      <c r="I49" s="752">
        <v>15</v>
      </c>
      <c r="J49" s="752">
        <v>2137.3500000000004</v>
      </c>
      <c r="K49" s="766">
        <v>1</v>
      </c>
      <c r="L49" s="752">
        <v>15</v>
      </c>
      <c r="M49" s="753">
        <v>2137.3500000000004</v>
      </c>
    </row>
    <row r="50" spans="1:13" ht="14.4" customHeight="1" x14ac:dyDescent="0.3">
      <c r="A50" s="747" t="s">
        <v>602</v>
      </c>
      <c r="B50" s="748" t="s">
        <v>1739</v>
      </c>
      <c r="C50" s="748" t="s">
        <v>1740</v>
      </c>
      <c r="D50" s="748" t="s">
        <v>651</v>
      </c>
      <c r="E50" s="748" t="s">
        <v>1741</v>
      </c>
      <c r="F50" s="752"/>
      <c r="G50" s="752"/>
      <c r="H50" s="766">
        <v>0</v>
      </c>
      <c r="I50" s="752">
        <v>390</v>
      </c>
      <c r="J50" s="752">
        <v>21448.089255994862</v>
      </c>
      <c r="K50" s="766">
        <v>1</v>
      </c>
      <c r="L50" s="752">
        <v>390</v>
      </c>
      <c r="M50" s="753">
        <v>21448.089255994862</v>
      </c>
    </row>
    <row r="51" spans="1:13" ht="14.4" customHeight="1" x14ac:dyDescent="0.3">
      <c r="A51" s="747" t="s">
        <v>602</v>
      </c>
      <c r="B51" s="748" t="s">
        <v>1865</v>
      </c>
      <c r="C51" s="748" t="s">
        <v>1866</v>
      </c>
      <c r="D51" s="748" t="s">
        <v>1867</v>
      </c>
      <c r="E51" s="748" t="s">
        <v>1868</v>
      </c>
      <c r="F51" s="752"/>
      <c r="G51" s="752"/>
      <c r="H51" s="766">
        <v>0</v>
      </c>
      <c r="I51" s="752">
        <v>4</v>
      </c>
      <c r="J51" s="752">
        <v>370.08000000000004</v>
      </c>
      <c r="K51" s="766">
        <v>1</v>
      </c>
      <c r="L51" s="752">
        <v>4</v>
      </c>
      <c r="M51" s="753">
        <v>370.08000000000004</v>
      </c>
    </row>
    <row r="52" spans="1:13" ht="14.4" customHeight="1" x14ac:dyDescent="0.3">
      <c r="A52" s="747" t="s">
        <v>602</v>
      </c>
      <c r="B52" s="748" t="s">
        <v>1865</v>
      </c>
      <c r="C52" s="748" t="s">
        <v>1869</v>
      </c>
      <c r="D52" s="748" t="s">
        <v>1870</v>
      </c>
      <c r="E52" s="748" t="s">
        <v>1871</v>
      </c>
      <c r="F52" s="752"/>
      <c r="G52" s="752"/>
      <c r="H52" s="766">
        <v>0</v>
      </c>
      <c r="I52" s="752">
        <v>2</v>
      </c>
      <c r="J52" s="752">
        <v>185.54000000000002</v>
      </c>
      <c r="K52" s="766">
        <v>1</v>
      </c>
      <c r="L52" s="752">
        <v>2</v>
      </c>
      <c r="M52" s="753">
        <v>185.54000000000002</v>
      </c>
    </row>
    <row r="53" spans="1:13" ht="14.4" customHeight="1" x14ac:dyDescent="0.3">
      <c r="A53" s="747" t="s">
        <v>602</v>
      </c>
      <c r="B53" s="748" t="s">
        <v>1865</v>
      </c>
      <c r="C53" s="748" t="s">
        <v>1872</v>
      </c>
      <c r="D53" s="748" t="s">
        <v>1867</v>
      </c>
      <c r="E53" s="748" t="s">
        <v>1871</v>
      </c>
      <c r="F53" s="752"/>
      <c r="G53" s="752"/>
      <c r="H53" s="766">
        <v>0</v>
      </c>
      <c r="I53" s="752">
        <v>6</v>
      </c>
      <c r="J53" s="752">
        <v>468.68000000000018</v>
      </c>
      <c r="K53" s="766">
        <v>1</v>
      </c>
      <c r="L53" s="752">
        <v>6</v>
      </c>
      <c r="M53" s="753">
        <v>468.68000000000018</v>
      </c>
    </row>
    <row r="54" spans="1:13" ht="14.4" customHeight="1" x14ac:dyDescent="0.3">
      <c r="A54" s="747" t="s">
        <v>602</v>
      </c>
      <c r="B54" s="748" t="s">
        <v>1865</v>
      </c>
      <c r="C54" s="748" t="s">
        <v>1873</v>
      </c>
      <c r="D54" s="748" t="s">
        <v>1867</v>
      </c>
      <c r="E54" s="748" t="s">
        <v>1874</v>
      </c>
      <c r="F54" s="752"/>
      <c r="G54" s="752"/>
      <c r="H54" s="766">
        <v>0</v>
      </c>
      <c r="I54" s="752">
        <v>1</v>
      </c>
      <c r="J54" s="752">
        <v>61.53000000000003</v>
      </c>
      <c r="K54" s="766">
        <v>1</v>
      </c>
      <c r="L54" s="752">
        <v>1</v>
      </c>
      <c r="M54" s="753">
        <v>61.53000000000003</v>
      </c>
    </row>
    <row r="55" spans="1:13" ht="14.4" customHeight="1" x14ac:dyDescent="0.3">
      <c r="A55" s="747" t="s">
        <v>602</v>
      </c>
      <c r="B55" s="748" t="s">
        <v>1875</v>
      </c>
      <c r="C55" s="748" t="s">
        <v>1876</v>
      </c>
      <c r="D55" s="748" t="s">
        <v>1877</v>
      </c>
      <c r="E55" s="748" t="s">
        <v>1878</v>
      </c>
      <c r="F55" s="752"/>
      <c r="G55" s="752"/>
      <c r="H55" s="766">
        <v>0</v>
      </c>
      <c r="I55" s="752">
        <v>51</v>
      </c>
      <c r="J55" s="752">
        <v>626718.96</v>
      </c>
      <c r="K55" s="766">
        <v>1</v>
      </c>
      <c r="L55" s="752">
        <v>51</v>
      </c>
      <c r="M55" s="753">
        <v>626718.96</v>
      </c>
    </row>
    <row r="56" spans="1:13" ht="14.4" customHeight="1" x14ac:dyDescent="0.3">
      <c r="A56" s="747" t="s">
        <v>602</v>
      </c>
      <c r="B56" s="748" t="s">
        <v>1879</v>
      </c>
      <c r="C56" s="748" t="s">
        <v>1880</v>
      </c>
      <c r="D56" s="748" t="s">
        <v>1423</v>
      </c>
      <c r="E56" s="748" t="s">
        <v>1881</v>
      </c>
      <c r="F56" s="752"/>
      <c r="G56" s="752"/>
      <c r="H56" s="766">
        <v>0</v>
      </c>
      <c r="I56" s="752">
        <v>1</v>
      </c>
      <c r="J56" s="752">
        <v>167.55999999999997</v>
      </c>
      <c r="K56" s="766">
        <v>1</v>
      </c>
      <c r="L56" s="752">
        <v>1</v>
      </c>
      <c r="M56" s="753">
        <v>167.55999999999997</v>
      </c>
    </row>
    <row r="57" spans="1:13" ht="14.4" customHeight="1" x14ac:dyDescent="0.3">
      <c r="A57" s="747" t="s">
        <v>602</v>
      </c>
      <c r="B57" s="748" t="s">
        <v>1879</v>
      </c>
      <c r="C57" s="748" t="s">
        <v>1882</v>
      </c>
      <c r="D57" s="748" t="s">
        <v>1883</v>
      </c>
      <c r="E57" s="748" t="s">
        <v>1884</v>
      </c>
      <c r="F57" s="752"/>
      <c r="G57" s="752"/>
      <c r="H57" s="766">
        <v>0</v>
      </c>
      <c r="I57" s="752">
        <v>6</v>
      </c>
      <c r="J57" s="752">
        <v>667.92</v>
      </c>
      <c r="K57" s="766">
        <v>1</v>
      </c>
      <c r="L57" s="752">
        <v>6</v>
      </c>
      <c r="M57" s="753">
        <v>667.92</v>
      </c>
    </row>
    <row r="58" spans="1:13" ht="14.4" customHeight="1" x14ac:dyDescent="0.3">
      <c r="A58" s="747" t="s">
        <v>602</v>
      </c>
      <c r="B58" s="748" t="s">
        <v>1885</v>
      </c>
      <c r="C58" s="748" t="s">
        <v>1886</v>
      </c>
      <c r="D58" s="748" t="s">
        <v>1887</v>
      </c>
      <c r="E58" s="748" t="s">
        <v>1888</v>
      </c>
      <c r="F58" s="752"/>
      <c r="G58" s="752"/>
      <c r="H58" s="766">
        <v>0</v>
      </c>
      <c r="I58" s="752">
        <v>135</v>
      </c>
      <c r="J58" s="752">
        <v>62086.2</v>
      </c>
      <c r="K58" s="766">
        <v>1</v>
      </c>
      <c r="L58" s="752">
        <v>135</v>
      </c>
      <c r="M58" s="753">
        <v>62086.2</v>
      </c>
    </row>
    <row r="59" spans="1:13" ht="14.4" customHeight="1" x14ac:dyDescent="0.3">
      <c r="A59" s="747" t="s">
        <v>602</v>
      </c>
      <c r="B59" s="748" t="s">
        <v>1889</v>
      </c>
      <c r="C59" s="748" t="s">
        <v>1890</v>
      </c>
      <c r="D59" s="748" t="s">
        <v>1891</v>
      </c>
      <c r="E59" s="748" t="s">
        <v>1892</v>
      </c>
      <c r="F59" s="752"/>
      <c r="G59" s="752"/>
      <c r="H59" s="766">
        <v>0</v>
      </c>
      <c r="I59" s="752">
        <v>1</v>
      </c>
      <c r="J59" s="752">
        <v>202.17000000000004</v>
      </c>
      <c r="K59" s="766">
        <v>1</v>
      </c>
      <c r="L59" s="752">
        <v>1</v>
      </c>
      <c r="M59" s="753">
        <v>202.17000000000004</v>
      </c>
    </row>
    <row r="60" spans="1:13" ht="14.4" customHeight="1" x14ac:dyDescent="0.3">
      <c r="A60" s="747" t="s">
        <v>602</v>
      </c>
      <c r="B60" s="748" t="s">
        <v>1889</v>
      </c>
      <c r="C60" s="748" t="s">
        <v>1893</v>
      </c>
      <c r="D60" s="748" t="s">
        <v>1891</v>
      </c>
      <c r="E60" s="748" t="s">
        <v>1894</v>
      </c>
      <c r="F60" s="752"/>
      <c r="G60" s="752"/>
      <c r="H60" s="766">
        <v>0</v>
      </c>
      <c r="I60" s="752">
        <v>2</v>
      </c>
      <c r="J60" s="752">
        <v>247</v>
      </c>
      <c r="K60" s="766">
        <v>1</v>
      </c>
      <c r="L60" s="752">
        <v>2</v>
      </c>
      <c r="M60" s="753">
        <v>247</v>
      </c>
    </row>
    <row r="61" spans="1:13" ht="14.4" customHeight="1" x14ac:dyDescent="0.3">
      <c r="A61" s="747" t="s">
        <v>602</v>
      </c>
      <c r="B61" s="748" t="s">
        <v>1895</v>
      </c>
      <c r="C61" s="748" t="s">
        <v>1896</v>
      </c>
      <c r="D61" s="748" t="s">
        <v>1897</v>
      </c>
      <c r="E61" s="748" t="s">
        <v>1898</v>
      </c>
      <c r="F61" s="752">
        <v>100</v>
      </c>
      <c r="G61" s="752">
        <v>2661</v>
      </c>
      <c r="H61" s="766">
        <v>1</v>
      </c>
      <c r="I61" s="752"/>
      <c r="J61" s="752"/>
      <c r="K61" s="766">
        <v>0</v>
      </c>
      <c r="L61" s="752">
        <v>100</v>
      </c>
      <c r="M61" s="753">
        <v>2661</v>
      </c>
    </row>
    <row r="62" spans="1:13" ht="14.4" customHeight="1" x14ac:dyDescent="0.3">
      <c r="A62" s="747" t="s">
        <v>602</v>
      </c>
      <c r="B62" s="748" t="s">
        <v>1895</v>
      </c>
      <c r="C62" s="748" t="s">
        <v>1899</v>
      </c>
      <c r="D62" s="748" t="s">
        <v>1900</v>
      </c>
      <c r="E62" s="748" t="s">
        <v>1901</v>
      </c>
      <c r="F62" s="752">
        <v>24</v>
      </c>
      <c r="G62" s="752">
        <v>7584.7200000000012</v>
      </c>
      <c r="H62" s="766">
        <v>1</v>
      </c>
      <c r="I62" s="752"/>
      <c r="J62" s="752"/>
      <c r="K62" s="766">
        <v>0</v>
      </c>
      <c r="L62" s="752">
        <v>24</v>
      </c>
      <c r="M62" s="753">
        <v>7584.7200000000012</v>
      </c>
    </row>
    <row r="63" spans="1:13" ht="14.4" customHeight="1" x14ac:dyDescent="0.3">
      <c r="A63" s="747" t="s">
        <v>602</v>
      </c>
      <c r="B63" s="748" t="s">
        <v>1902</v>
      </c>
      <c r="C63" s="748" t="s">
        <v>1903</v>
      </c>
      <c r="D63" s="748" t="s">
        <v>1904</v>
      </c>
      <c r="E63" s="748" t="s">
        <v>1905</v>
      </c>
      <c r="F63" s="752"/>
      <c r="G63" s="752"/>
      <c r="H63" s="766">
        <v>0</v>
      </c>
      <c r="I63" s="752">
        <v>2</v>
      </c>
      <c r="J63" s="752">
        <v>1095.1035234535825</v>
      </c>
      <c r="K63" s="766">
        <v>1</v>
      </c>
      <c r="L63" s="752">
        <v>2</v>
      </c>
      <c r="M63" s="753">
        <v>1095.1035234535825</v>
      </c>
    </row>
    <row r="64" spans="1:13" ht="14.4" customHeight="1" x14ac:dyDescent="0.3">
      <c r="A64" s="747" t="s">
        <v>602</v>
      </c>
      <c r="B64" s="748" t="s">
        <v>1902</v>
      </c>
      <c r="C64" s="748" t="s">
        <v>1906</v>
      </c>
      <c r="D64" s="748" t="s">
        <v>1904</v>
      </c>
      <c r="E64" s="748" t="s">
        <v>1907</v>
      </c>
      <c r="F64" s="752"/>
      <c r="G64" s="752"/>
      <c r="H64" s="766">
        <v>0</v>
      </c>
      <c r="I64" s="752">
        <v>195</v>
      </c>
      <c r="J64" s="752">
        <v>181729.09865236183</v>
      </c>
      <c r="K64" s="766">
        <v>1</v>
      </c>
      <c r="L64" s="752">
        <v>195</v>
      </c>
      <c r="M64" s="753">
        <v>181729.09865236183</v>
      </c>
    </row>
    <row r="65" spans="1:13" ht="14.4" customHeight="1" x14ac:dyDescent="0.3">
      <c r="A65" s="747" t="s">
        <v>602</v>
      </c>
      <c r="B65" s="748" t="s">
        <v>1908</v>
      </c>
      <c r="C65" s="748" t="s">
        <v>1909</v>
      </c>
      <c r="D65" s="748" t="s">
        <v>755</v>
      </c>
      <c r="E65" s="748" t="s">
        <v>1910</v>
      </c>
      <c r="F65" s="752"/>
      <c r="G65" s="752"/>
      <c r="H65" s="766">
        <v>0</v>
      </c>
      <c r="I65" s="752">
        <v>69</v>
      </c>
      <c r="J65" s="752">
        <v>15941.880000000001</v>
      </c>
      <c r="K65" s="766">
        <v>1</v>
      </c>
      <c r="L65" s="752">
        <v>69</v>
      </c>
      <c r="M65" s="753">
        <v>15941.880000000001</v>
      </c>
    </row>
    <row r="66" spans="1:13" ht="14.4" customHeight="1" x14ac:dyDescent="0.3">
      <c r="A66" s="747" t="s">
        <v>602</v>
      </c>
      <c r="B66" s="748" t="s">
        <v>1911</v>
      </c>
      <c r="C66" s="748" t="s">
        <v>1912</v>
      </c>
      <c r="D66" s="748" t="s">
        <v>1913</v>
      </c>
      <c r="E66" s="748" t="s">
        <v>1914</v>
      </c>
      <c r="F66" s="752"/>
      <c r="G66" s="752"/>
      <c r="H66" s="766">
        <v>0</v>
      </c>
      <c r="I66" s="752">
        <v>4</v>
      </c>
      <c r="J66" s="752">
        <v>616</v>
      </c>
      <c r="K66" s="766">
        <v>1</v>
      </c>
      <c r="L66" s="752">
        <v>4</v>
      </c>
      <c r="M66" s="753">
        <v>616</v>
      </c>
    </row>
    <row r="67" spans="1:13" ht="14.4" customHeight="1" x14ac:dyDescent="0.3">
      <c r="A67" s="747" t="s">
        <v>602</v>
      </c>
      <c r="B67" s="748" t="s">
        <v>1911</v>
      </c>
      <c r="C67" s="748" t="s">
        <v>1915</v>
      </c>
      <c r="D67" s="748" t="s">
        <v>1913</v>
      </c>
      <c r="E67" s="748" t="s">
        <v>1916</v>
      </c>
      <c r="F67" s="752"/>
      <c r="G67" s="752"/>
      <c r="H67" s="766">
        <v>0</v>
      </c>
      <c r="I67" s="752">
        <v>4</v>
      </c>
      <c r="J67" s="752">
        <v>1051.5999999999999</v>
      </c>
      <c r="K67" s="766">
        <v>1</v>
      </c>
      <c r="L67" s="752">
        <v>4</v>
      </c>
      <c r="M67" s="753">
        <v>1051.5999999999999</v>
      </c>
    </row>
    <row r="68" spans="1:13" ht="14.4" customHeight="1" x14ac:dyDescent="0.3">
      <c r="A68" s="747" t="s">
        <v>602</v>
      </c>
      <c r="B68" s="748" t="s">
        <v>1917</v>
      </c>
      <c r="C68" s="748" t="s">
        <v>1918</v>
      </c>
      <c r="D68" s="748" t="s">
        <v>1919</v>
      </c>
      <c r="E68" s="748" t="s">
        <v>1920</v>
      </c>
      <c r="F68" s="752"/>
      <c r="G68" s="752"/>
      <c r="H68" s="766">
        <v>0</v>
      </c>
      <c r="I68" s="752">
        <v>23</v>
      </c>
      <c r="J68" s="752">
        <v>12978.99</v>
      </c>
      <c r="K68" s="766">
        <v>1</v>
      </c>
      <c r="L68" s="752">
        <v>23</v>
      </c>
      <c r="M68" s="753">
        <v>12978.99</v>
      </c>
    </row>
    <row r="69" spans="1:13" ht="14.4" customHeight="1" x14ac:dyDescent="0.3">
      <c r="A69" s="747" t="s">
        <v>602</v>
      </c>
      <c r="B69" s="748" t="s">
        <v>1921</v>
      </c>
      <c r="C69" s="748" t="s">
        <v>1922</v>
      </c>
      <c r="D69" s="748" t="s">
        <v>1417</v>
      </c>
      <c r="E69" s="748" t="s">
        <v>1923</v>
      </c>
      <c r="F69" s="752"/>
      <c r="G69" s="752"/>
      <c r="H69" s="766">
        <v>0</v>
      </c>
      <c r="I69" s="752">
        <v>9</v>
      </c>
      <c r="J69" s="752">
        <v>2919.13</v>
      </c>
      <c r="K69" s="766">
        <v>1</v>
      </c>
      <c r="L69" s="752">
        <v>9</v>
      </c>
      <c r="M69" s="753">
        <v>2919.13</v>
      </c>
    </row>
    <row r="70" spans="1:13" ht="14.4" customHeight="1" x14ac:dyDescent="0.3">
      <c r="A70" s="747" t="s">
        <v>602</v>
      </c>
      <c r="B70" s="748" t="s">
        <v>1924</v>
      </c>
      <c r="C70" s="748" t="s">
        <v>1925</v>
      </c>
      <c r="D70" s="748" t="s">
        <v>1926</v>
      </c>
      <c r="E70" s="748" t="s">
        <v>1927</v>
      </c>
      <c r="F70" s="752"/>
      <c r="G70" s="752"/>
      <c r="H70" s="766">
        <v>0</v>
      </c>
      <c r="I70" s="752">
        <v>70</v>
      </c>
      <c r="J70" s="752">
        <v>2837.2000000000003</v>
      </c>
      <c r="K70" s="766">
        <v>1</v>
      </c>
      <c r="L70" s="752">
        <v>70</v>
      </c>
      <c r="M70" s="753">
        <v>2837.2000000000003</v>
      </c>
    </row>
    <row r="71" spans="1:13" ht="14.4" customHeight="1" x14ac:dyDescent="0.3">
      <c r="A71" s="747" t="s">
        <v>602</v>
      </c>
      <c r="B71" s="748" t="s">
        <v>1924</v>
      </c>
      <c r="C71" s="748" t="s">
        <v>1928</v>
      </c>
      <c r="D71" s="748" t="s">
        <v>1926</v>
      </c>
      <c r="E71" s="748" t="s">
        <v>1929</v>
      </c>
      <c r="F71" s="752"/>
      <c r="G71" s="752"/>
      <c r="H71" s="766">
        <v>0</v>
      </c>
      <c r="I71" s="752">
        <v>170</v>
      </c>
      <c r="J71" s="752">
        <v>9343.8000000000011</v>
      </c>
      <c r="K71" s="766">
        <v>1</v>
      </c>
      <c r="L71" s="752">
        <v>170</v>
      </c>
      <c r="M71" s="753">
        <v>9343.8000000000011</v>
      </c>
    </row>
    <row r="72" spans="1:13" ht="14.4" customHeight="1" x14ac:dyDescent="0.3">
      <c r="A72" s="747" t="s">
        <v>602</v>
      </c>
      <c r="B72" s="748" t="s">
        <v>1930</v>
      </c>
      <c r="C72" s="748" t="s">
        <v>1931</v>
      </c>
      <c r="D72" s="748" t="s">
        <v>1932</v>
      </c>
      <c r="E72" s="748" t="s">
        <v>1933</v>
      </c>
      <c r="F72" s="752">
        <v>6</v>
      </c>
      <c r="G72" s="752">
        <v>2303.1130000000003</v>
      </c>
      <c r="H72" s="766">
        <v>1</v>
      </c>
      <c r="I72" s="752"/>
      <c r="J72" s="752"/>
      <c r="K72" s="766">
        <v>0</v>
      </c>
      <c r="L72" s="752">
        <v>6</v>
      </c>
      <c r="M72" s="753">
        <v>2303.1130000000003</v>
      </c>
    </row>
    <row r="73" spans="1:13" ht="14.4" customHeight="1" x14ac:dyDescent="0.3">
      <c r="A73" s="747" t="s">
        <v>602</v>
      </c>
      <c r="B73" s="748" t="s">
        <v>1930</v>
      </c>
      <c r="C73" s="748" t="s">
        <v>1934</v>
      </c>
      <c r="D73" s="748" t="s">
        <v>1935</v>
      </c>
      <c r="E73" s="748" t="s">
        <v>1936</v>
      </c>
      <c r="F73" s="752"/>
      <c r="G73" s="752"/>
      <c r="H73" s="766">
        <v>0</v>
      </c>
      <c r="I73" s="752">
        <v>810</v>
      </c>
      <c r="J73" s="752">
        <v>20475.399999999998</v>
      </c>
      <c r="K73" s="766">
        <v>1</v>
      </c>
      <c r="L73" s="752">
        <v>810</v>
      </c>
      <c r="M73" s="753">
        <v>20475.399999999998</v>
      </c>
    </row>
    <row r="74" spans="1:13" ht="14.4" customHeight="1" x14ac:dyDescent="0.3">
      <c r="A74" s="747" t="s">
        <v>602</v>
      </c>
      <c r="B74" s="748" t="s">
        <v>1937</v>
      </c>
      <c r="C74" s="748" t="s">
        <v>1938</v>
      </c>
      <c r="D74" s="748" t="s">
        <v>1516</v>
      </c>
      <c r="E74" s="748" t="s">
        <v>1939</v>
      </c>
      <c r="F74" s="752"/>
      <c r="G74" s="752"/>
      <c r="H74" s="766">
        <v>0</v>
      </c>
      <c r="I74" s="752">
        <v>3</v>
      </c>
      <c r="J74" s="752">
        <v>4606.93</v>
      </c>
      <c r="K74" s="766">
        <v>1</v>
      </c>
      <c r="L74" s="752">
        <v>3</v>
      </c>
      <c r="M74" s="753">
        <v>4606.93</v>
      </c>
    </row>
    <row r="75" spans="1:13" ht="14.4" customHeight="1" x14ac:dyDescent="0.3">
      <c r="A75" s="747" t="s">
        <v>602</v>
      </c>
      <c r="B75" s="748" t="s">
        <v>1940</v>
      </c>
      <c r="C75" s="748" t="s">
        <v>1941</v>
      </c>
      <c r="D75" s="748" t="s">
        <v>1942</v>
      </c>
      <c r="E75" s="748" t="s">
        <v>1943</v>
      </c>
      <c r="F75" s="752"/>
      <c r="G75" s="752"/>
      <c r="H75" s="766">
        <v>0</v>
      </c>
      <c r="I75" s="752">
        <v>88</v>
      </c>
      <c r="J75" s="752">
        <v>13475</v>
      </c>
      <c r="K75" s="766">
        <v>1</v>
      </c>
      <c r="L75" s="752">
        <v>88</v>
      </c>
      <c r="M75" s="753">
        <v>13475</v>
      </c>
    </row>
    <row r="76" spans="1:13" ht="14.4" customHeight="1" x14ac:dyDescent="0.3">
      <c r="A76" s="747" t="s">
        <v>602</v>
      </c>
      <c r="B76" s="748" t="s">
        <v>1940</v>
      </c>
      <c r="C76" s="748" t="s">
        <v>1944</v>
      </c>
      <c r="D76" s="748" t="s">
        <v>1942</v>
      </c>
      <c r="E76" s="748" t="s">
        <v>1945</v>
      </c>
      <c r="F76" s="752"/>
      <c r="G76" s="752"/>
      <c r="H76" s="766">
        <v>0</v>
      </c>
      <c r="I76" s="752">
        <v>24</v>
      </c>
      <c r="J76" s="752">
        <v>7246.8000000000011</v>
      </c>
      <c r="K76" s="766">
        <v>1</v>
      </c>
      <c r="L76" s="752">
        <v>24</v>
      </c>
      <c r="M76" s="753">
        <v>7246.8000000000011</v>
      </c>
    </row>
    <row r="77" spans="1:13" ht="14.4" customHeight="1" x14ac:dyDescent="0.3">
      <c r="A77" s="747" t="s">
        <v>602</v>
      </c>
      <c r="B77" s="748" t="s">
        <v>1940</v>
      </c>
      <c r="C77" s="748" t="s">
        <v>1946</v>
      </c>
      <c r="D77" s="748" t="s">
        <v>1947</v>
      </c>
      <c r="E77" s="748" t="s">
        <v>1948</v>
      </c>
      <c r="F77" s="752"/>
      <c r="G77" s="752"/>
      <c r="H77" s="766">
        <v>0</v>
      </c>
      <c r="I77" s="752">
        <v>4</v>
      </c>
      <c r="J77" s="752">
        <v>2968.0000000000005</v>
      </c>
      <c r="K77" s="766">
        <v>1</v>
      </c>
      <c r="L77" s="752">
        <v>4</v>
      </c>
      <c r="M77" s="753">
        <v>2968.0000000000005</v>
      </c>
    </row>
    <row r="78" spans="1:13" ht="14.4" customHeight="1" x14ac:dyDescent="0.3">
      <c r="A78" s="747" t="s">
        <v>602</v>
      </c>
      <c r="B78" s="748" t="s">
        <v>1949</v>
      </c>
      <c r="C78" s="748" t="s">
        <v>1950</v>
      </c>
      <c r="D78" s="748" t="s">
        <v>1951</v>
      </c>
      <c r="E78" s="748" t="s">
        <v>1545</v>
      </c>
      <c r="F78" s="752">
        <v>80</v>
      </c>
      <c r="G78" s="752">
        <v>39476.800000000003</v>
      </c>
      <c r="H78" s="766">
        <v>0.5</v>
      </c>
      <c r="I78" s="752">
        <v>80</v>
      </c>
      <c r="J78" s="752">
        <v>39476.799999999996</v>
      </c>
      <c r="K78" s="766">
        <v>0.49999999999999989</v>
      </c>
      <c r="L78" s="752">
        <v>160</v>
      </c>
      <c r="M78" s="753">
        <v>78953.600000000006</v>
      </c>
    </row>
    <row r="79" spans="1:13" ht="14.4" customHeight="1" x14ac:dyDescent="0.3">
      <c r="A79" s="747" t="s">
        <v>602</v>
      </c>
      <c r="B79" s="748" t="s">
        <v>1949</v>
      </c>
      <c r="C79" s="748" t="s">
        <v>1952</v>
      </c>
      <c r="D79" s="748" t="s">
        <v>1544</v>
      </c>
      <c r="E79" s="748" t="s">
        <v>1545</v>
      </c>
      <c r="F79" s="752">
        <v>30</v>
      </c>
      <c r="G79" s="752">
        <v>6567</v>
      </c>
      <c r="H79" s="766">
        <v>0.6</v>
      </c>
      <c r="I79" s="752">
        <v>20</v>
      </c>
      <c r="J79" s="752">
        <v>4378</v>
      </c>
      <c r="K79" s="766">
        <v>0.4</v>
      </c>
      <c r="L79" s="752">
        <v>50</v>
      </c>
      <c r="M79" s="753">
        <v>10945</v>
      </c>
    </row>
    <row r="80" spans="1:13" ht="14.4" customHeight="1" x14ac:dyDescent="0.3">
      <c r="A80" s="747" t="s">
        <v>602</v>
      </c>
      <c r="B80" s="748" t="s">
        <v>1953</v>
      </c>
      <c r="C80" s="748" t="s">
        <v>1954</v>
      </c>
      <c r="D80" s="748" t="s">
        <v>1955</v>
      </c>
      <c r="E80" s="748" t="s">
        <v>1956</v>
      </c>
      <c r="F80" s="752">
        <v>5</v>
      </c>
      <c r="G80" s="752">
        <v>68517.709999999992</v>
      </c>
      <c r="H80" s="766">
        <v>1</v>
      </c>
      <c r="I80" s="752"/>
      <c r="J80" s="752"/>
      <c r="K80" s="766">
        <v>0</v>
      </c>
      <c r="L80" s="752">
        <v>5</v>
      </c>
      <c r="M80" s="753">
        <v>68517.709999999992</v>
      </c>
    </row>
    <row r="81" spans="1:13" ht="14.4" customHeight="1" x14ac:dyDescent="0.3">
      <c r="A81" s="747" t="s">
        <v>602</v>
      </c>
      <c r="B81" s="748" t="s">
        <v>1957</v>
      </c>
      <c r="C81" s="748" t="s">
        <v>1958</v>
      </c>
      <c r="D81" s="748" t="s">
        <v>971</v>
      </c>
      <c r="E81" s="748" t="s">
        <v>1959</v>
      </c>
      <c r="F81" s="752"/>
      <c r="G81" s="752"/>
      <c r="H81" s="766">
        <v>0</v>
      </c>
      <c r="I81" s="752">
        <v>15</v>
      </c>
      <c r="J81" s="752">
        <v>8888.91</v>
      </c>
      <c r="K81" s="766">
        <v>1</v>
      </c>
      <c r="L81" s="752">
        <v>15</v>
      </c>
      <c r="M81" s="753">
        <v>8888.91</v>
      </c>
    </row>
    <row r="82" spans="1:13" ht="14.4" customHeight="1" x14ac:dyDescent="0.3">
      <c r="A82" s="747" t="s">
        <v>602</v>
      </c>
      <c r="B82" s="748" t="s">
        <v>1960</v>
      </c>
      <c r="C82" s="748" t="s">
        <v>1961</v>
      </c>
      <c r="D82" s="748" t="s">
        <v>824</v>
      </c>
      <c r="E82" s="748" t="s">
        <v>1962</v>
      </c>
      <c r="F82" s="752"/>
      <c r="G82" s="752"/>
      <c r="H82" s="766">
        <v>0</v>
      </c>
      <c r="I82" s="752">
        <v>30</v>
      </c>
      <c r="J82" s="752">
        <v>15894.899999999998</v>
      </c>
      <c r="K82" s="766">
        <v>1</v>
      </c>
      <c r="L82" s="752">
        <v>30</v>
      </c>
      <c r="M82" s="753">
        <v>15894.899999999998</v>
      </c>
    </row>
    <row r="83" spans="1:13" ht="14.4" customHeight="1" x14ac:dyDescent="0.3">
      <c r="A83" s="747" t="s">
        <v>602</v>
      </c>
      <c r="B83" s="748" t="s">
        <v>1963</v>
      </c>
      <c r="C83" s="748" t="s">
        <v>1964</v>
      </c>
      <c r="D83" s="748" t="s">
        <v>1965</v>
      </c>
      <c r="E83" s="748" t="s">
        <v>1966</v>
      </c>
      <c r="F83" s="752"/>
      <c r="G83" s="752"/>
      <c r="H83" s="766">
        <v>0</v>
      </c>
      <c r="I83" s="752">
        <v>1</v>
      </c>
      <c r="J83" s="752">
        <v>2249.4500000000003</v>
      </c>
      <c r="K83" s="766">
        <v>1</v>
      </c>
      <c r="L83" s="752">
        <v>1</v>
      </c>
      <c r="M83" s="753">
        <v>2249.4500000000003</v>
      </c>
    </row>
    <row r="84" spans="1:13" ht="14.4" customHeight="1" x14ac:dyDescent="0.3">
      <c r="A84" s="747" t="s">
        <v>602</v>
      </c>
      <c r="B84" s="748" t="s">
        <v>1967</v>
      </c>
      <c r="C84" s="748" t="s">
        <v>1968</v>
      </c>
      <c r="D84" s="748" t="s">
        <v>1258</v>
      </c>
      <c r="E84" s="748" t="s">
        <v>1969</v>
      </c>
      <c r="F84" s="752"/>
      <c r="G84" s="752"/>
      <c r="H84" s="766">
        <v>0</v>
      </c>
      <c r="I84" s="752">
        <v>6</v>
      </c>
      <c r="J84" s="752">
        <v>1827.6999999999998</v>
      </c>
      <c r="K84" s="766">
        <v>1</v>
      </c>
      <c r="L84" s="752">
        <v>6</v>
      </c>
      <c r="M84" s="753">
        <v>1827.6999999999998</v>
      </c>
    </row>
    <row r="85" spans="1:13" ht="14.4" customHeight="1" x14ac:dyDescent="0.3">
      <c r="A85" s="747" t="s">
        <v>602</v>
      </c>
      <c r="B85" s="748" t="s">
        <v>1970</v>
      </c>
      <c r="C85" s="748" t="s">
        <v>1971</v>
      </c>
      <c r="D85" s="748" t="s">
        <v>1093</v>
      </c>
      <c r="E85" s="748" t="s">
        <v>1622</v>
      </c>
      <c r="F85" s="752"/>
      <c r="G85" s="752"/>
      <c r="H85" s="766">
        <v>0</v>
      </c>
      <c r="I85" s="752">
        <v>2</v>
      </c>
      <c r="J85" s="752">
        <v>889.9799999999999</v>
      </c>
      <c r="K85" s="766">
        <v>1</v>
      </c>
      <c r="L85" s="752">
        <v>2</v>
      </c>
      <c r="M85" s="753">
        <v>889.9799999999999</v>
      </c>
    </row>
    <row r="86" spans="1:13" ht="14.4" customHeight="1" x14ac:dyDescent="0.3">
      <c r="A86" s="747" t="s">
        <v>602</v>
      </c>
      <c r="B86" s="748" t="s">
        <v>1972</v>
      </c>
      <c r="C86" s="748" t="s">
        <v>1973</v>
      </c>
      <c r="D86" s="748" t="s">
        <v>1245</v>
      </c>
      <c r="E86" s="748" t="s">
        <v>1974</v>
      </c>
      <c r="F86" s="752">
        <v>15</v>
      </c>
      <c r="G86" s="752">
        <v>1022.2464039323042</v>
      </c>
      <c r="H86" s="766">
        <v>1</v>
      </c>
      <c r="I86" s="752"/>
      <c r="J86" s="752"/>
      <c r="K86" s="766">
        <v>0</v>
      </c>
      <c r="L86" s="752">
        <v>15</v>
      </c>
      <c r="M86" s="753">
        <v>1022.2464039323042</v>
      </c>
    </row>
    <row r="87" spans="1:13" ht="14.4" customHeight="1" x14ac:dyDescent="0.3">
      <c r="A87" s="747" t="s">
        <v>602</v>
      </c>
      <c r="B87" s="748" t="s">
        <v>1972</v>
      </c>
      <c r="C87" s="748" t="s">
        <v>1975</v>
      </c>
      <c r="D87" s="748" t="s">
        <v>1976</v>
      </c>
      <c r="E87" s="748" t="s">
        <v>1901</v>
      </c>
      <c r="F87" s="752"/>
      <c r="G87" s="752"/>
      <c r="H87" s="766">
        <v>0</v>
      </c>
      <c r="I87" s="752">
        <v>3</v>
      </c>
      <c r="J87" s="752">
        <v>1589.5199999999998</v>
      </c>
      <c r="K87" s="766">
        <v>1</v>
      </c>
      <c r="L87" s="752">
        <v>3</v>
      </c>
      <c r="M87" s="753">
        <v>1589.5199999999998</v>
      </c>
    </row>
    <row r="88" spans="1:13" ht="14.4" customHeight="1" x14ac:dyDescent="0.3">
      <c r="A88" s="747" t="s">
        <v>602</v>
      </c>
      <c r="B88" s="748" t="s">
        <v>1977</v>
      </c>
      <c r="C88" s="748" t="s">
        <v>1978</v>
      </c>
      <c r="D88" s="748" t="s">
        <v>1979</v>
      </c>
      <c r="E88" s="748" t="s">
        <v>1980</v>
      </c>
      <c r="F88" s="752"/>
      <c r="G88" s="752"/>
      <c r="H88" s="766">
        <v>0</v>
      </c>
      <c r="I88" s="752">
        <v>490</v>
      </c>
      <c r="J88" s="752">
        <v>335846.01666040224</v>
      </c>
      <c r="K88" s="766">
        <v>1</v>
      </c>
      <c r="L88" s="752">
        <v>490</v>
      </c>
      <c r="M88" s="753">
        <v>335846.01666040224</v>
      </c>
    </row>
    <row r="89" spans="1:13" ht="14.4" customHeight="1" x14ac:dyDescent="0.3">
      <c r="A89" s="747" t="s">
        <v>602</v>
      </c>
      <c r="B89" s="748" t="s">
        <v>1981</v>
      </c>
      <c r="C89" s="748" t="s">
        <v>1982</v>
      </c>
      <c r="D89" s="748" t="s">
        <v>1983</v>
      </c>
      <c r="E89" s="748" t="s">
        <v>1984</v>
      </c>
      <c r="F89" s="752"/>
      <c r="G89" s="752"/>
      <c r="H89" s="766">
        <v>0</v>
      </c>
      <c r="I89" s="752">
        <v>89</v>
      </c>
      <c r="J89" s="752">
        <v>36223.770000000004</v>
      </c>
      <c r="K89" s="766">
        <v>1</v>
      </c>
      <c r="L89" s="752">
        <v>89</v>
      </c>
      <c r="M89" s="753">
        <v>36223.770000000004</v>
      </c>
    </row>
    <row r="90" spans="1:13" ht="14.4" customHeight="1" x14ac:dyDescent="0.3">
      <c r="A90" s="747" t="s">
        <v>602</v>
      </c>
      <c r="B90" s="748" t="s">
        <v>1746</v>
      </c>
      <c r="C90" s="748" t="s">
        <v>1985</v>
      </c>
      <c r="D90" s="748" t="s">
        <v>1986</v>
      </c>
      <c r="E90" s="748" t="s">
        <v>1987</v>
      </c>
      <c r="F90" s="752"/>
      <c r="G90" s="752"/>
      <c r="H90" s="766">
        <v>0</v>
      </c>
      <c r="I90" s="752">
        <v>10</v>
      </c>
      <c r="J90" s="752">
        <v>379.18</v>
      </c>
      <c r="K90" s="766">
        <v>1</v>
      </c>
      <c r="L90" s="752">
        <v>10</v>
      </c>
      <c r="M90" s="753">
        <v>379.18</v>
      </c>
    </row>
    <row r="91" spans="1:13" ht="14.4" customHeight="1" x14ac:dyDescent="0.3">
      <c r="A91" s="747" t="s">
        <v>602</v>
      </c>
      <c r="B91" s="748" t="s">
        <v>1746</v>
      </c>
      <c r="C91" s="748" t="s">
        <v>1747</v>
      </c>
      <c r="D91" s="748" t="s">
        <v>1748</v>
      </c>
      <c r="E91" s="748" t="s">
        <v>1749</v>
      </c>
      <c r="F91" s="752"/>
      <c r="G91" s="752"/>
      <c r="H91" s="766">
        <v>0</v>
      </c>
      <c r="I91" s="752">
        <v>103</v>
      </c>
      <c r="J91" s="752">
        <v>5496.7199999999993</v>
      </c>
      <c r="K91" s="766">
        <v>1</v>
      </c>
      <c r="L91" s="752">
        <v>103</v>
      </c>
      <c r="M91" s="753">
        <v>5496.7199999999993</v>
      </c>
    </row>
    <row r="92" spans="1:13" ht="14.4" customHeight="1" x14ac:dyDescent="0.3">
      <c r="A92" s="747" t="s">
        <v>602</v>
      </c>
      <c r="B92" s="748" t="s">
        <v>1988</v>
      </c>
      <c r="C92" s="748" t="s">
        <v>1989</v>
      </c>
      <c r="D92" s="748" t="s">
        <v>1990</v>
      </c>
      <c r="E92" s="748" t="s">
        <v>1991</v>
      </c>
      <c r="F92" s="752"/>
      <c r="G92" s="752"/>
      <c r="H92" s="766">
        <v>0</v>
      </c>
      <c r="I92" s="752">
        <v>60</v>
      </c>
      <c r="J92" s="752">
        <v>15921.84</v>
      </c>
      <c r="K92" s="766">
        <v>1</v>
      </c>
      <c r="L92" s="752">
        <v>60</v>
      </c>
      <c r="M92" s="753">
        <v>15921.84</v>
      </c>
    </row>
    <row r="93" spans="1:13" ht="14.4" customHeight="1" x14ac:dyDescent="0.3">
      <c r="A93" s="747" t="s">
        <v>602</v>
      </c>
      <c r="B93" s="748" t="s">
        <v>1992</v>
      </c>
      <c r="C93" s="748" t="s">
        <v>1993</v>
      </c>
      <c r="D93" s="748" t="s">
        <v>832</v>
      </c>
      <c r="E93" s="748" t="s">
        <v>1994</v>
      </c>
      <c r="F93" s="752"/>
      <c r="G93" s="752"/>
      <c r="H93" s="766">
        <v>0</v>
      </c>
      <c r="I93" s="752">
        <v>136</v>
      </c>
      <c r="J93" s="752">
        <v>94598.142037831916</v>
      </c>
      <c r="K93" s="766">
        <v>1</v>
      </c>
      <c r="L93" s="752">
        <v>136</v>
      </c>
      <c r="M93" s="753">
        <v>94598.142037831916</v>
      </c>
    </row>
    <row r="94" spans="1:13" ht="14.4" customHeight="1" x14ac:dyDescent="0.3">
      <c r="A94" s="747" t="s">
        <v>602</v>
      </c>
      <c r="B94" s="748" t="s">
        <v>1995</v>
      </c>
      <c r="C94" s="748" t="s">
        <v>1996</v>
      </c>
      <c r="D94" s="748" t="s">
        <v>1997</v>
      </c>
      <c r="E94" s="748" t="s">
        <v>1998</v>
      </c>
      <c r="F94" s="752">
        <v>1</v>
      </c>
      <c r="G94" s="752">
        <v>454.83999999999992</v>
      </c>
      <c r="H94" s="766">
        <v>1</v>
      </c>
      <c r="I94" s="752"/>
      <c r="J94" s="752"/>
      <c r="K94" s="766">
        <v>0</v>
      </c>
      <c r="L94" s="752">
        <v>1</v>
      </c>
      <c r="M94" s="753">
        <v>454.83999999999992</v>
      </c>
    </row>
    <row r="95" spans="1:13" ht="14.4" customHeight="1" x14ac:dyDescent="0.3">
      <c r="A95" s="747" t="s">
        <v>602</v>
      </c>
      <c r="B95" s="748" t="s">
        <v>1999</v>
      </c>
      <c r="C95" s="748" t="s">
        <v>2000</v>
      </c>
      <c r="D95" s="748" t="s">
        <v>2001</v>
      </c>
      <c r="E95" s="748" t="s">
        <v>2002</v>
      </c>
      <c r="F95" s="752"/>
      <c r="G95" s="752"/>
      <c r="H95" s="766">
        <v>0</v>
      </c>
      <c r="I95" s="752">
        <v>1</v>
      </c>
      <c r="J95" s="752">
        <v>224.2</v>
      </c>
      <c r="K95" s="766">
        <v>1</v>
      </c>
      <c r="L95" s="752">
        <v>1</v>
      </c>
      <c r="M95" s="753">
        <v>224.2</v>
      </c>
    </row>
    <row r="96" spans="1:13" ht="14.4" customHeight="1" x14ac:dyDescent="0.3">
      <c r="A96" s="747" t="s">
        <v>602</v>
      </c>
      <c r="B96" s="748" t="s">
        <v>2003</v>
      </c>
      <c r="C96" s="748" t="s">
        <v>2004</v>
      </c>
      <c r="D96" s="748" t="s">
        <v>2005</v>
      </c>
      <c r="E96" s="748" t="s">
        <v>2006</v>
      </c>
      <c r="F96" s="752">
        <v>1</v>
      </c>
      <c r="G96" s="752">
        <v>1772.200000000001</v>
      </c>
      <c r="H96" s="766">
        <v>1</v>
      </c>
      <c r="I96" s="752"/>
      <c r="J96" s="752"/>
      <c r="K96" s="766">
        <v>0</v>
      </c>
      <c r="L96" s="752">
        <v>1</v>
      </c>
      <c r="M96" s="753">
        <v>1772.200000000001</v>
      </c>
    </row>
    <row r="97" spans="1:13" ht="14.4" customHeight="1" x14ac:dyDescent="0.3">
      <c r="A97" s="747" t="s">
        <v>602</v>
      </c>
      <c r="B97" s="748" t="s">
        <v>2007</v>
      </c>
      <c r="C97" s="748" t="s">
        <v>2008</v>
      </c>
      <c r="D97" s="748" t="s">
        <v>2009</v>
      </c>
      <c r="E97" s="748" t="s">
        <v>2010</v>
      </c>
      <c r="F97" s="752"/>
      <c r="G97" s="752"/>
      <c r="H97" s="766">
        <v>0</v>
      </c>
      <c r="I97" s="752">
        <v>1</v>
      </c>
      <c r="J97" s="752">
        <v>133.84</v>
      </c>
      <c r="K97" s="766">
        <v>1</v>
      </c>
      <c r="L97" s="752">
        <v>1</v>
      </c>
      <c r="M97" s="753">
        <v>133.84</v>
      </c>
    </row>
    <row r="98" spans="1:13" ht="14.4" customHeight="1" x14ac:dyDescent="0.3">
      <c r="A98" s="747" t="s">
        <v>602</v>
      </c>
      <c r="B98" s="748" t="s">
        <v>2011</v>
      </c>
      <c r="C98" s="748" t="s">
        <v>2012</v>
      </c>
      <c r="D98" s="748" t="s">
        <v>2013</v>
      </c>
      <c r="E98" s="748" t="s">
        <v>2014</v>
      </c>
      <c r="F98" s="752"/>
      <c r="G98" s="752"/>
      <c r="H98" s="766">
        <v>0</v>
      </c>
      <c r="I98" s="752">
        <v>1</v>
      </c>
      <c r="J98" s="752">
        <v>354.52</v>
      </c>
      <c r="K98" s="766">
        <v>1</v>
      </c>
      <c r="L98" s="752">
        <v>1</v>
      </c>
      <c r="M98" s="753">
        <v>354.52</v>
      </c>
    </row>
    <row r="99" spans="1:13" ht="14.4" customHeight="1" x14ac:dyDescent="0.3">
      <c r="A99" s="747" t="s">
        <v>602</v>
      </c>
      <c r="B99" s="748" t="s">
        <v>2015</v>
      </c>
      <c r="C99" s="748" t="s">
        <v>2016</v>
      </c>
      <c r="D99" s="748" t="s">
        <v>2017</v>
      </c>
      <c r="E99" s="748" t="s">
        <v>2018</v>
      </c>
      <c r="F99" s="752"/>
      <c r="G99" s="752"/>
      <c r="H99" s="766">
        <v>0</v>
      </c>
      <c r="I99" s="752">
        <v>1</v>
      </c>
      <c r="J99" s="752">
        <v>136.63000000000002</v>
      </c>
      <c r="K99" s="766">
        <v>1</v>
      </c>
      <c r="L99" s="752">
        <v>1</v>
      </c>
      <c r="M99" s="753">
        <v>136.63000000000002</v>
      </c>
    </row>
    <row r="100" spans="1:13" ht="14.4" customHeight="1" x14ac:dyDescent="0.3">
      <c r="A100" s="747" t="s">
        <v>602</v>
      </c>
      <c r="B100" s="748" t="s">
        <v>2015</v>
      </c>
      <c r="C100" s="748" t="s">
        <v>2019</v>
      </c>
      <c r="D100" s="748" t="s">
        <v>2017</v>
      </c>
      <c r="E100" s="748" t="s">
        <v>2020</v>
      </c>
      <c r="F100" s="752"/>
      <c r="G100" s="752"/>
      <c r="H100" s="766">
        <v>0</v>
      </c>
      <c r="I100" s="752">
        <v>1</v>
      </c>
      <c r="J100" s="752">
        <v>255.90000000000012</v>
      </c>
      <c r="K100" s="766">
        <v>1</v>
      </c>
      <c r="L100" s="752">
        <v>1</v>
      </c>
      <c r="M100" s="753">
        <v>255.90000000000012</v>
      </c>
    </row>
    <row r="101" spans="1:13" ht="14.4" customHeight="1" x14ac:dyDescent="0.3">
      <c r="A101" s="747" t="s">
        <v>602</v>
      </c>
      <c r="B101" s="748" t="s">
        <v>2021</v>
      </c>
      <c r="C101" s="748" t="s">
        <v>2022</v>
      </c>
      <c r="D101" s="748" t="s">
        <v>2023</v>
      </c>
      <c r="E101" s="748" t="s">
        <v>2024</v>
      </c>
      <c r="F101" s="752"/>
      <c r="G101" s="752"/>
      <c r="H101" s="766">
        <v>0</v>
      </c>
      <c r="I101" s="752">
        <v>1</v>
      </c>
      <c r="J101" s="752">
        <v>19.550000000000004</v>
      </c>
      <c r="K101" s="766">
        <v>1</v>
      </c>
      <c r="L101" s="752">
        <v>1</v>
      </c>
      <c r="M101" s="753">
        <v>19.550000000000004</v>
      </c>
    </row>
    <row r="102" spans="1:13" ht="14.4" customHeight="1" x14ac:dyDescent="0.3">
      <c r="A102" s="747" t="s">
        <v>602</v>
      </c>
      <c r="B102" s="748" t="s">
        <v>2021</v>
      </c>
      <c r="C102" s="748" t="s">
        <v>2025</v>
      </c>
      <c r="D102" s="748" t="s">
        <v>2026</v>
      </c>
      <c r="E102" s="748" t="s">
        <v>2027</v>
      </c>
      <c r="F102" s="752"/>
      <c r="G102" s="752"/>
      <c r="H102" s="766">
        <v>0</v>
      </c>
      <c r="I102" s="752">
        <v>2</v>
      </c>
      <c r="J102" s="752">
        <v>18.320000000000007</v>
      </c>
      <c r="K102" s="766">
        <v>1</v>
      </c>
      <c r="L102" s="752">
        <v>2</v>
      </c>
      <c r="M102" s="753">
        <v>18.320000000000007</v>
      </c>
    </row>
    <row r="103" spans="1:13" ht="14.4" customHeight="1" x14ac:dyDescent="0.3">
      <c r="A103" s="747" t="s">
        <v>602</v>
      </c>
      <c r="B103" s="748" t="s">
        <v>1750</v>
      </c>
      <c r="C103" s="748" t="s">
        <v>2028</v>
      </c>
      <c r="D103" s="748" t="s">
        <v>1752</v>
      </c>
      <c r="E103" s="748" t="s">
        <v>2029</v>
      </c>
      <c r="F103" s="752"/>
      <c r="G103" s="752"/>
      <c r="H103" s="766">
        <v>0</v>
      </c>
      <c r="I103" s="752">
        <v>2</v>
      </c>
      <c r="J103" s="752">
        <v>190.74</v>
      </c>
      <c r="K103" s="766">
        <v>1</v>
      </c>
      <c r="L103" s="752">
        <v>2</v>
      </c>
      <c r="M103" s="753">
        <v>190.74</v>
      </c>
    </row>
    <row r="104" spans="1:13" ht="14.4" customHeight="1" x14ac:dyDescent="0.3">
      <c r="A104" s="747" t="s">
        <v>602</v>
      </c>
      <c r="B104" s="748" t="s">
        <v>1750</v>
      </c>
      <c r="C104" s="748" t="s">
        <v>2030</v>
      </c>
      <c r="D104" s="748" t="s">
        <v>1752</v>
      </c>
      <c r="E104" s="748" t="s">
        <v>2031</v>
      </c>
      <c r="F104" s="752"/>
      <c r="G104" s="752"/>
      <c r="H104" s="766">
        <v>0</v>
      </c>
      <c r="I104" s="752">
        <v>29</v>
      </c>
      <c r="J104" s="752">
        <v>9598.7097591033817</v>
      </c>
      <c r="K104" s="766">
        <v>1</v>
      </c>
      <c r="L104" s="752">
        <v>29</v>
      </c>
      <c r="M104" s="753">
        <v>9598.7097591033817</v>
      </c>
    </row>
    <row r="105" spans="1:13" ht="14.4" customHeight="1" x14ac:dyDescent="0.3">
      <c r="A105" s="747" t="s">
        <v>602</v>
      </c>
      <c r="B105" s="748" t="s">
        <v>2032</v>
      </c>
      <c r="C105" s="748" t="s">
        <v>2033</v>
      </c>
      <c r="D105" s="748" t="s">
        <v>1326</v>
      </c>
      <c r="E105" s="748" t="s">
        <v>2034</v>
      </c>
      <c r="F105" s="752"/>
      <c r="G105" s="752"/>
      <c r="H105" s="766">
        <v>0</v>
      </c>
      <c r="I105" s="752">
        <v>11</v>
      </c>
      <c r="J105" s="752">
        <v>241.82000000000002</v>
      </c>
      <c r="K105" s="766">
        <v>1</v>
      </c>
      <c r="L105" s="752">
        <v>11</v>
      </c>
      <c r="M105" s="753">
        <v>241.82000000000002</v>
      </c>
    </row>
    <row r="106" spans="1:13" ht="14.4" customHeight="1" x14ac:dyDescent="0.3">
      <c r="A106" s="747" t="s">
        <v>602</v>
      </c>
      <c r="B106" s="748" t="s">
        <v>2032</v>
      </c>
      <c r="C106" s="748" t="s">
        <v>2035</v>
      </c>
      <c r="D106" s="748" t="s">
        <v>1326</v>
      </c>
      <c r="E106" s="748" t="s">
        <v>2036</v>
      </c>
      <c r="F106" s="752"/>
      <c r="G106" s="752"/>
      <c r="H106" s="766">
        <v>0</v>
      </c>
      <c r="I106" s="752">
        <v>7</v>
      </c>
      <c r="J106" s="752">
        <v>318.68999999999994</v>
      </c>
      <c r="K106" s="766">
        <v>1</v>
      </c>
      <c r="L106" s="752">
        <v>7</v>
      </c>
      <c r="M106" s="753">
        <v>318.68999999999994</v>
      </c>
    </row>
    <row r="107" spans="1:13" ht="14.4" customHeight="1" x14ac:dyDescent="0.3">
      <c r="A107" s="747" t="s">
        <v>602</v>
      </c>
      <c r="B107" s="748" t="s">
        <v>2037</v>
      </c>
      <c r="C107" s="748" t="s">
        <v>2038</v>
      </c>
      <c r="D107" s="748" t="s">
        <v>797</v>
      </c>
      <c r="E107" s="748" t="s">
        <v>1829</v>
      </c>
      <c r="F107" s="752"/>
      <c r="G107" s="752"/>
      <c r="H107" s="766">
        <v>0</v>
      </c>
      <c r="I107" s="752">
        <v>2</v>
      </c>
      <c r="J107" s="752">
        <v>40.120000000000005</v>
      </c>
      <c r="K107" s="766">
        <v>1</v>
      </c>
      <c r="L107" s="752">
        <v>2</v>
      </c>
      <c r="M107" s="753">
        <v>40.120000000000005</v>
      </c>
    </row>
    <row r="108" spans="1:13" ht="14.4" customHeight="1" x14ac:dyDescent="0.3">
      <c r="A108" s="747" t="s">
        <v>602</v>
      </c>
      <c r="B108" s="748" t="s">
        <v>2037</v>
      </c>
      <c r="C108" s="748" t="s">
        <v>2039</v>
      </c>
      <c r="D108" s="748" t="s">
        <v>799</v>
      </c>
      <c r="E108" s="748" t="s">
        <v>2040</v>
      </c>
      <c r="F108" s="752"/>
      <c r="G108" s="752"/>
      <c r="H108" s="766">
        <v>0</v>
      </c>
      <c r="I108" s="752">
        <v>10</v>
      </c>
      <c r="J108" s="752">
        <v>273.74</v>
      </c>
      <c r="K108" s="766">
        <v>1</v>
      </c>
      <c r="L108" s="752">
        <v>10</v>
      </c>
      <c r="M108" s="753">
        <v>273.74</v>
      </c>
    </row>
    <row r="109" spans="1:13" ht="14.4" customHeight="1" x14ac:dyDescent="0.3">
      <c r="A109" s="747" t="s">
        <v>602</v>
      </c>
      <c r="B109" s="748" t="s">
        <v>2037</v>
      </c>
      <c r="C109" s="748" t="s">
        <v>2041</v>
      </c>
      <c r="D109" s="748" t="s">
        <v>799</v>
      </c>
      <c r="E109" s="748" t="s">
        <v>2042</v>
      </c>
      <c r="F109" s="752"/>
      <c r="G109" s="752"/>
      <c r="H109" s="766">
        <v>0</v>
      </c>
      <c r="I109" s="752">
        <v>2</v>
      </c>
      <c r="J109" s="752">
        <v>108.88999999999999</v>
      </c>
      <c r="K109" s="766">
        <v>1</v>
      </c>
      <c r="L109" s="752">
        <v>2</v>
      </c>
      <c r="M109" s="753">
        <v>108.88999999999999</v>
      </c>
    </row>
    <row r="110" spans="1:13" ht="14.4" customHeight="1" x14ac:dyDescent="0.3">
      <c r="A110" s="747" t="s">
        <v>602</v>
      </c>
      <c r="B110" s="748" t="s">
        <v>2043</v>
      </c>
      <c r="C110" s="748" t="s">
        <v>2044</v>
      </c>
      <c r="D110" s="748" t="s">
        <v>2045</v>
      </c>
      <c r="E110" s="748" t="s">
        <v>2046</v>
      </c>
      <c r="F110" s="752">
        <v>1</v>
      </c>
      <c r="G110" s="752">
        <v>333.99000000000007</v>
      </c>
      <c r="H110" s="766">
        <v>1</v>
      </c>
      <c r="I110" s="752"/>
      <c r="J110" s="752"/>
      <c r="K110" s="766">
        <v>0</v>
      </c>
      <c r="L110" s="752">
        <v>1</v>
      </c>
      <c r="M110" s="753">
        <v>333.99000000000007</v>
      </c>
    </row>
    <row r="111" spans="1:13" ht="14.4" customHeight="1" x14ac:dyDescent="0.3">
      <c r="A111" s="747" t="s">
        <v>602</v>
      </c>
      <c r="B111" s="748" t="s">
        <v>2047</v>
      </c>
      <c r="C111" s="748" t="s">
        <v>2048</v>
      </c>
      <c r="D111" s="748" t="s">
        <v>2049</v>
      </c>
      <c r="E111" s="748" t="s">
        <v>2010</v>
      </c>
      <c r="F111" s="752"/>
      <c r="G111" s="752"/>
      <c r="H111" s="766">
        <v>0</v>
      </c>
      <c r="I111" s="752">
        <v>23</v>
      </c>
      <c r="J111" s="752">
        <v>580.87000000000012</v>
      </c>
      <c r="K111" s="766">
        <v>1</v>
      </c>
      <c r="L111" s="752">
        <v>23</v>
      </c>
      <c r="M111" s="753">
        <v>580.87000000000012</v>
      </c>
    </row>
    <row r="112" spans="1:13" ht="14.4" customHeight="1" x14ac:dyDescent="0.3">
      <c r="A112" s="747" t="s">
        <v>602</v>
      </c>
      <c r="B112" s="748" t="s">
        <v>2050</v>
      </c>
      <c r="C112" s="748" t="s">
        <v>2051</v>
      </c>
      <c r="D112" s="748" t="s">
        <v>2052</v>
      </c>
      <c r="E112" s="748" t="s">
        <v>2053</v>
      </c>
      <c r="F112" s="752"/>
      <c r="G112" s="752"/>
      <c r="H112" s="766">
        <v>0</v>
      </c>
      <c r="I112" s="752">
        <v>50</v>
      </c>
      <c r="J112" s="752">
        <v>4061.0600000000004</v>
      </c>
      <c r="K112" s="766">
        <v>1</v>
      </c>
      <c r="L112" s="752">
        <v>50</v>
      </c>
      <c r="M112" s="753">
        <v>4061.0600000000004</v>
      </c>
    </row>
    <row r="113" spans="1:13" ht="14.4" customHeight="1" x14ac:dyDescent="0.3">
      <c r="A113" s="747" t="s">
        <v>602</v>
      </c>
      <c r="B113" s="748" t="s">
        <v>2054</v>
      </c>
      <c r="C113" s="748" t="s">
        <v>2055</v>
      </c>
      <c r="D113" s="748" t="s">
        <v>2056</v>
      </c>
      <c r="E113" s="748" t="s">
        <v>2057</v>
      </c>
      <c r="F113" s="752"/>
      <c r="G113" s="752"/>
      <c r="H113" s="766">
        <v>0</v>
      </c>
      <c r="I113" s="752">
        <v>1</v>
      </c>
      <c r="J113" s="752">
        <v>314.5</v>
      </c>
      <c r="K113" s="766">
        <v>1</v>
      </c>
      <c r="L113" s="752">
        <v>1</v>
      </c>
      <c r="M113" s="753">
        <v>314.5</v>
      </c>
    </row>
    <row r="114" spans="1:13" ht="14.4" customHeight="1" x14ac:dyDescent="0.3">
      <c r="A114" s="747" t="s">
        <v>602</v>
      </c>
      <c r="B114" s="748" t="s">
        <v>2058</v>
      </c>
      <c r="C114" s="748" t="s">
        <v>2059</v>
      </c>
      <c r="D114" s="748" t="s">
        <v>686</v>
      </c>
      <c r="E114" s="748" t="s">
        <v>2060</v>
      </c>
      <c r="F114" s="752"/>
      <c r="G114" s="752"/>
      <c r="H114" s="766">
        <v>0</v>
      </c>
      <c r="I114" s="752">
        <v>2</v>
      </c>
      <c r="J114" s="752">
        <v>67.999999999999986</v>
      </c>
      <c r="K114" s="766">
        <v>1</v>
      </c>
      <c r="L114" s="752">
        <v>2</v>
      </c>
      <c r="M114" s="753">
        <v>67.999999999999986</v>
      </c>
    </row>
    <row r="115" spans="1:13" ht="14.4" customHeight="1" x14ac:dyDescent="0.3">
      <c r="A115" s="747" t="s">
        <v>602</v>
      </c>
      <c r="B115" s="748" t="s">
        <v>2061</v>
      </c>
      <c r="C115" s="748" t="s">
        <v>2062</v>
      </c>
      <c r="D115" s="748" t="s">
        <v>1320</v>
      </c>
      <c r="E115" s="748" t="s">
        <v>2063</v>
      </c>
      <c r="F115" s="752"/>
      <c r="G115" s="752"/>
      <c r="H115" s="766">
        <v>0</v>
      </c>
      <c r="I115" s="752">
        <v>2</v>
      </c>
      <c r="J115" s="752">
        <v>150.81999999999996</v>
      </c>
      <c r="K115" s="766">
        <v>1</v>
      </c>
      <c r="L115" s="752">
        <v>2</v>
      </c>
      <c r="M115" s="753">
        <v>150.81999999999996</v>
      </c>
    </row>
    <row r="116" spans="1:13" ht="14.4" customHeight="1" x14ac:dyDescent="0.3">
      <c r="A116" s="747" t="s">
        <v>602</v>
      </c>
      <c r="B116" s="748" t="s">
        <v>2061</v>
      </c>
      <c r="C116" s="748" t="s">
        <v>2064</v>
      </c>
      <c r="D116" s="748" t="s">
        <v>1320</v>
      </c>
      <c r="E116" s="748" t="s">
        <v>1829</v>
      </c>
      <c r="F116" s="752"/>
      <c r="G116" s="752"/>
      <c r="H116" s="766">
        <v>0</v>
      </c>
      <c r="I116" s="752">
        <v>1</v>
      </c>
      <c r="J116" s="752">
        <v>30.22</v>
      </c>
      <c r="K116" s="766">
        <v>1</v>
      </c>
      <c r="L116" s="752">
        <v>1</v>
      </c>
      <c r="M116" s="753">
        <v>30.22</v>
      </c>
    </row>
    <row r="117" spans="1:13" ht="14.4" customHeight="1" x14ac:dyDescent="0.3">
      <c r="A117" s="747" t="s">
        <v>602</v>
      </c>
      <c r="B117" s="748" t="s">
        <v>2061</v>
      </c>
      <c r="C117" s="748" t="s">
        <v>2065</v>
      </c>
      <c r="D117" s="748" t="s">
        <v>1320</v>
      </c>
      <c r="E117" s="748" t="s">
        <v>2066</v>
      </c>
      <c r="F117" s="752"/>
      <c r="G117" s="752"/>
      <c r="H117" s="766">
        <v>0</v>
      </c>
      <c r="I117" s="752">
        <v>1</v>
      </c>
      <c r="J117" s="752">
        <v>100.39999999999998</v>
      </c>
      <c r="K117" s="766">
        <v>1</v>
      </c>
      <c r="L117" s="752">
        <v>1</v>
      </c>
      <c r="M117" s="753">
        <v>100.39999999999998</v>
      </c>
    </row>
    <row r="118" spans="1:13" ht="14.4" customHeight="1" x14ac:dyDescent="0.3">
      <c r="A118" s="747" t="s">
        <v>602</v>
      </c>
      <c r="B118" s="748" t="s">
        <v>2067</v>
      </c>
      <c r="C118" s="748" t="s">
        <v>2068</v>
      </c>
      <c r="D118" s="748" t="s">
        <v>2069</v>
      </c>
      <c r="E118" s="748" t="s">
        <v>1826</v>
      </c>
      <c r="F118" s="752"/>
      <c r="G118" s="752"/>
      <c r="H118" s="766">
        <v>0</v>
      </c>
      <c r="I118" s="752">
        <v>2</v>
      </c>
      <c r="J118" s="752">
        <v>103.38</v>
      </c>
      <c r="K118" s="766">
        <v>1</v>
      </c>
      <c r="L118" s="752">
        <v>2</v>
      </c>
      <c r="M118" s="753">
        <v>103.38</v>
      </c>
    </row>
    <row r="119" spans="1:13" ht="14.4" customHeight="1" x14ac:dyDescent="0.3">
      <c r="A119" s="747" t="s">
        <v>602</v>
      </c>
      <c r="B119" s="748" t="s">
        <v>2070</v>
      </c>
      <c r="C119" s="748" t="s">
        <v>2071</v>
      </c>
      <c r="D119" s="748" t="s">
        <v>1312</v>
      </c>
      <c r="E119" s="748" t="s">
        <v>2072</v>
      </c>
      <c r="F119" s="752"/>
      <c r="G119" s="752"/>
      <c r="H119" s="766">
        <v>0</v>
      </c>
      <c r="I119" s="752">
        <v>1</v>
      </c>
      <c r="J119" s="752">
        <v>159.62000000000003</v>
      </c>
      <c r="K119" s="766">
        <v>1</v>
      </c>
      <c r="L119" s="752">
        <v>1</v>
      </c>
      <c r="M119" s="753">
        <v>159.62000000000003</v>
      </c>
    </row>
    <row r="120" spans="1:13" ht="14.4" customHeight="1" x14ac:dyDescent="0.3">
      <c r="A120" s="747" t="s">
        <v>602</v>
      </c>
      <c r="B120" s="748" t="s">
        <v>2073</v>
      </c>
      <c r="C120" s="748" t="s">
        <v>2074</v>
      </c>
      <c r="D120" s="748" t="s">
        <v>1360</v>
      </c>
      <c r="E120" s="748" t="s">
        <v>1361</v>
      </c>
      <c r="F120" s="752"/>
      <c r="G120" s="752"/>
      <c r="H120" s="766">
        <v>0</v>
      </c>
      <c r="I120" s="752">
        <v>42</v>
      </c>
      <c r="J120" s="752">
        <v>1718.64</v>
      </c>
      <c r="K120" s="766">
        <v>1</v>
      </c>
      <c r="L120" s="752">
        <v>42</v>
      </c>
      <c r="M120" s="753">
        <v>1718.64</v>
      </c>
    </row>
    <row r="121" spans="1:13" ht="14.4" customHeight="1" x14ac:dyDescent="0.3">
      <c r="A121" s="747" t="s">
        <v>602</v>
      </c>
      <c r="B121" s="748" t="s">
        <v>2073</v>
      </c>
      <c r="C121" s="748" t="s">
        <v>2075</v>
      </c>
      <c r="D121" s="748" t="s">
        <v>1367</v>
      </c>
      <c r="E121" s="748" t="s">
        <v>1365</v>
      </c>
      <c r="F121" s="752"/>
      <c r="G121" s="752"/>
      <c r="H121" s="766">
        <v>0</v>
      </c>
      <c r="I121" s="752">
        <v>5</v>
      </c>
      <c r="J121" s="752">
        <v>677.99999999999989</v>
      </c>
      <c r="K121" s="766">
        <v>1</v>
      </c>
      <c r="L121" s="752">
        <v>5</v>
      </c>
      <c r="M121" s="753">
        <v>677.99999999999989</v>
      </c>
    </row>
    <row r="122" spans="1:13" ht="14.4" customHeight="1" x14ac:dyDescent="0.3">
      <c r="A122" s="747" t="s">
        <v>602</v>
      </c>
      <c r="B122" s="748" t="s">
        <v>2073</v>
      </c>
      <c r="C122" s="748" t="s">
        <v>2076</v>
      </c>
      <c r="D122" s="748" t="s">
        <v>2077</v>
      </c>
      <c r="E122" s="748" t="s">
        <v>1378</v>
      </c>
      <c r="F122" s="752"/>
      <c r="G122" s="752"/>
      <c r="H122" s="766">
        <v>0</v>
      </c>
      <c r="I122" s="752">
        <v>115</v>
      </c>
      <c r="J122" s="752">
        <v>18909.45</v>
      </c>
      <c r="K122" s="766">
        <v>1</v>
      </c>
      <c r="L122" s="752">
        <v>115</v>
      </c>
      <c r="M122" s="753">
        <v>18909.45</v>
      </c>
    </row>
    <row r="123" spans="1:13" ht="14.4" customHeight="1" x14ac:dyDescent="0.3">
      <c r="A123" s="747" t="s">
        <v>602</v>
      </c>
      <c r="B123" s="748" t="s">
        <v>2073</v>
      </c>
      <c r="C123" s="748" t="s">
        <v>2078</v>
      </c>
      <c r="D123" s="748" t="s">
        <v>1382</v>
      </c>
      <c r="E123" s="748" t="s">
        <v>1378</v>
      </c>
      <c r="F123" s="752"/>
      <c r="G123" s="752"/>
      <c r="H123" s="766">
        <v>0</v>
      </c>
      <c r="I123" s="752">
        <v>51</v>
      </c>
      <c r="J123" s="752">
        <v>15055.698400565398</v>
      </c>
      <c r="K123" s="766">
        <v>1</v>
      </c>
      <c r="L123" s="752">
        <v>51</v>
      </c>
      <c r="M123" s="753">
        <v>15055.698400565398</v>
      </c>
    </row>
    <row r="124" spans="1:13" ht="14.4" customHeight="1" x14ac:dyDescent="0.3">
      <c r="A124" s="747" t="s">
        <v>602</v>
      </c>
      <c r="B124" s="748" t="s">
        <v>2073</v>
      </c>
      <c r="C124" s="748" t="s">
        <v>2079</v>
      </c>
      <c r="D124" s="748" t="s">
        <v>1377</v>
      </c>
      <c r="E124" s="748" t="s">
        <v>1378</v>
      </c>
      <c r="F124" s="752"/>
      <c r="G124" s="752"/>
      <c r="H124" s="766">
        <v>0</v>
      </c>
      <c r="I124" s="752">
        <v>25</v>
      </c>
      <c r="J124" s="752">
        <v>8219.75</v>
      </c>
      <c r="K124" s="766">
        <v>1</v>
      </c>
      <c r="L124" s="752">
        <v>25</v>
      </c>
      <c r="M124" s="753">
        <v>8219.75</v>
      </c>
    </row>
    <row r="125" spans="1:13" ht="14.4" customHeight="1" x14ac:dyDescent="0.3">
      <c r="A125" s="747" t="s">
        <v>602</v>
      </c>
      <c r="B125" s="748" t="s">
        <v>2073</v>
      </c>
      <c r="C125" s="748" t="s">
        <v>2080</v>
      </c>
      <c r="D125" s="748" t="s">
        <v>1391</v>
      </c>
      <c r="E125" s="748" t="s">
        <v>1392</v>
      </c>
      <c r="F125" s="752">
        <v>25</v>
      </c>
      <c r="G125" s="752">
        <v>2789.9999999999995</v>
      </c>
      <c r="H125" s="766">
        <v>1</v>
      </c>
      <c r="I125" s="752"/>
      <c r="J125" s="752"/>
      <c r="K125" s="766">
        <v>0</v>
      </c>
      <c r="L125" s="752">
        <v>25</v>
      </c>
      <c r="M125" s="753">
        <v>2789.9999999999995</v>
      </c>
    </row>
    <row r="126" spans="1:13" ht="14.4" customHeight="1" x14ac:dyDescent="0.3">
      <c r="A126" s="747" t="s">
        <v>602</v>
      </c>
      <c r="B126" s="748" t="s">
        <v>2073</v>
      </c>
      <c r="C126" s="748" t="s">
        <v>2081</v>
      </c>
      <c r="D126" s="748" t="s">
        <v>1387</v>
      </c>
      <c r="E126" s="748" t="s">
        <v>1378</v>
      </c>
      <c r="F126" s="752"/>
      <c r="G126" s="752"/>
      <c r="H126" s="766">
        <v>0</v>
      </c>
      <c r="I126" s="752">
        <v>76</v>
      </c>
      <c r="J126" s="752">
        <v>11893.240000000002</v>
      </c>
      <c r="K126" s="766">
        <v>1</v>
      </c>
      <c r="L126" s="752">
        <v>76</v>
      </c>
      <c r="M126" s="753">
        <v>11893.240000000002</v>
      </c>
    </row>
    <row r="127" spans="1:13" ht="14.4" customHeight="1" x14ac:dyDescent="0.3">
      <c r="A127" s="747" t="s">
        <v>602</v>
      </c>
      <c r="B127" s="748" t="s">
        <v>2073</v>
      </c>
      <c r="C127" s="748" t="s">
        <v>2082</v>
      </c>
      <c r="D127" s="748" t="s">
        <v>1364</v>
      </c>
      <c r="E127" s="748" t="s">
        <v>1365</v>
      </c>
      <c r="F127" s="752"/>
      <c r="G127" s="752"/>
      <c r="H127" s="766">
        <v>0</v>
      </c>
      <c r="I127" s="752">
        <v>4</v>
      </c>
      <c r="J127" s="752">
        <v>595.84027453564829</v>
      </c>
      <c r="K127" s="766">
        <v>1</v>
      </c>
      <c r="L127" s="752">
        <v>4</v>
      </c>
      <c r="M127" s="753">
        <v>595.84027453564829</v>
      </c>
    </row>
    <row r="128" spans="1:13" ht="14.4" customHeight="1" x14ac:dyDescent="0.3">
      <c r="A128" s="747" t="s">
        <v>602</v>
      </c>
      <c r="B128" s="748" t="s">
        <v>2073</v>
      </c>
      <c r="C128" s="748" t="s">
        <v>2083</v>
      </c>
      <c r="D128" s="748" t="s">
        <v>1370</v>
      </c>
      <c r="E128" s="748" t="s">
        <v>2084</v>
      </c>
      <c r="F128" s="752"/>
      <c r="G128" s="752"/>
      <c r="H128" s="766">
        <v>0</v>
      </c>
      <c r="I128" s="752">
        <v>10</v>
      </c>
      <c r="J128" s="752">
        <v>1121.81</v>
      </c>
      <c r="K128" s="766">
        <v>1</v>
      </c>
      <c r="L128" s="752">
        <v>10</v>
      </c>
      <c r="M128" s="753">
        <v>1121.81</v>
      </c>
    </row>
    <row r="129" spans="1:13" ht="14.4" customHeight="1" x14ac:dyDescent="0.3">
      <c r="A129" s="747" t="s">
        <v>602</v>
      </c>
      <c r="B129" s="748" t="s">
        <v>2073</v>
      </c>
      <c r="C129" s="748" t="s">
        <v>2085</v>
      </c>
      <c r="D129" s="748" t="s">
        <v>1368</v>
      </c>
      <c r="E129" s="748" t="s">
        <v>2084</v>
      </c>
      <c r="F129" s="752"/>
      <c r="G129" s="752"/>
      <c r="H129" s="766">
        <v>0</v>
      </c>
      <c r="I129" s="752">
        <v>7</v>
      </c>
      <c r="J129" s="752">
        <v>783.65000000000009</v>
      </c>
      <c r="K129" s="766">
        <v>1</v>
      </c>
      <c r="L129" s="752">
        <v>7</v>
      </c>
      <c r="M129" s="753">
        <v>783.65000000000009</v>
      </c>
    </row>
    <row r="130" spans="1:13" ht="14.4" customHeight="1" x14ac:dyDescent="0.3">
      <c r="A130" s="747" t="s">
        <v>602</v>
      </c>
      <c r="B130" s="748" t="s">
        <v>2073</v>
      </c>
      <c r="C130" s="748" t="s">
        <v>2086</v>
      </c>
      <c r="D130" s="748" t="s">
        <v>1358</v>
      </c>
      <c r="E130" s="748" t="s">
        <v>1359</v>
      </c>
      <c r="F130" s="752"/>
      <c r="G130" s="752"/>
      <c r="H130" s="766">
        <v>0</v>
      </c>
      <c r="I130" s="752">
        <v>1</v>
      </c>
      <c r="J130" s="752">
        <v>163.66999999999999</v>
      </c>
      <c r="K130" s="766">
        <v>1</v>
      </c>
      <c r="L130" s="752">
        <v>1</v>
      </c>
      <c r="M130" s="753">
        <v>163.66999999999999</v>
      </c>
    </row>
    <row r="131" spans="1:13" ht="14.4" customHeight="1" x14ac:dyDescent="0.3">
      <c r="A131" s="747" t="s">
        <v>602</v>
      </c>
      <c r="B131" s="748" t="s">
        <v>2073</v>
      </c>
      <c r="C131" s="748" t="s">
        <v>2087</v>
      </c>
      <c r="D131" s="748" t="s">
        <v>1374</v>
      </c>
      <c r="E131" s="748" t="s">
        <v>1359</v>
      </c>
      <c r="F131" s="752"/>
      <c r="G131" s="752"/>
      <c r="H131" s="766">
        <v>0</v>
      </c>
      <c r="I131" s="752">
        <v>20</v>
      </c>
      <c r="J131" s="752">
        <v>2453.8000175815037</v>
      </c>
      <c r="K131" s="766">
        <v>1</v>
      </c>
      <c r="L131" s="752">
        <v>20</v>
      </c>
      <c r="M131" s="753">
        <v>2453.8000175815037</v>
      </c>
    </row>
    <row r="132" spans="1:13" ht="14.4" customHeight="1" x14ac:dyDescent="0.3">
      <c r="A132" s="747" t="s">
        <v>602</v>
      </c>
      <c r="B132" s="748" t="s">
        <v>2073</v>
      </c>
      <c r="C132" s="748" t="s">
        <v>2088</v>
      </c>
      <c r="D132" s="748" t="s">
        <v>1373</v>
      </c>
      <c r="E132" s="748" t="s">
        <v>1359</v>
      </c>
      <c r="F132" s="752"/>
      <c r="G132" s="752"/>
      <c r="H132" s="766">
        <v>0</v>
      </c>
      <c r="I132" s="752">
        <v>23</v>
      </c>
      <c r="J132" s="752">
        <v>2821.87</v>
      </c>
      <c r="K132" s="766">
        <v>1</v>
      </c>
      <c r="L132" s="752">
        <v>23</v>
      </c>
      <c r="M132" s="753">
        <v>2821.87</v>
      </c>
    </row>
    <row r="133" spans="1:13" ht="14.4" customHeight="1" x14ac:dyDescent="0.3">
      <c r="A133" s="747" t="s">
        <v>602</v>
      </c>
      <c r="B133" s="748" t="s">
        <v>2073</v>
      </c>
      <c r="C133" s="748" t="s">
        <v>2089</v>
      </c>
      <c r="D133" s="748" t="s">
        <v>1372</v>
      </c>
      <c r="E133" s="748" t="s">
        <v>1359</v>
      </c>
      <c r="F133" s="752"/>
      <c r="G133" s="752"/>
      <c r="H133" s="766">
        <v>0</v>
      </c>
      <c r="I133" s="752">
        <v>2</v>
      </c>
      <c r="J133" s="752">
        <v>291</v>
      </c>
      <c r="K133" s="766">
        <v>1</v>
      </c>
      <c r="L133" s="752">
        <v>2</v>
      </c>
      <c r="M133" s="753">
        <v>291</v>
      </c>
    </row>
    <row r="134" spans="1:13" ht="14.4" customHeight="1" x14ac:dyDescent="0.3">
      <c r="A134" s="747" t="s">
        <v>602</v>
      </c>
      <c r="B134" s="748" t="s">
        <v>2073</v>
      </c>
      <c r="C134" s="748" t="s">
        <v>2090</v>
      </c>
      <c r="D134" s="748" t="s">
        <v>1366</v>
      </c>
      <c r="E134" s="748" t="s">
        <v>1365</v>
      </c>
      <c r="F134" s="752"/>
      <c r="G134" s="752"/>
      <c r="H134" s="766">
        <v>0</v>
      </c>
      <c r="I134" s="752">
        <v>1</v>
      </c>
      <c r="J134" s="752">
        <v>135.6</v>
      </c>
      <c r="K134" s="766">
        <v>1</v>
      </c>
      <c r="L134" s="752">
        <v>1</v>
      </c>
      <c r="M134" s="753">
        <v>135.6</v>
      </c>
    </row>
    <row r="135" spans="1:13" ht="14.4" customHeight="1" x14ac:dyDescent="0.3">
      <c r="A135" s="747" t="s">
        <v>602</v>
      </c>
      <c r="B135" s="748" t="s">
        <v>2073</v>
      </c>
      <c r="C135" s="748" t="s">
        <v>2091</v>
      </c>
      <c r="D135" s="748" t="s">
        <v>1371</v>
      </c>
      <c r="E135" s="748" t="s">
        <v>1361</v>
      </c>
      <c r="F135" s="752"/>
      <c r="G135" s="752"/>
      <c r="H135" s="766">
        <v>0</v>
      </c>
      <c r="I135" s="752">
        <v>4</v>
      </c>
      <c r="J135" s="752">
        <v>135.44</v>
      </c>
      <c r="K135" s="766">
        <v>1</v>
      </c>
      <c r="L135" s="752">
        <v>4</v>
      </c>
      <c r="M135" s="753">
        <v>135.44</v>
      </c>
    </row>
    <row r="136" spans="1:13" ht="14.4" customHeight="1" x14ac:dyDescent="0.3">
      <c r="A136" s="747" t="s">
        <v>605</v>
      </c>
      <c r="B136" s="748" t="s">
        <v>2092</v>
      </c>
      <c r="C136" s="748" t="s">
        <v>2093</v>
      </c>
      <c r="D136" s="748" t="s">
        <v>2094</v>
      </c>
      <c r="E136" s="748" t="s">
        <v>2095</v>
      </c>
      <c r="F136" s="752"/>
      <c r="G136" s="752"/>
      <c r="H136" s="766">
        <v>0</v>
      </c>
      <c r="I136" s="752">
        <v>39</v>
      </c>
      <c r="J136" s="752">
        <v>10682.100182603486</v>
      </c>
      <c r="K136" s="766">
        <v>1</v>
      </c>
      <c r="L136" s="752">
        <v>39</v>
      </c>
      <c r="M136" s="753">
        <v>10682.100182603486</v>
      </c>
    </row>
    <row r="137" spans="1:13" ht="14.4" customHeight="1" x14ac:dyDescent="0.3">
      <c r="A137" s="747" t="s">
        <v>605</v>
      </c>
      <c r="B137" s="748" t="s">
        <v>1794</v>
      </c>
      <c r="C137" s="748" t="s">
        <v>1795</v>
      </c>
      <c r="D137" s="748" t="s">
        <v>816</v>
      </c>
      <c r="E137" s="748" t="s">
        <v>1796</v>
      </c>
      <c r="F137" s="752"/>
      <c r="G137" s="752"/>
      <c r="H137" s="766">
        <v>0</v>
      </c>
      <c r="I137" s="752">
        <v>2</v>
      </c>
      <c r="J137" s="752">
        <v>257.77999999999997</v>
      </c>
      <c r="K137" s="766">
        <v>1</v>
      </c>
      <c r="L137" s="752">
        <v>2</v>
      </c>
      <c r="M137" s="753">
        <v>257.77999999999997</v>
      </c>
    </row>
    <row r="138" spans="1:13" ht="14.4" customHeight="1" x14ac:dyDescent="0.3">
      <c r="A138" s="747" t="s">
        <v>605</v>
      </c>
      <c r="B138" s="748" t="s">
        <v>1817</v>
      </c>
      <c r="C138" s="748" t="s">
        <v>2096</v>
      </c>
      <c r="D138" s="748" t="s">
        <v>743</v>
      </c>
      <c r="E138" s="748" t="s">
        <v>2097</v>
      </c>
      <c r="F138" s="752"/>
      <c r="G138" s="752"/>
      <c r="H138" s="766">
        <v>0</v>
      </c>
      <c r="I138" s="752">
        <v>2</v>
      </c>
      <c r="J138" s="752">
        <v>188.21999999999997</v>
      </c>
      <c r="K138" s="766">
        <v>1</v>
      </c>
      <c r="L138" s="752">
        <v>2</v>
      </c>
      <c r="M138" s="753">
        <v>188.21999999999997</v>
      </c>
    </row>
    <row r="139" spans="1:13" ht="14.4" customHeight="1" x14ac:dyDescent="0.3">
      <c r="A139" s="747" t="s">
        <v>605</v>
      </c>
      <c r="B139" s="748" t="s">
        <v>1967</v>
      </c>
      <c r="C139" s="748" t="s">
        <v>1968</v>
      </c>
      <c r="D139" s="748" t="s">
        <v>1258</v>
      </c>
      <c r="E139" s="748" t="s">
        <v>1969</v>
      </c>
      <c r="F139" s="752"/>
      <c r="G139" s="752"/>
      <c r="H139" s="766">
        <v>0</v>
      </c>
      <c r="I139" s="752">
        <v>3</v>
      </c>
      <c r="J139" s="752">
        <v>914.44</v>
      </c>
      <c r="K139" s="766">
        <v>1</v>
      </c>
      <c r="L139" s="752">
        <v>3</v>
      </c>
      <c r="M139" s="753">
        <v>914.44</v>
      </c>
    </row>
    <row r="140" spans="1:13" ht="14.4" customHeight="1" x14ac:dyDescent="0.3">
      <c r="A140" s="747" t="s">
        <v>605</v>
      </c>
      <c r="B140" s="748" t="s">
        <v>2098</v>
      </c>
      <c r="C140" s="748" t="s">
        <v>2099</v>
      </c>
      <c r="D140" s="748" t="s">
        <v>2100</v>
      </c>
      <c r="E140" s="748" t="s">
        <v>2101</v>
      </c>
      <c r="F140" s="752"/>
      <c r="G140" s="752"/>
      <c r="H140" s="766">
        <v>0</v>
      </c>
      <c r="I140" s="752">
        <v>1</v>
      </c>
      <c r="J140" s="752">
        <v>715</v>
      </c>
      <c r="K140" s="766">
        <v>1</v>
      </c>
      <c r="L140" s="752">
        <v>1</v>
      </c>
      <c r="M140" s="753">
        <v>715</v>
      </c>
    </row>
    <row r="141" spans="1:13" ht="14.4" customHeight="1" x14ac:dyDescent="0.3">
      <c r="A141" s="747" t="s">
        <v>605</v>
      </c>
      <c r="B141" s="748" t="s">
        <v>2098</v>
      </c>
      <c r="C141" s="748" t="s">
        <v>2102</v>
      </c>
      <c r="D141" s="748" t="s">
        <v>2103</v>
      </c>
      <c r="E141" s="748" t="s">
        <v>2101</v>
      </c>
      <c r="F141" s="752">
        <v>130</v>
      </c>
      <c r="G141" s="752">
        <v>123954.24000000002</v>
      </c>
      <c r="H141" s="766">
        <v>1</v>
      </c>
      <c r="I141" s="752"/>
      <c r="J141" s="752"/>
      <c r="K141" s="766">
        <v>0</v>
      </c>
      <c r="L141" s="752">
        <v>130</v>
      </c>
      <c r="M141" s="753">
        <v>123954.24000000002</v>
      </c>
    </row>
    <row r="142" spans="1:13" ht="14.4" customHeight="1" x14ac:dyDescent="0.3">
      <c r="A142" s="747" t="s">
        <v>605</v>
      </c>
      <c r="B142" s="748" t="s">
        <v>1970</v>
      </c>
      <c r="C142" s="748" t="s">
        <v>2104</v>
      </c>
      <c r="D142" s="748" t="s">
        <v>1093</v>
      </c>
      <c r="E142" s="748" t="s">
        <v>2105</v>
      </c>
      <c r="F142" s="752"/>
      <c r="G142" s="752"/>
      <c r="H142" s="766">
        <v>0</v>
      </c>
      <c r="I142" s="752">
        <v>2</v>
      </c>
      <c r="J142" s="752">
        <v>214.91999999999996</v>
      </c>
      <c r="K142" s="766">
        <v>1</v>
      </c>
      <c r="L142" s="752">
        <v>2</v>
      </c>
      <c r="M142" s="753">
        <v>214.91999999999996</v>
      </c>
    </row>
    <row r="143" spans="1:13" ht="14.4" customHeight="1" x14ac:dyDescent="0.3">
      <c r="A143" s="747" t="s">
        <v>605</v>
      </c>
      <c r="B143" s="748" t="s">
        <v>1970</v>
      </c>
      <c r="C143" s="748" t="s">
        <v>1971</v>
      </c>
      <c r="D143" s="748" t="s">
        <v>1093</v>
      </c>
      <c r="E143" s="748" t="s">
        <v>1622</v>
      </c>
      <c r="F143" s="752"/>
      <c r="G143" s="752"/>
      <c r="H143" s="766">
        <v>0</v>
      </c>
      <c r="I143" s="752">
        <v>12</v>
      </c>
      <c r="J143" s="752">
        <v>5339.88</v>
      </c>
      <c r="K143" s="766">
        <v>1</v>
      </c>
      <c r="L143" s="752">
        <v>12</v>
      </c>
      <c r="M143" s="753">
        <v>5339.88</v>
      </c>
    </row>
    <row r="144" spans="1:13" ht="14.4" customHeight="1" x14ac:dyDescent="0.3">
      <c r="A144" s="747" t="s">
        <v>605</v>
      </c>
      <c r="B144" s="748" t="s">
        <v>2106</v>
      </c>
      <c r="C144" s="748" t="s">
        <v>2107</v>
      </c>
      <c r="D144" s="748" t="s">
        <v>2108</v>
      </c>
      <c r="E144" s="748" t="s">
        <v>2109</v>
      </c>
      <c r="F144" s="752"/>
      <c r="G144" s="752"/>
      <c r="H144" s="766">
        <v>0</v>
      </c>
      <c r="I144" s="752">
        <v>327</v>
      </c>
      <c r="J144" s="752">
        <v>664725.60000000009</v>
      </c>
      <c r="K144" s="766">
        <v>1</v>
      </c>
      <c r="L144" s="752">
        <v>327</v>
      </c>
      <c r="M144" s="753">
        <v>664725.60000000009</v>
      </c>
    </row>
    <row r="145" spans="1:13" ht="14.4" customHeight="1" x14ac:dyDescent="0.3">
      <c r="A145" s="747" t="s">
        <v>605</v>
      </c>
      <c r="B145" s="748" t="s">
        <v>1972</v>
      </c>
      <c r="C145" s="748" t="s">
        <v>2110</v>
      </c>
      <c r="D145" s="748" t="s">
        <v>1608</v>
      </c>
      <c r="E145" s="748" t="s">
        <v>2111</v>
      </c>
      <c r="F145" s="752">
        <v>13</v>
      </c>
      <c r="G145" s="752">
        <v>765.9699999999998</v>
      </c>
      <c r="H145" s="766">
        <v>1</v>
      </c>
      <c r="I145" s="752"/>
      <c r="J145" s="752"/>
      <c r="K145" s="766">
        <v>0</v>
      </c>
      <c r="L145" s="752">
        <v>13</v>
      </c>
      <c r="M145" s="753">
        <v>765.9699999999998</v>
      </c>
    </row>
    <row r="146" spans="1:13" ht="14.4" customHeight="1" x14ac:dyDescent="0.3">
      <c r="A146" s="747" t="s">
        <v>605</v>
      </c>
      <c r="B146" s="748" t="s">
        <v>1972</v>
      </c>
      <c r="C146" s="748" t="s">
        <v>2112</v>
      </c>
      <c r="D146" s="748" t="s">
        <v>1976</v>
      </c>
      <c r="E146" s="748" t="s">
        <v>2113</v>
      </c>
      <c r="F146" s="752"/>
      <c r="G146" s="752"/>
      <c r="H146" s="766">
        <v>0</v>
      </c>
      <c r="I146" s="752">
        <v>24</v>
      </c>
      <c r="J146" s="752">
        <v>10981.202323149162</v>
      </c>
      <c r="K146" s="766">
        <v>1</v>
      </c>
      <c r="L146" s="752">
        <v>24</v>
      </c>
      <c r="M146" s="753">
        <v>10981.202323149162</v>
      </c>
    </row>
    <row r="147" spans="1:13" ht="14.4" customHeight="1" x14ac:dyDescent="0.3">
      <c r="A147" s="747" t="s">
        <v>605</v>
      </c>
      <c r="B147" s="748" t="s">
        <v>1977</v>
      </c>
      <c r="C147" s="748" t="s">
        <v>2114</v>
      </c>
      <c r="D147" s="748" t="s">
        <v>1979</v>
      </c>
      <c r="E147" s="748" t="s">
        <v>2115</v>
      </c>
      <c r="F147" s="752"/>
      <c r="G147" s="752"/>
      <c r="H147" s="766">
        <v>0</v>
      </c>
      <c r="I147" s="752">
        <v>350</v>
      </c>
      <c r="J147" s="752">
        <v>29149.052692719793</v>
      </c>
      <c r="K147" s="766">
        <v>1</v>
      </c>
      <c r="L147" s="752">
        <v>350</v>
      </c>
      <c r="M147" s="753">
        <v>29149.052692719793</v>
      </c>
    </row>
    <row r="148" spans="1:13" ht="14.4" customHeight="1" x14ac:dyDescent="0.3">
      <c r="A148" s="747" t="s">
        <v>605</v>
      </c>
      <c r="B148" s="748" t="s">
        <v>1977</v>
      </c>
      <c r="C148" s="748" t="s">
        <v>2116</v>
      </c>
      <c r="D148" s="748" t="s">
        <v>1979</v>
      </c>
      <c r="E148" s="748" t="s">
        <v>2117</v>
      </c>
      <c r="F148" s="752"/>
      <c r="G148" s="752"/>
      <c r="H148" s="766">
        <v>0</v>
      </c>
      <c r="I148" s="752">
        <v>1820</v>
      </c>
      <c r="J148" s="752">
        <v>268923.42404495087</v>
      </c>
      <c r="K148" s="766">
        <v>1</v>
      </c>
      <c r="L148" s="752">
        <v>1820</v>
      </c>
      <c r="M148" s="753">
        <v>268923.42404495087</v>
      </c>
    </row>
    <row r="149" spans="1:13" ht="14.4" customHeight="1" x14ac:dyDescent="0.3">
      <c r="A149" s="747" t="s">
        <v>605</v>
      </c>
      <c r="B149" s="748" t="s">
        <v>1981</v>
      </c>
      <c r="C149" s="748" t="s">
        <v>2118</v>
      </c>
      <c r="D149" s="748" t="s">
        <v>1151</v>
      </c>
      <c r="E149" s="748" t="s">
        <v>2119</v>
      </c>
      <c r="F149" s="752">
        <v>3</v>
      </c>
      <c r="G149" s="752">
        <v>478.5</v>
      </c>
      <c r="H149" s="766">
        <v>1</v>
      </c>
      <c r="I149" s="752"/>
      <c r="J149" s="752"/>
      <c r="K149" s="766">
        <v>0</v>
      </c>
      <c r="L149" s="752">
        <v>3</v>
      </c>
      <c r="M149" s="753">
        <v>478.5</v>
      </c>
    </row>
    <row r="150" spans="1:13" ht="14.4" customHeight="1" x14ac:dyDescent="0.3">
      <c r="A150" s="747" t="s">
        <v>605</v>
      </c>
      <c r="B150" s="748" t="s">
        <v>1981</v>
      </c>
      <c r="C150" s="748" t="s">
        <v>2120</v>
      </c>
      <c r="D150" s="748" t="s">
        <v>1588</v>
      </c>
      <c r="E150" s="748" t="s">
        <v>2121</v>
      </c>
      <c r="F150" s="752">
        <v>3</v>
      </c>
      <c r="G150" s="752">
        <v>2554.1999999999998</v>
      </c>
      <c r="H150" s="766">
        <v>1</v>
      </c>
      <c r="I150" s="752"/>
      <c r="J150" s="752"/>
      <c r="K150" s="766">
        <v>0</v>
      </c>
      <c r="L150" s="752">
        <v>3</v>
      </c>
      <c r="M150" s="753">
        <v>2554.1999999999998</v>
      </c>
    </row>
    <row r="151" spans="1:13" ht="14.4" customHeight="1" x14ac:dyDescent="0.3">
      <c r="A151" s="747" t="s">
        <v>605</v>
      </c>
      <c r="B151" s="748" t="s">
        <v>1981</v>
      </c>
      <c r="C151" s="748" t="s">
        <v>1982</v>
      </c>
      <c r="D151" s="748" t="s">
        <v>1983</v>
      </c>
      <c r="E151" s="748" t="s">
        <v>1984</v>
      </c>
      <c r="F151" s="752"/>
      <c r="G151" s="752"/>
      <c r="H151" s="766">
        <v>0</v>
      </c>
      <c r="I151" s="752">
        <v>116</v>
      </c>
      <c r="J151" s="752">
        <v>53996.2470723714</v>
      </c>
      <c r="K151" s="766">
        <v>1</v>
      </c>
      <c r="L151" s="752">
        <v>116</v>
      </c>
      <c r="M151" s="753">
        <v>53996.2470723714</v>
      </c>
    </row>
    <row r="152" spans="1:13" ht="14.4" customHeight="1" x14ac:dyDescent="0.3">
      <c r="A152" s="747" t="s">
        <v>605</v>
      </c>
      <c r="B152" s="748" t="s">
        <v>1981</v>
      </c>
      <c r="C152" s="748" t="s">
        <v>2122</v>
      </c>
      <c r="D152" s="748" t="s">
        <v>1983</v>
      </c>
      <c r="E152" s="748" t="s">
        <v>2119</v>
      </c>
      <c r="F152" s="752"/>
      <c r="G152" s="752"/>
      <c r="H152" s="766">
        <v>0</v>
      </c>
      <c r="I152" s="752">
        <v>132</v>
      </c>
      <c r="J152" s="752">
        <v>13237.691692796809</v>
      </c>
      <c r="K152" s="766">
        <v>1</v>
      </c>
      <c r="L152" s="752">
        <v>132</v>
      </c>
      <c r="M152" s="753">
        <v>13237.691692796809</v>
      </c>
    </row>
    <row r="153" spans="1:13" ht="14.4" customHeight="1" x14ac:dyDescent="0.3">
      <c r="A153" s="747" t="s">
        <v>605</v>
      </c>
      <c r="B153" s="748" t="s">
        <v>1981</v>
      </c>
      <c r="C153" s="748" t="s">
        <v>2123</v>
      </c>
      <c r="D153" s="748" t="s">
        <v>1983</v>
      </c>
      <c r="E153" s="748" t="s">
        <v>2124</v>
      </c>
      <c r="F153" s="752"/>
      <c r="G153" s="752"/>
      <c r="H153" s="766"/>
      <c r="I153" s="752">
        <v>0</v>
      </c>
      <c r="J153" s="752">
        <v>0</v>
      </c>
      <c r="K153" s="766"/>
      <c r="L153" s="752">
        <v>0</v>
      </c>
      <c r="M153" s="753">
        <v>0</v>
      </c>
    </row>
    <row r="154" spans="1:13" ht="14.4" customHeight="1" x14ac:dyDescent="0.3">
      <c r="A154" s="747" t="s">
        <v>605</v>
      </c>
      <c r="B154" s="748" t="s">
        <v>1742</v>
      </c>
      <c r="C154" s="748" t="s">
        <v>1743</v>
      </c>
      <c r="D154" s="748" t="s">
        <v>1744</v>
      </c>
      <c r="E154" s="748" t="s">
        <v>1745</v>
      </c>
      <c r="F154" s="752"/>
      <c r="G154" s="752"/>
      <c r="H154" s="766">
        <v>0</v>
      </c>
      <c r="I154" s="752">
        <v>199</v>
      </c>
      <c r="J154" s="752">
        <v>37444</v>
      </c>
      <c r="K154" s="766">
        <v>1</v>
      </c>
      <c r="L154" s="752">
        <v>199</v>
      </c>
      <c r="M154" s="753">
        <v>37444</v>
      </c>
    </row>
    <row r="155" spans="1:13" ht="14.4" customHeight="1" x14ac:dyDescent="0.3">
      <c r="A155" s="747" t="s">
        <v>605</v>
      </c>
      <c r="B155" s="748" t="s">
        <v>1742</v>
      </c>
      <c r="C155" s="748" t="s">
        <v>2125</v>
      </c>
      <c r="D155" s="748" t="s">
        <v>1565</v>
      </c>
      <c r="E155" s="748" t="s">
        <v>2126</v>
      </c>
      <c r="F155" s="752">
        <v>2</v>
      </c>
      <c r="G155" s="752">
        <v>1235.9600000000005</v>
      </c>
      <c r="H155" s="766">
        <v>1</v>
      </c>
      <c r="I155" s="752"/>
      <c r="J155" s="752"/>
      <c r="K155" s="766">
        <v>0</v>
      </c>
      <c r="L155" s="752">
        <v>2</v>
      </c>
      <c r="M155" s="753">
        <v>1235.9600000000005</v>
      </c>
    </row>
    <row r="156" spans="1:13" ht="14.4" customHeight="1" x14ac:dyDescent="0.3">
      <c r="A156" s="747" t="s">
        <v>605</v>
      </c>
      <c r="B156" s="748" t="s">
        <v>1746</v>
      </c>
      <c r="C156" s="748" t="s">
        <v>1747</v>
      </c>
      <c r="D156" s="748" t="s">
        <v>1748</v>
      </c>
      <c r="E156" s="748" t="s">
        <v>1749</v>
      </c>
      <c r="F156" s="752"/>
      <c r="G156" s="752"/>
      <c r="H156" s="766">
        <v>0</v>
      </c>
      <c r="I156" s="752">
        <v>116</v>
      </c>
      <c r="J156" s="752">
        <v>6111.5204585364463</v>
      </c>
      <c r="K156" s="766">
        <v>1</v>
      </c>
      <c r="L156" s="752">
        <v>116</v>
      </c>
      <c r="M156" s="753">
        <v>6111.5204585364463</v>
      </c>
    </row>
    <row r="157" spans="1:13" ht="14.4" customHeight="1" x14ac:dyDescent="0.3">
      <c r="A157" s="747" t="s">
        <v>605</v>
      </c>
      <c r="B157" s="748" t="s">
        <v>1988</v>
      </c>
      <c r="C157" s="748" t="s">
        <v>2127</v>
      </c>
      <c r="D157" s="748" t="s">
        <v>1990</v>
      </c>
      <c r="E157" s="748" t="s">
        <v>2128</v>
      </c>
      <c r="F157" s="752"/>
      <c r="G157" s="752"/>
      <c r="H157" s="766">
        <v>0</v>
      </c>
      <c r="I157" s="752">
        <v>1</v>
      </c>
      <c r="J157" s="752">
        <v>165.00000000000003</v>
      </c>
      <c r="K157" s="766">
        <v>1</v>
      </c>
      <c r="L157" s="752">
        <v>1</v>
      </c>
      <c r="M157" s="753">
        <v>165.00000000000003</v>
      </c>
    </row>
    <row r="158" spans="1:13" ht="14.4" customHeight="1" x14ac:dyDescent="0.3">
      <c r="A158" s="747" t="s">
        <v>605</v>
      </c>
      <c r="B158" s="748" t="s">
        <v>1988</v>
      </c>
      <c r="C158" s="748" t="s">
        <v>1989</v>
      </c>
      <c r="D158" s="748" t="s">
        <v>1990</v>
      </c>
      <c r="E158" s="748" t="s">
        <v>1991</v>
      </c>
      <c r="F158" s="752"/>
      <c r="G158" s="752"/>
      <c r="H158" s="766">
        <v>0</v>
      </c>
      <c r="I158" s="752">
        <v>58</v>
      </c>
      <c r="J158" s="752">
        <v>15371.179999999998</v>
      </c>
      <c r="K158" s="766">
        <v>1</v>
      </c>
      <c r="L158" s="752">
        <v>58</v>
      </c>
      <c r="M158" s="753">
        <v>15371.179999999998</v>
      </c>
    </row>
    <row r="159" spans="1:13" ht="14.4" customHeight="1" x14ac:dyDescent="0.3">
      <c r="A159" s="747" t="s">
        <v>605</v>
      </c>
      <c r="B159" s="748" t="s">
        <v>1750</v>
      </c>
      <c r="C159" s="748" t="s">
        <v>1751</v>
      </c>
      <c r="D159" s="748" t="s">
        <v>1752</v>
      </c>
      <c r="E159" s="748" t="s">
        <v>1753</v>
      </c>
      <c r="F159" s="752"/>
      <c r="G159" s="752"/>
      <c r="H159" s="766">
        <v>0</v>
      </c>
      <c r="I159" s="752">
        <v>62</v>
      </c>
      <c r="J159" s="752">
        <v>3060.9399999999996</v>
      </c>
      <c r="K159" s="766">
        <v>1</v>
      </c>
      <c r="L159" s="752">
        <v>62</v>
      </c>
      <c r="M159" s="753">
        <v>3060.9399999999996</v>
      </c>
    </row>
    <row r="160" spans="1:13" ht="14.4" customHeight="1" x14ac:dyDescent="0.3">
      <c r="A160" s="747" t="s">
        <v>605</v>
      </c>
      <c r="B160" s="748" t="s">
        <v>1750</v>
      </c>
      <c r="C160" s="748" t="s">
        <v>2129</v>
      </c>
      <c r="D160" s="748" t="s">
        <v>1752</v>
      </c>
      <c r="E160" s="748" t="s">
        <v>2130</v>
      </c>
      <c r="F160" s="752"/>
      <c r="G160" s="752"/>
      <c r="H160" s="766">
        <v>0</v>
      </c>
      <c r="I160" s="752">
        <v>5</v>
      </c>
      <c r="J160" s="752">
        <v>336.59999999999997</v>
      </c>
      <c r="K160" s="766">
        <v>1</v>
      </c>
      <c r="L160" s="752">
        <v>5</v>
      </c>
      <c r="M160" s="753">
        <v>336.59999999999997</v>
      </c>
    </row>
    <row r="161" spans="1:13" ht="14.4" customHeight="1" x14ac:dyDescent="0.3">
      <c r="A161" s="747" t="s">
        <v>605</v>
      </c>
      <c r="B161" s="748" t="s">
        <v>1750</v>
      </c>
      <c r="C161" s="748" t="s">
        <v>2030</v>
      </c>
      <c r="D161" s="748" t="s">
        <v>1752</v>
      </c>
      <c r="E161" s="748" t="s">
        <v>2031</v>
      </c>
      <c r="F161" s="752"/>
      <c r="G161" s="752"/>
      <c r="H161" s="766">
        <v>0</v>
      </c>
      <c r="I161" s="752">
        <v>2</v>
      </c>
      <c r="J161" s="752">
        <v>661.98</v>
      </c>
      <c r="K161" s="766">
        <v>1</v>
      </c>
      <c r="L161" s="752">
        <v>2</v>
      </c>
      <c r="M161" s="753">
        <v>661.98</v>
      </c>
    </row>
    <row r="162" spans="1:13" ht="14.4" customHeight="1" x14ac:dyDescent="0.3">
      <c r="A162" s="747" t="s">
        <v>605</v>
      </c>
      <c r="B162" s="748" t="s">
        <v>1750</v>
      </c>
      <c r="C162" s="748" t="s">
        <v>2131</v>
      </c>
      <c r="D162" s="748" t="s">
        <v>2132</v>
      </c>
      <c r="E162" s="748" t="s">
        <v>2133</v>
      </c>
      <c r="F162" s="752">
        <v>2</v>
      </c>
      <c r="G162" s="752">
        <v>254.17</v>
      </c>
      <c r="H162" s="766">
        <v>1</v>
      </c>
      <c r="I162" s="752"/>
      <c r="J162" s="752"/>
      <c r="K162" s="766">
        <v>0</v>
      </c>
      <c r="L162" s="752">
        <v>2</v>
      </c>
      <c r="M162" s="753">
        <v>254.17</v>
      </c>
    </row>
    <row r="163" spans="1:13" ht="14.4" customHeight="1" x14ac:dyDescent="0.3">
      <c r="A163" s="747" t="s">
        <v>605</v>
      </c>
      <c r="B163" s="748" t="s">
        <v>2050</v>
      </c>
      <c r="C163" s="748" t="s">
        <v>2134</v>
      </c>
      <c r="D163" s="748" t="s">
        <v>1610</v>
      </c>
      <c r="E163" s="748" t="s">
        <v>2135</v>
      </c>
      <c r="F163" s="752"/>
      <c r="G163" s="752"/>
      <c r="H163" s="766">
        <v>0</v>
      </c>
      <c r="I163" s="752">
        <v>6</v>
      </c>
      <c r="J163" s="752">
        <v>297.51000000000005</v>
      </c>
      <c r="K163" s="766">
        <v>1</v>
      </c>
      <c r="L163" s="752">
        <v>6</v>
      </c>
      <c r="M163" s="753">
        <v>297.51000000000005</v>
      </c>
    </row>
    <row r="164" spans="1:13" ht="14.4" customHeight="1" x14ac:dyDescent="0.3">
      <c r="A164" s="747" t="s">
        <v>608</v>
      </c>
      <c r="B164" s="748" t="s">
        <v>2092</v>
      </c>
      <c r="C164" s="748" t="s">
        <v>2093</v>
      </c>
      <c r="D164" s="748" t="s">
        <v>2094</v>
      </c>
      <c r="E164" s="748" t="s">
        <v>2095</v>
      </c>
      <c r="F164" s="752"/>
      <c r="G164" s="752"/>
      <c r="H164" s="766">
        <v>0</v>
      </c>
      <c r="I164" s="752">
        <v>50</v>
      </c>
      <c r="J164" s="752">
        <v>13694.999529430399</v>
      </c>
      <c r="K164" s="766">
        <v>1</v>
      </c>
      <c r="L164" s="752">
        <v>50</v>
      </c>
      <c r="M164" s="753">
        <v>13694.999529430399</v>
      </c>
    </row>
    <row r="165" spans="1:13" ht="14.4" customHeight="1" x14ac:dyDescent="0.3">
      <c r="A165" s="747" t="s">
        <v>608</v>
      </c>
      <c r="B165" s="748" t="s">
        <v>1794</v>
      </c>
      <c r="C165" s="748" t="s">
        <v>1795</v>
      </c>
      <c r="D165" s="748" t="s">
        <v>816</v>
      </c>
      <c r="E165" s="748" t="s">
        <v>1796</v>
      </c>
      <c r="F165" s="752"/>
      <c r="G165" s="752"/>
      <c r="H165" s="766">
        <v>0</v>
      </c>
      <c r="I165" s="752">
        <v>17</v>
      </c>
      <c r="J165" s="752">
        <v>2191.5700000000002</v>
      </c>
      <c r="K165" s="766">
        <v>1</v>
      </c>
      <c r="L165" s="752">
        <v>17</v>
      </c>
      <c r="M165" s="753">
        <v>2191.5700000000002</v>
      </c>
    </row>
    <row r="166" spans="1:13" ht="14.4" customHeight="1" x14ac:dyDescent="0.3">
      <c r="A166" s="747" t="s">
        <v>608</v>
      </c>
      <c r="B166" s="748" t="s">
        <v>1967</v>
      </c>
      <c r="C166" s="748" t="s">
        <v>1968</v>
      </c>
      <c r="D166" s="748" t="s">
        <v>1258</v>
      </c>
      <c r="E166" s="748" t="s">
        <v>1969</v>
      </c>
      <c r="F166" s="752"/>
      <c r="G166" s="752"/>
      <c r="H166" s="766">
        <v>0</v>
      </c>
      <c r="I166" s="752">
        <v>4</v>
      </c>
      <c r="J166" s="752">
        <v>1217.0800000000004</v>
      </c>
      <c r="K166" s="766">
        <v>1</v>
      </c>
      <c r="L166" s="752">
        <v>4</v>
      </c>
      <c r="M166" s="753">
        <v>1217.0800000000004</v>
      </c>
    </row>
    <row r="167" spans="1:13" ht="14.4" customHeight="1" x14ac:dyDescent="0.3">
      <c r="A167" s="747" t="s">
        <v>608</v>
      </c>
      <c r="B167" s="748" t="s">
        <v>2098</v>
      </c>
      <c r="C167" s="748" t="s">
        <v>2099</v>
      </c>
      <c r="D167" s="748" t="s">
        <v>2100</v>
      </c>
      <c r="E167" s="748" t="s">
        <v>2101</v>
      </c>
      <c r="F167" s="752"/>
      <c r="G167" s="752"/>
      <c r="H167" s="766">
        <v>0</v>
      </c>
      <c r="I167" s="752">
        <v>20</v>
      </c>
      <c r="J167" s="752">
        <v>14300</v>
      </c>
      <c r="K167" s="766">
        <v>1</v>
      </c>
      <c r="L167" s="752">
        <v>20</v>
      </c>
      <c r="M167" s="753">
        <v>14300</v>
      </c>
    </row>
    <row r="168" spans="1:13" ht="14.4" customHeight="1" x14ac:dyDescent="0.3">
      <c r="A168" s="747" t="s">
        <v>608</v>
      </c>
      <c r="B168" s="748" t="s">
        <v>2098</v>
      </c>
      <c r="C168" s="748" t="s">
        <v>2102</v>
      </c>
      <c r="D168" s="748" t="s">
        <v>2103</v>
      </c>
      <c r="E168" s="748" t="s">
        <v>2101</v>
      </c>
      <c r="F168" s="752">
        <v>83</v>
      </c>
      <c r="G168" s="752">
        <v>79217.260000000009</v>
      </c>
      <c r="H168" s="766">
        <v>1</v>
      </c>
      <c r="I168" s="752"/>
      <c r="J168" s="752"/>
      <c r="K168" s="766">
        <v>0</v>
      </c>
      <c r="L168" s="752">
        <v>83</v>
      </c>
      <c r="M168" s="753">
        <v>79217.260000000009</v>
      </c>
    </row>
    <row r="169" spans="1:13" ht="14.4" customHeight="1" x14ac:dyDescent="0.3">
      <c r="A169" s="747" t="s">
        <v>608</v>
      </c>
      <c r="B169" s="748" t="s">
        <v>1970</v>
      </c>
      <c r="C169" s="748" t="s">
        <v>2104</v>
      </c>
      <c r="D169" s="748" t="s">
        <v>1093</v>
      </c>
      <c r="E169" s="748" t="s">
        <v>2105</v>
      </c>
      <c r="F169" s="752"/>
      <c r="G169" s="752"/>
      <c r="H169" s="766">
        <v>0</v>
      </c>
      <c r="I169" s="752">
        <v>3</v>
      </c>
      <c r="J169" s="752">
        <v>322.37999999999994</v>
      </c>
      <c r="K169" s="766">
        <v>1</v>
      </c>
      <c r="L169" s="752">
        <v>3</v>
      </c>
      <c r="M169" s="753">
        <v>322.37999999999994</v>
      </c>
    </row>
    <row r="170" spans="1:13" ht="14.4" customHeight="1" x14ac:dyDescent="0.3">
      <c r="A170" s="747" t="s">
        <v>608</v>
      </c>
      <c r="B170" s="748" t="s">
        <v>1970</v>
      </c>
      <c r="C170" s="748" t="s">
        <v>1971</v>
      </c>
      <c r="D170" s="748" t="s">
        <v>1093</v>
      </c>
      <c r="E170" s="748" t="s">
        <v>1622</v>
      </c>
      <c r="F170" s="752"/>
      <c r="G170" s="752"/>
      <c r="H170" s="766">
        <v>0</v>
      </c>
      <c r="I170" s="752">
        <v>8</v>
      </c>
      <c r="J170" s="752">
        <v>3559.92</v>
      </c>
      <c r="K170" s="766">
        <v>1</v>
      </c>
      <c r="L170" s="752">
        <v>8</v>
      </c>
      <c r="M170" s="753">
        <v>3559.92</v>
      </c>
    </row>
    <row r="171" spans="1:13" ht="14.4" customHeight="1" x14ac:dyDescent="0.3">
      <c r="A171" s="747" t="s">
        <v>608</v>
      </c>
      <c r="B171" s="748" t="s">
        <v>2106</v>
      </c>
      <c r="C171" s="748" t="s">
        <v>2107</v>
      </c>
      <c r="D171" s="748" t="s">
        <v>2108</v>
      </c>
      <c r="E171" s="748" t="s">
        <v>2109</v>
      </c>
      <c r="F171" s="752"/>
      <c r="G171" s="752"/>
      <c r="H171" s="766">
        <v>0</v>
      </c>
      <c r="I171" s="752">
        <v>324</v>
      </c>
      <c r="J171" s="752">
        <v>658627.19999999995</v>
      </c>
      <c r="K171" s="766">
        <v>1</v>
      </c>
      <c r="L171" s="752">
        <v>324</v>
      </c>
      <c r="M171" s="753">
        <v>658627.19999999995</v>
      </c>
    </row>
    <row r="172" spans="1:13" ht="14.4" customHeight="1" x14ac:dyDescent="0.3">
      <c r="A172" s="747" t="s">
        <v>608</v>
      </c>
      <c r="B172" s="748" t="s">
        <v>1972</v>
      </c>
      <c r="C172" s="748" t="s">
        <v>2110</v>
      </c>
      <c r="D172" s="748" t="s">
        <v>1608</v>
      </c>
      <c r="E172" s="748" t="s">
        <v>2111</v>
      </c>
      <c r="F172" s="752">
        <v>10</v>
      </c>
      <c r="G172" s="752">
        <v>589.80000000000007</v>
      </c>
      <c r="H172" s="766">
        <v>1</v>
      </c>
      <c r="I172" s="752"/>
      <c r="J172" s="752"/>
      <c r="K172" s="766">
        <v>0</v>
      </c>
      <c r="L172" s="752">
        <v>10</v>
      </c>
      <c r="M172" s="753">
        <v>589.80000000000007</v>
      </c>
    </row>
    <row r="173" spans="1:13" ht="14.4" customHeight="1" x14ac:dyDescent="0.3">
      <c r="A173" s="747" t="s">
        <v>608</v>
      </c>
      <c r="B173" s="748" t="s">
        <v>1972</v>
      </c>
      <c r="C173" s="748" t="s">
        <v>2112</v>
      </c>
      <c r="D173" s="748" t="s">
        <v>1976</v>
      </c>
      <c r="E173" s="748" t="s">
        <v>2113</v>
      </c>
      <c r="F173" s="752"/>
      <c r="G173" s="752"/>
      <c r="H173" s="766">
        <v>0</v>
      </c>
      <c r="I173" s="752">
        <v>22</v>
      </c>
      <c r="J173" s="752">
        <v>10057.08464629833</v>
      </c>
      <c r="K173" s="766">
        <v>1</v>
      </c>
      <c r="L173" s="752">
        <v>22</v>
      </c>
      <c r="M173" s="753">
        <v>10057.08464629833</v>
      </c>
    </row>
    <row r="174" spans="1:13" ht="14.4" customHeight="1" x14ac:dyDescent="0.3">
      <c r="A174" s="747" t="s">
        <v>608</v>
      </c>
      <c r="B174" s="748" t="s">
        <v>1977</v>
      </c>
      <c r="C174" s="748" t="s">
        <v>2116</v>
      </c>
      <c r="D174" s="748" t="s">
        <v>1979</v>
      </c>
      <c r="E174" s="748" t="s">
        <v>2117</v>
      </c>
      <c r="F174" s="752"/>
      <c r="G174" s="752"/>
      <c r="H174" s="766">
        <v>0</v>
      </c>
      <c r="I174" s="752">
        <v>120</v>
      </c>
      <c r="J174" s="752">
        <v>17731.2</v>
      </c>
      <c r="K174" s="766">
        <v>1</v>
      </c>
      <c r="L174" s="752">
        <v>120</v>
      </c>
      <c r="M174" s="753">
        <v>17731.2</v>
      </c>
    </row>
    <row r="175" spans="1:13" ht="14.4" customHeight="1" x14ac:dyDescent="0.3">
      <c r="A175" s="747" t="s">
        <v>608</v>
      </c>
      <c r="B175" s="748" t="s">
        <v>1981</v>
      </c>
      <c r="C175" s="748" t="s">
        <v>1982</v>
      </c>
      <c r="D175" s="748" t="s">
        <v>1983</v>
      </c>
      <c r="E175" s="748" t="s">
        <v>1984</v>
      </c>
      <c r="F175" s="752"/>
      <c r="G175" s="752"/>
      <c r="H175" s="766">
        <v>0</v>
      </c>
      <c r="I175" s="752">
        <v>73</v>
      </c>
      <c r="J175" s="752">
        <v>33267.294144742795</v>
      </c>
      <c r="K175" s="766">
        <v>1</v>
      </c>
      <c r="L175" s="752">
        <v>73</v>
      </c>
      <c r="M175" s="753">
        <v>33267.294144742795</v>
      </c>
    </row>
    <row r="176" spans="1:13" ht="14.4" customHeight="1" x14ac:dyDescent="0.3">
      <c r="A176" s="747" t="s">
        <v>608</v>
      </c>
      <c r="B176" s="748" t="s">
        <v>1981</v>
      </c>
      <c r="C176" s="748" t="s">
        <v>2122</v>
      </c>
      <c r="D176" s="748" t="s">
        <v>1983</v>
      </c>
      <c r="E176" s="748" t="s">
        <v>2119</v>
      </c>
      <c r="F176" s="752"/>
      <c r="G176" s="752"/>
      <c r="H176" s="766">
        <v>0</v>
      </c>
      <c r="I176" s="752">
        <v>112</v>
      </c>
      <c r="J176" s="752">
        <v>11374.901165311596</v>
      </c>
      <c r="K176" s="766">
        <v>1</v>
      </c>
      <c r="L176" s="752">
        <v>112</v>
      </c>
      <c r="M176" s="753">
        <v>11374.901165311596</v>
      </c>
    </row>
    <row r="177" spans="1:13" ht="14.4" customHeight="1" x14ac:dyDescent="0.3">
      <c r="A177" s="747" t="s">
        <v>608</v>
      </c>
      <c r="B177" s="748" t="s">
        <v>1742</v>
      </c>
      <c r="C177" s="748" t="s">
        <v>1743</v>
      </c>
      <c r="D177" s="748" t="s">
        <v>1744</v>
      </c>
      <c r="E177" s="748" t="s">
        <v>1745</v>
      </c>
      <c r="F177" s="752"/>
      <c r="G177" s="752"/>
      <c r="H177" s="766">
        <v>0</v>
      </c>
      <c r="I177" s="752">
        <v>124</v>
      </c>
      <c r="J177" s="752">
        <v>19338</v>
      </c>
      <c r="K177" s="766">
        <v>1</v>
      </c>
      <c r="L177" s="752">
        <v>124</v>
      </c>
      <c r="M177" s="753">
        <v>19338</v>
      </c>
    </row>
    <row r="178" spans="1:13" ht="14.4" customHeight="1" x14ac:dyDescent="0.3">
      <c r="A178" s="747" t="s">
        <v>608</v>
      </c>
      <c r="B178" s="748" t="s">
        <v>1746</v>
      </c>
      <c r="C178" s="748" t="s">
        <v>1747</v>
      </c>
      <c r="D178" s="748" t="s">
        <v>1748</v>
      </c>
      <c r="E178" s="748" t="s">
        <v>1749</v>
      </c>
      <c r="F178" s="752"/>
      <c r="G178" s="752"/>
      <c r="H178" s="766">
        <v>0</v>
      </c>
      <c r="I178" s="752">
        <v>209</v>
      </c>
      <c r="J178" s="752">
        <v>11130.401344258575</v>
      </c>
      <c r="K178" s="766">
        <v>1</v>
      </c>
      <c r="L178" s="752">
        <v>209</v>
      </c>
      <c r="M178" s="753">
        <v>11130.401344258575</v>
      </c>
    </row>
    <row r="179" spans="1:13" ht="14.4" customHeight="1" x14ac:dyDescent="0.3">
      <c r="A179" s="747" t="s">
        <v>608</v>
      </c>
      <c r="B179" s="748" t="s">
        <v>1988</v>
      </c>
      <c r="C179" s="748" t="s">
        <v>2127</v>
      </c>
      <c r="D179" s="748" t="s">
        <v>1990</v>
      </c>
      <c r="E179" s="748" t="s">
        <v>2128</v>
      </c>
      <c r="F179" s="752"/>
      <c r="G179" s="752"/>
      <c r="H179" s="766">
        <v>0</v>
      </c>
      <c r="I179" s="752">
        <v>3</v>
      </c>
      <c r="J179" s="752">
        <v>577.5</v>
      </c>
      <c r="K179" s="766">
        <v>1</v>
      </c>
      <c r="L179" s="752">
        <v>3</v>
      </c>
      <c r="M179" s="753">
        <v>577.5</v>
      </c>
    </row>
    <row r="180" spans="1:13" ht="14.4" customHeight="1" x14ac:dyDescent="0.3">
      <c r="A180" s="747" t="s">
        <v>608</v>
      </c>
      <c r="B180" s="748" t="s">
        <v>1988</v>
      </c>
      <c r="C180" s="748" t="s">
        <v>1989</v>
      </c>
      <c r="D180" s="748" t="s">
        <v>1990</v>
      </c>
      <c r="E180" s="748" t="s">
        <v>1991</v>
      </c>
      <c r="F180" s="752"/>
      <c r="G180" s="752"/>
      <c r="H180" s="766">
        <v>0</v>
      </c>
      <c r="I180" s="752">
        <v>39</v>
      </c>
      <c r="J180" s="752">
        <v>10289.4</v>
      </c>
      <c r="K180" s="766">
        <v>1</v>
      </c>
      <c r="L180" s="752">
        <v>39</v>
      </c>
      <c r="M180" s="753">
        <v>10289.4</v>
      </c>
    </row>
    <row r="181" spans="1:13" ht="14.4" customHeight="1" x14ac:dyDescent="0.3">
      <c r="A181" s="747" t="s">
        <v>608</v>
      </c>
      <c r="B181" s="748" t="s">
        <v>1750</v>
      </c>
      <c r="C181" s="748" t="s">
        <v>1751</v>
      </c>
      <c r="D181" s="748" t="s">
        <v>1752</v>
      </c>
      <c r="E181" s="748" t="s">
        <v>1753</v>
      </c>
      <c r="F181" s="752"/>
      <c r="G181" s="752"/>
      <c r="H181" s="766">
        <v>0</v>
      </c>
      <c r="I181" s="752">
        <v>68</v>
      </c>
      <c r="J181" s="752">
        <v>3357.16</v>
      </c>
      <c r="K181" s="766">
        <v>1</v>
      </c>
      <c r="L181" s="752">
        <v>68</v>
      </c>
      <c r="M181" s="753">
        <v>3357.16</v>
      </c>
    </row>
    <row r="182" spans="1:13" ht="14.4" customHeight="1" x14ac:dyDescent="0.3">
      <c r="A182" s="747" t="s">
        <v>608</v>
      </c>
      <c r="B182" s="748" t="s">
        <v>1750</v>
      </c>
      <c r="C182" s="748" t="s">
        <v>2129</v>
      </c>
      <c r="D182" s="748" t="s">
        <v>1752</v>
      </c>
      <c r="E182" s="748" t="s">
        <v>2130</v>
      </c>
      <c r="F182" s="752"/>
      <c r="G182" s="752"/>
      <c r="H182" s="766">
        <v>0</v>
      </c>
      <c r="I182" s="752">
        <v>6</v>
      </c>
      <c r="J182" s="752">
        <v>403.91999999999985</v>
      </c>
      <c r="K182" s="766">
        <v>1</v>
      </c>
      <c r="L182" s="752">
        <v>6</v>
      </c>
      <c r="M182" s="753">
        <v>403.91999999999985</v>
      </c>
    </row>
    <row r="183" spans="1:13" ht="14.4" customHeight="1" x14ac:dyDescent="0.3">
      <c r="A183" s="747" t="s">
        <v>608</v>
      </c>
      <c r="B183" s="748" t="s">
        <v>1750</v>
      </c>
      <c r="C183" s="748" t="s">
        <v>2136</v>
      </c>
      <c r="D183" s="748" t="s">
        <v>2132</v>
      </c>
      <c r="E183" s="748" t="s">
        <v>2137</v>
      </c>
      <c r="F183" s="752">
        <v>3</v>
      </c>
      <c r="G183" s="752">
        <v>400.19999999999993</v>
      </c>
      <c r="H183" s="766">
        <v>1</v>
      </c>
      <c r="I183" s="752"/>
      <c r="J183" s="752"/>
      <c r="K183" s="766">
        <v>0</v>
      </c>
      <c r="L183" s="752">
        <v>3</v>
      </c>
      <c r="M183" s="753">
        <v>400.19999999999993</v>
      </c>
    </row>
    <row r="184" spans="1:13" ht="14.4" customHeight="1" x14ac:dyDescent="0.3">
      <c r="A184" s="747" t="s">
        <v>608</v>
      </c>
      <c r="B184" s="748" t="s">
        <v>1750</v>
      </c>
      <c r="C184" s="748" t="s">
        <v>2131</v>
      </c>
      <c r="D184" s="748" t="s">
        <v>2132</v>
      </c>
      <c r="E184" s="748" t="s">
        <v>2133</v>
      </c>
      <c r="F184" s="752">
        <v>1</v>
      </c>
      <c r="G184" s="752">
        <v>126.65000000000002</v>
      </c>
      <c r="H184" s="766">
        <v>1</v>
      </c>
      <c r="I184" s="752"/>
      <c r="J184" s="752"/>
      <c r="K184" s="766">
        <v>0</v>
      </c>
      <c r="L184" s="752">
        <v>1</v>
      </c>
      <c r="M184" s="753">
        <v>126.65000000000002</v>
      </c>
    </row>
    <row r="185" spans="1:13" ht="14.4" customHeight="1" x14ac:dyDescent="0.3">
      <c r="A185" s="747" t="s">
        <v>608</v>
      </c>
      <c r="B185" s="748" t="s">
        <v>2050</v>
      </c>
      <c r="C185" s="748" t="s">
        <v>2134</v>
      </c>
      <c r="D185" s="748" t="s">
        <v>1610</v>
      </c>
      <c r="E185" s="748" t="s">
        <v>2135</v>
      </c>
      <c r="F185" s="752"/>
      <c r="G185" s="752"/>
      <c r="H185" s="766">
        <v>0</v>
      </c>
      <c r="I185" s="752">
        <v>5</v>
      </c>
      <c r="J185" s="752">
        <v>250.17000000000007</v>
      </c>
      <c r="K185" s="766">
        <v>1</v>
      </c>
      <c r="L185" s="752">
        <v>5</v>
      </c>
      <c r="M185" s="753">
        <v>250.17000000000007</v>
      </c>
    </row>
    <row r="186" spans="1:13" ht="14.4" customHeight="1" x14ac:dyDescent="0.3">
      <c r="A186" s="747" t="s">
        <v>611</v>
      </c>
      <c r="B186" s="748" t="s">
        <v>2138</v>
      </c>
      <c r="C186" s="748" t="s">
        <v>2139</v>
      </c>
      <c r="D186" s="748" t="s">
        <v>2140</v>
      </c>
      <c r="E186" s="748" t="s">
        <v>2046</v>
      </c>
      <c r="F186" s="752"/>
      <c r="G186" s="752"/>
      <c r="H186" s="766">
        <v>0</v>
      </c>
      <c r="I186" s="752">
        <v>2</v>
      </c>
      <c r="J186" s="752">
        <v>298.26</v>
      </c>
      <c r="K186" s="766">
        <v>1</v>
      </c>
      <c r="L186" s="752">
        <v>2</v>
      </c>
      <c r="M186" s="753">
        <v>298.26</v>
      </c>
    </row>
    <row r="187" spans="1:13" ht="14.4" customHeight="1" x14ac:dyDescent="0.3">
      <c r="A187" s="747" t="s">
        <v>611</v>
      </c>
      <c r="B187" s="748" t="s">
        <v>2092</v>
      </c>
      <c r="C187" s="748" t="s">
        <v>2141</v>
      </c>
      <c r="D187" s="748" t="s">
        <v>2142</v>
      </c>
      <c r="E187" s="748" t="s">
        <v>2143</v>
      </c>
      <c r="F187" s="752"/>
      <c r="G187" s="752"/>
      <c r="H187" s="766">
        <v>0</v>
      </c>
      <c r="I187" s="752">
        <v>12</v>
      </c>
      <c r="J187" s="752">
        <v>692.40000000000009</v>
      </c>
      <c r="K187" s="766">
        <v>1</v>
      </c>
      <c r="L187" s="752">
        <v>12</v>
      </c>
      <c r="M187" s="753">
        <v>692.40000000000009</v>
      </c>
    </row>
    <row r="188" spans="1:13" ht="14.4" customHeight="1" x14ac:dyDescent="0.3">
      <c r="A188" s="747" t="s">
        <v>611</v>
      </c>
      <c r="B188" s="748" t="s">
        <v>2144</v>
      </c>
      <c r="C188" s="748" t="s">
        <v>2145</v>
      </c>
      <c r="D188" s="748" t="s">
        <v>733</v>
      </c>
      <c r="E188" s="748" t="s">
        <v>2146</v>
      </c>
      <c r="F188" s="752"/>
      <c r="G188" s="752"/>
      <c r="H188" s="766">
        <v>0</v>
      </c>
      <c r="I188" s="752">
        <v>4</v>
      </c>
      <c r="J188" s="752">
        <v>415.35</v>
      </c>
      <c r="K188" s="766">
        <v>1</v>
      </c>
      <c r="L188" s="752">
        <v>4</v>
      </c>
      <c r="M188" s="753">
        <v>415.35</v>
      </c>
    </row>
    <row r="189" spans="1:13" ht="14.4" customHeight="1" x14ac:dyDescent="0.3">
      <c r="A189" s="747" t="s">
        <v>611</v>
      </c>
      <c r="B189" s="748" t="s">
        <v>2144</v>
      </c>
      <c r="C189" s="748" t="s">
        <v>2147</v>
      </c>
      <c r="D189" s="748" t="s">
        <v>733</v>
      </c>
      <c r="E189" s="748" t="s">
        <v>2146</v>
      </c>
      <c r="F189" s="752">
        <v>1</v>
      </c>
      <c r="G189" s="752">
        <v>103.31999999999998</v>
      </c>
      <c r="H189" s="766">
        <v>1</v>
      </c>
      <c r="I189" s="752"/>
      <c r="J189" s="752"/>
      <c r="K189" s="766">
        <v>0</v>
      </c>
      <c r="L189" s="752">
        <v>1</v>
      </c>
      <c r="M189" s="753">
        <v>103.31999999999998</v>
      </c>
    </row>
    <row r="190" spans="1:13" ht="14.4" customHeight="1" x14ac:dyDescent="0.3">
      <c r="A190" s="747" t="s">
        <v>611</v>
      </c>
      <c r="B190" s="748" t="s">
        <v>1742</v>
      </c>
      <c r="C190" s="748" t="s">
        <v>1743</v>
      </c>
      <c r="D190" s="748" t="s">
        <v>1744</v>
      </c>
      <c r="E190" s="748" t="s">
        <v>1745</v>
      </c>
      <c r="F190" s="752"/>
      <c r="G190" s="752"/>
      <c r="H190" s="766">
        <v>0</v>
      </c>
      <c r="I190" s="752">
        <v>14</v>
      </c>
      <c r="J190" s="752">
        <v>2002</v>
      </c>
      <c r="K190" s="766">
        <v>1</v>
      </c>
      <c r="L190" s="752">
        <v>14</v>
      </c>
      <c r="M190" s="753">
        <v>2002</v>
      </c>
    </row>
    <row r="191" spans="1:13" ht="14.4" customHeight="1" x14ac:dyDescent="0.3">
      <c r="A191" s="747" t="s">
        <v>611</v>
      </c>
      <c r="B191" s="748" t="s">
        <v>1746</v>
      </c>
      <c r="C191" s="748" t="s">
        <v>1985</v>
      </c>
      <c r="D191" s="748" t="s">
        <v>1986</v>
      </c>
      <c r="E191" s="748" t="s">
        <v>1987</v>
      </c>
      <c r="F191" s="752"/>
      <c r="G191" s="752"/>
      <c r="H191" s="766">
        <v>0</v>
      </c>
      <c r="I191" s="752">
        <v>3</v>
      </c>
      <c r="J191" s="752">
        <v>111.92035946097286</v>
      </c>
      <c r="K191" s="766">
        <v>1</v>
      </c>
      <c r="L191" s="752">
        <v>3</v>
      </c>
      <c r="M191" s="753">
        <v>111.92035946097286</v>
      </c>
    </row>
    <row r="192" spans="1:13" ht="14.4" customHeight="1" x14ac:dyDescent="0.3">
      <c r="A192" s="747" t="s">
        <v>611</v>
      </c>
      <c r="B192" s="748" t="s">
        <v>1746</v>
      </c>
      <c r="C192" s="748" t="s">
        <v>1747</v>
      </c>
      <c r="D192" s="748" t="s">
        <v>1748</v>
      </c>
      <c r="E192" s="748" t="s">
        <v>1749</v>
      </c>
      <c r="F192" s="752"/>
      <c r="G192" s="752"/>
      <c r="H192" s="766">
        <v>0</v>
      </c>
      <c r="I192" s="752">
        <v>43</v>
      </c>
      <c r="J192" s="752">
        <v>2290.37</v>
      </c>
      <c r="K192" s="766">
        <v>1</v>
      </c>
      <c r="L192" s="752">
        <v>43</v>
      </c>
      <c r="M192" s="753">
        <v>2290.37</v>
      </c>
    </row>
    <row r="193" spans="1:13" ht="14.4" customHeight="1" x14ac:dyDescent="0.3">
      <c r="A193" s="747" t="s">
        <v>611</v>
      </c>
      <c r="B193" s="748" t="s">
        <v>1988</v>
      </c>
      <c r="C193" s="748" t="s">
        <v>1989</v>
      </c>
      <c r="D193" s="748" t="s">
        <v>1990</v>
      </c>
      <c r="E193" s="748" t="s">
        <v>1991</v>
      </c>
      <c r="F193" s="752"/>
      <c r="G193" s="752"/>
      <c r="H193" s="766">
        <v>0</v>
      </c>
      <c r="I193" s="752">
        <v>35</v>
      </c>
      <c r="J193" s="752">
        <v>8988.76</v>
      </c>
      <c r="K193" s="766">
        <v>1</v>
      </c>
      <c r="L193" s="752">
        <v>35</v>
      </c>
      <c r="M193" s="753">
        <v>8988.76</v>
      </c>
    </row>
    <row r="194" spans="1:13" ht="14.4" customHeight="1" x14ac:dyDescent="0.3">
      <c r="A194" s="747" t="s">
        <v>611</v>
      </c>
      <c r="B194" s="748" t="s">
        <v>2021</v>
      </c>
      <c r="C194" s="748" t="s">
        <v>2148</v>
      </c>
      <c r="D194" s="748" t="s">
        <v>2149</v>
      </c>
      <c r="E194" s="748" t="s">
        <v>2150</v>
      </c>
      <c r="F194" s="752"/>
      <c r="G194" s="752"/>
      <c r="H194" s="766">
        <v>0</v>
      </c>
      <c r="I194" s="752">
        <v>1</v>
      </c>
      <c r="J194" s="752">
        <v>29.490000000000006</v>
      </c>
      <c r="K194" s="766">
        <v>1</v>
      </c>
      <c r="L194" s="752">
        <v>1</v>
      </c>
      <c r="M194" s="753">
        <v>29.490000000000006</v>
      </c>
    </row>
    <row r="195" spans="1:13" ht="14.4" customHeight="1" x14ac:dyDescent="0.3">
      <c r="A195" s="747" t="s">
        <v>611</v>
      </c>
      <c r="B195" s="748" t="s">
        <v>2032</v>
      </c>
      <c r="C195" s="748" t="s">
        <v>2035</v>
      </c>
      <c r="D195" s="748" t="s">
        <v>1326</v>
      </c>
      <c r="E195" s="748" t="s">
        <v>2036</v>
      </c>
      <c r="F195" s="752"/>
      <c r="G195" s="752"/>
      <c r="H195" s="766">
        <v>0</v>
      </c>
      <c r="I195" s="752">
        <v>1</v>
      </c>
      <c r="J195" s="752">
        <v>45.490000000000009</v>
      </c>
      <c r="K195" s="766">
        <v>1</v>
      </c>
      <c r="L195" s="752">
        <v>1</v>
      </c>
      <c r="M195" s="753">
        <v>45.490000000000009</v>
      </c>
    </row>
    <row r="196" spans="1:13" ht="14.4" customHeight="1" x14ac:dyDescent="0.3">
      <c r="A196" s="747" t="s">
        <v>611</v>
      </c>
      <c r="B196" s="748" t="s">
        <v>2047</v>
      </c>
      <c r="C196" s="748" t="s">
        <v>2048</v>
      </c>
      <c r="D196" s="748" t="s">
        <v>2049</v>
      </c>
      <c r="E196" s="748" t="s">
        <v>2010</v>
      </c>
      <c r="F196" s="752"/>
      <c r="G196" s="752"/>
      <c r="H196" s="766">
        <v>0</v>
      </c>
      <c r="I196" s="752">
        <v>5</v>
      </c>
      <c r="J196" s="752">
        <v>125.31</v>
      </c>
      <c r="K196" s="766">
        <v>1</v>
      </c>
      <c r="L196" s="752">
        <v>5</v>
      </c>
      <c r="M196" s="753">
        <v>125.31</v>
      </c>
    </row>
    <row r="197" spans="1:13" ht="14.4" customHeight="1" x14ac:dyDescent="0.3">
      <c r="A197" s="747" t="s">
        <v>611</v>
      </c>
      <c r="B197" s="748" t="s">
        <v>2050</v>
      </c>
      <c r="C197" s="748" t="s">
        <v>2134</v>
      </c>
      <c r="D197" s="748" t="s">
        <v>1610</v>
      </c>
      <c r="E197" s="748" t="s">
        <v>2135</v>
      </c>
      <c r="F197" s="752"/>
      <c r="G197" s="752"/>
      <c r="H197" s="766">
        <v>0</v>
      </c>
      <c r="I197" s="752">
        <v>3</v>
      </c>
      <c r="J197" s="752">
        <v>149.83000000000007</v>
      </c>
      <c r="K197" s="766">
        <v>1</v>
      </c>
      <c r="L197" s="752">
        <v>3</v>
      </c>
      <c r="M197" s="753">
        <v>149.83000000000007</v>
      </c>
    </row>
    <row r="198" spans="1:13" ht="14.4" customHeight="1" x14ac:dyDescent="0.3">
      <c r="A198" s="747" t="s">
        <v>614</v>
      </c>
      <c r="B198" s="748" t="s">
        <v>1967</v>
      </c>
      <c r="C198" s="748" t="s">
        <v>1968</v>
      </c>
      <c r="D198" s="748" t="s">
        <v>1258</v>
      </c>
      <c r="E198" s="748" t="s">
        <v>1969</v>
      </c>
      <c r="F198" s="752"/>
      <c r="G198" s="752"/>
      <c r="H198" s="766">
        <v>0</v>
      </c>
      <c r="I198" s="752">
        <v>1</v>
      </c>
      <c r="J198" s="752">
        <v>303.23</v>
      </c>
      <c r="K198" s="766">
        <v>1</v>
      </c>
      <c r="L198" s="752">
        <v>1</v>
      </c>
      <c r="M198" s="753">
        <v>303.23</v>
      </c>
    </row>
    <row r="199" spans="1:13" ht="14.4" customHeight="1" x14ac:dyDescent="0.3">
      <c r="A199" s="747" t="s">
        <v>614</v>
      </c>
      <c r="B199" s="748" t="s">
        <v>2098</v>
      </c>
      <c r="C199" s="748" t="s">
        <v>2102</v>
      </c>
      <c r="D199" s="748" t="s">
        <v>2103</v>
      </c>
      <c r="E199" s="748" t="s">
        <v>2101</v>
      </c>
      <c r="F199" s="752">
        <v>20</v>
      </c>
      <c r="G199" s="752">
        <v>19001.600000000002</v>
      </c>
      <c r="H199" s="766">
        <v>1</v>
      </c>
      <c r="I199" s="752"/>
      <c r="J199" s="752"/>
      <c r="K199" s="766">
        <v>0</v>
      </c>
      <c r="L199" s="752">
        <v>20</v>
      </c>
      <c r="M199" s="753">
        <v>19001.600000000002</v>
      </c>
    </row>
    <row r="200" spans="1:13" ht="14.4" customHeight="1" x14ac:dyDescent="0.3">
      <c r="A200" s="747" t="s">
        <v>614</v>
      </c>
      <c r="B200" s="748" t="s">
        <v>1970</v>
      </c>
      <c r="C200" s="748" t="s">
        <v>1971</v>
      </c>
      <c r="D200" s="748" t="s">
        <v>1093</v>
      </c>
      <c r="E200" s="748" t="s">
        <v>1622</v>
      </c>
      <c r="F200" s="752"/>
      <c r="G200" s="752"/>
      <c r="H200" s="766">
        <v>0</v>
      </c>
      <c r="I200" s="752">
        <v>2</v>
      </c>
      <c r="J200" s="752">
        <v>889.98</v>
      </c>
      <c r="K200" s="766">
        <v>1</v>
      </c>
      <c r="L200" s="752">
        <v>2</v>
      </c>
      <c r="M200" s="753">
        <v>889.98</v>
      </c>
    </row>
    <row r="201" spans="1:13" ht="14.4" customHeight="1" x14ac:dyDescent="0.3">
      <c r="A201" s="747" t="s">
        <v>614</v>
      </c>
      <c r="B201" s="748" t="s">
        <v>2106</v>
      </c>
      <c r="C201" s="748" t="s">
        <v>2151</v>
      </c>
      <c r="D201" s="748" t="s">
        <v>1654</v>
      </c>
      <c r="E201" s="748" t="s">
        <v>2152</v>
      </c>
      <c r="F201" s="752">
        <v>59</v>
      </c>
      <c r="G201" s="752">
        <v>209639.98</v>
      </c>
      <c r="H201" s="766">
        <v>1</v>
      </c>
      <c r="I201" s="752"/>
      <c r="J201" s="752"/>
      <c r="K201" s="766">
        <v>0</v>
      </c>
      <c r="L201" s="752">
        <v>59</v>
      </c>
      <c r="M201" s="753">
        <v>209639.98</v>
      </c>
    </row>
    <row r="202" spans="1:13" ht="14.4" customHeight="1" x14ac:dyDescent="0.3">
      <c r="A202" s="747" t="s">
        <v>614</v>
      </c>
      <c r="B202" s="748" t="s">
        <v>1981</v>
      </c>
      <c r="C202" s="748" t="s">
        <v>2120</v>
      </c>
      <c r="D202" s="748" t="s">
        <v>1588</v>
      </c>
      <c r="E202" s="748" t="s">
        <v>2121</v>
      </c>
      <c r="F202" s="752">
        <v>1</v>
      </c>
      <c r="G202" s="752">
        <v>1098.9000000000001</v>
      </c>
      <c r="H202" s="766">
        <v>1</v>
      </c>
      <c r="I202" s="752"/>
      <c r="J202" s="752"/>
      <c r="K202" s="766">
        <v>0</v>
      </c>
      <c r="L202" s="752">
        <v>1</v>
      </c>
      <c r="M202" s="753">
        <v>1098.9000000000001</v>
      </c>
    </row>
    <row r="203" spans="1:13" ht="14.4" customHeight="1" x14ac:dyDescent="0.3">
      <c r="A203" s="747" t="s">
        <v>614</v>
      </c>
      <c r="B203" s="748" t="s">
        <v>1981</v>
      </c>
      <c r="C203" s="748" t="s">
        <v>1982</v>
      </c>
      <c r="D203" s="748" t="s">
        <v>1983</v>
      </c>
      <c r="E203" s="748" t="s">
        <v>1984</v>
      </c>
      <c r="F203" s="752"/>
      <c r="G203" s="752"/>
      <c r="H203" s="766">
        <v>0</v>
      </c>
      <c r="I203" s="752">
        <v>16</v>
      </c>
      <c r="J203" s="752">
        <v>7618.38</v>
      </c>
      <c r="K203" s="766">
        <v>1</v>
      </c>
      <c r="L203" s="752">
        <v>16</v>
      </c>
      <c r="M203" s="753">
        <v>7618.38</v>
      </c>
    </row>
    <row r="204" spans="1:13" ht="14.4" customHeight="1" x14ac:dyDescent="0.3">
      <c r="A204" s="747" t="s">
        <v>614</v>
      </c>
      <c r="B204" s="748" t="s">
        <v>1981</v>
      </c>
      <c r="C204" s="748" t="s">
        <v>2122</v>
      </c>
      <c r="D204" s="748" t="s">
        <v>1983</v>
      </c>
      <c r="E204" s="748" t="s">
        <v>2119</v>
      </c>
      <c r="F204" s="752"/>
      <c r="G204" s="752"/>
      <c r="H204" s="766">
        <v>0</v>
      </c>
      <c r="I204" s="752">
        <v>9</v>
      </c>
      <c r="J204" s="752">
        <v>924.87</v>
      </c>
      <c r="K204" s="766">
        <v>1</v>
      </c>
      <c r="L204" s="752">
        <v>9</v>
      </c>
      <c r="M204" s="753">
        <v>924.87</v>
      </c>
    </row>
    <row r="205" spans="1:13" ht="14.4" customHeight="1" x14ac:dyDescent="0.3">
      <c r="A205" s="747" t="s">
        <v>614</v>
      </c>
      <c r="B205" s="748" t="s">
        <v>1742</v>
      </c>
      <c r="C205" s="748" t="s">
        <v>1743</v>
      </c>
      <c r="D205" s="748" t="s">
        <v>1744</v>
      </c>
      <c r="E205" s="748" t="s">
        <v>1745</v>
      </c>
      <c r="F205" s="752"/>
      <c r="G205" s="752"/>
      <c r="H205" s="766">
        <v>0</v>
      </c>
      <c r="I205" s="752">
        <v>48</v>
      </c>
      <c r="J205" s="752">
        <v>8822</v>
      </c>
      <c r="K205" s="766">
        <v>1</v>
      </c>
      <c r="L205" s="752">
        <v>48</v>
      </c>
      <c r="M205" s="753">
        <v>8822</v>
      </c>
    </row>
    <row r="206" spans="1:13" ht="14.4" customHeight="1" x14ac:dyDescent="0.3">
      <c r="A206" s="747" t="s">
        <v>614</v>
      </c>
      <c r="B206" s="748" t="s">
        <v>1742</v>
      </c>
      <c r="C206" s="748" t="s">
        <v>2125</v>
      </c>
      <c r="D206" s="748" t="s">
        <v>1565</v>
      </c>
      <c r="E206" s="748" t="s">
        <v>2126</v>
      </c>
      <c r="F206" s="752">
        <v>4</v>
      </c>
      <c r="G206" s="752">
        <v>2471.9200000000005</v>
      </c>
      <c r="H206" s="766">
        <v>1</v>
      </c>
      <c r="I206" s="752"/>
      <c r="J206" s="752"/>
      <c r="K206" s="766">
        <v>0</v>
      </c>
      <c r="L206" s="752">
        <v>4</v>
      </c>
      <c r="M206" s="753">
        <v>2471.9200000000005</v>
      </c>
    </row>
    <row r="207" spans="1:13" ht="14.4" customHeight="1" x14ac:dyDescent="0.3">
      <c r="A207" s="747" t="s">
        <v>614</v>
      </c>
      <c r="B207" s="748" t="s">
        <v>1746</v>
      </c>
      <c r="C207" s="748" t="s">
        <v>1747</v>
      </c>
      <c r="D207" s="748" t="s">
        <v>1748</v>
      </c>
      <c r="E207" s="748" t="s">
        <v>1749</v>
      </c>
      <c r="F207" s="752"/>
      <c r="G207" s="752"/>
      <c r="H207" s="766">
        <v>0</v>
      </c>
      <c r="I207" s="752">
        <v>12</v>
      </c>
      <c r="J207" s="752">
        <v>619.95000000000005</v>
      </c>
      <c r="K207" s="766">
        <v>1</v>
      </c>
      <c r="L207" s="752">
        <v>12</v>
      </c>
      <c r="M207" s="753">
        <v>619.95000000000005</v>
      </c>
    </row>
    <row r="208" spans="1:13" ht="14.4" customHeight="1" x14ac:dyDescent="0.3">
      <c r="A208" s="747" t="s">
        <v>614</v>
      </c>
      <c r="B208" s="748" t="s">
        <v>1988</v>
      </c>
      <c r="C208" s="748" t="s">
        <v>2127</v>
      </c>
      <c r="D208" s="748" t="s">
        <v>1990</v>
      </c>
      <c r="E208" s="748" t="s">
        <v>2128</v>
      </c>
      <c r="F208" s="752"/>
      <c r="G208" s="752"/>
      <c r="H208" s="766">
        <v>0</v>
      </c>
      <c r="I208" s="752">
        <v>5</v>
      </c>
      <c r="J208" s="752">
        <v>1072.5</v>
      </c>
      <c r="K208" s="766">
        <v>1</v>
      </c>
      <c r="L208" s="752">
        <v>5</v>
      </c>
      <c r="M208" s="753">
        <v>1072.5</v>
      </c>
    </row>
    <row r="209" spans="1:13" ht="14.4" customHeight="1" x14ac:dyDescent="0.3">
      <c r="A209" s="747" t="s">
        <v>614</v>
      </c>
      <c r="B209" s="748" t="s">
        <v>1988</v>
      </c>
      <c r="C209" s="748" t="s">
        <v>1989</v>
      </c>
      <c r="D209" s="748" t="s">
        <v>1990</v>
      </c>
      <c r="E209" s="748" t="s">
        <v>1991</v>
      </c>
      <c r="F209" s="752"/>
      <c r="G209" s="752"/>
      <c r="H209" s="766">
        <v>0</v>
      </c>
      <c r="I209" s="752">
        <v>8</v>
      </c>
      <c r="J209" s="752">
        <v>2202.6400000000003</v>
      </c>
      <c r="K209" s="766">
        <v>1</v>
      </c>
      <c r="L209" s="752">
        <v>8</v>
      </c>
      <c r="M209" s="753">
        <v>2202.6400000000003</v>
      </c>
    </row>
    <row r="210" spans="1:13" ht="14.4" customHeight="1" thickBot="1" x14ac:dyDescent="0.35">
      <c r="A210" s="754" t="s">
        <v>614</v>
      </c>
      <c r="B210" s="755" t="s">
        <v>2050</v>
      </c>
      <c r="C210" s="755" t="s">
        <v>2134</v>
      </c>
      <c r="D210" s="755" t="s">
        <v>1610</v>
      </c>
      <c r="E210" s="755" t="s">
        <v>2135</v>
      </c>
      <c r="F210" s="759"/>
      <c r="G210" s="759"/>
      <c r="H210" s="767">
        <v>0</v>
      </c>
      <c r="I210" s="759">
        <v>2</v>
      </c>
      <c r="J210" s="759">
        <v>99.660000000000025</v>
      </c>
      <c r="K210" s="767">
        <v>1</v>
      </c>
      <c r="L210" s="759">
        <v>2</v>
      </c>
      <c r="M210" s="760">
        <v>99.660000000000025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7122</v>
      </c>
      <c r="C3" s="396">
        <f>SUM(C6:C1048576)</f>
        <v>997</v>
      </c>
      <c r="D3" s="396">
        <f>SUM(D6:D1048576)</f>
        <v>504</v>
      </c>
      <c r="E3" s="397">
        <f>SUM(E6:E1048576)</f>
        <v>0</v>
      </c>
      <c r="F3" s="394">
        <f>IF(SUM($B3:$E3)=0,"",B3/SUM($B3:$E3))</f>
        <v>0.82593065058564308</v>
      </c>
      <c r="G3" s="392">
        <f t="shared" ref="G3:I3" si="0">IF(SUM($B3:$E3)=0,"",C3/SUM($B3:$E3))</f>
        <v>0.11562101356836368</v>
      </c>
      <c r="H3" s="392">
        <f t="shared" si="0"/>
        <v>5.8448335845993273E-2</v>
      </c>
      <c r="I3" s="393">
        <f t="shared" si="0"/>
        <v>0</v>
      </c>
      <c r="J3" s="396">
        <f>SUM(J6:J1048576)</f>
        <v>755</v>
      </c>
      <c r="K3" s="396">
        <f>SUM(K6:K1048576)</f>
        <v>363</v>
      </c>
      <c r="L3" s="396">
        <f>SUM(L6:L1048576)</f>
        <v>504</v>
      </c>
      <c r="M3" s="397">
        <f>SUM(M6:M1048576)</f>
        <v>0</v>
      </c>
      <c r="N3" s="394">
        <f>IF(SUM($J3:$M3)=0,"",J3/SUM($J3:$M3))</f>
        <v>0.46547472256473488</v>
      </c>
      <c r="O3" s="392">
        <f t="shared" ref="O3:Q3" si="1">IF(SUM($J3:$M3)=0,"",K3/SUM($J3:$M3))</f>
        <v>0.22379778051787916</v>
      </c>
      <c r="P3" s="392">
        <f t="shared" si="1"/>
        <v>0.31072749691738594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2154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2155</v>
      </c>
      <c r="B7" s="798">
        <v>65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28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2156</v>
      </c>
      <c r="B8" s="798">
        <v>2265</v>
      </c>
      <c r="C8" s="752">
        <v>886</v>
      </c>
      <c r="D8" s="752">
        <v>504</v>
      </c>
      <c r="E8" s="753"/>
      <c r="F8" s="795">
        <v>0.61969904240766072</v>
      </c>
      <c r="G8" s="766">
        <v>0.24240766073871409</v>
      </c>
      <c r="H8" s="766">
        <v>0.13789329685362517</v>
      </c>
      <c r="I8" s="801">
        <v>0</v>
      </c>
      <c r="J8" s="798">
        <v>128</v>
      </c>
      <c r="K8" s="752">
        <v>325</v>
      </c>
      <c r="L8" s="752">
        <v>504</v>
      </c>
      <c r="M8" s="753"/>
      <c r="N8" s="795">
        <v>0.13375130616509928</v>
      </c>
      <c r="O8" s="766">
        <v>0.33960292580982238</v>
      </c>
      <c r="P8" s="766">
        <v>0.52664576802507834</v>
      </c>
      <c r="Q8" s="789">
        <v>0</v>
      </c>
    </row>
    <row r="9" spans="1:17" ht="14.4" customHeight="1" x14ac:dyDescent="0.3">
      <c r="A9" s="792" t="s">
        <v>2157</v>
      </c>
      <c r="B9" s="798">
        <v>2489</v>
      </c>
      <c r="C9" s="752">
        <v>32</v>
      </c>
      <c r="D9" s="752"/>
      <c r="E9" s="753"/>
      <c r="F9" s="795">
        <v>0.9873066243554145</v>
      </c>
      <c r="G9" s="766">
        <v>1.2693375644585482E-2</v>
      </c>
      <c r="H9" s="766">
        <v>0</v>
      </c>
      <c r="I9" s="801">
        <v>0</v>
      </c>
      <c r="J9" s="798">
        <v>227</v>
      </c>
      <c r="K9" s="752">
        <v>13</v>
      </c>
      <c r="L9" s="752"/>
      <c r="M9" s="753"/>
      <c r="N9" s="795">
        <v>0.9458333333333333</v>
      </c>
      <c r="O9" s="766">
        <v>5.4166666666666669E-2</v>
      </c>
      <c r="P9" s="766">
        <v>0</v>
      </c>
      <c r="Q9" s="789">
        <v>0</v>
      </c>
    </row>
    <row r="10" spans="1:17" ht="14.4" customHeight="1" x14ac:dyDescent="0.3">
      <c r="A10" s="792" t="s">
        <v>2158</v>
      </c>
      <c r="B10" s="798">
        <v>1750</v>
      </c>
      <c r="C10" s="752">
        <v>68</v>
      </c>
      <c r="D10" s="752"/>
      <c r="E10" s="753"/>
      <c r="F10" s="795">
        <v>0.96259625962596262</v>
      </c>
      <c r="G10" s="766">
        <v>3.7403740374037403E-2</v>
      </c>
      <c r="H10" s="766">
        <v>0</v>
      </c>
      <c r="I10" s="801">
        <v>0</v>
      </c>
      <c r="J10" s="798">
        <v>177</v>
      </c>
      <c r="K10" s="752">
        <v>21</v>
      </c>
      <c r="L10" s="752"/>
      <c r="M10" s="753"/>
      <c r="N10" s="795">
        <v>0.89393939393939392</v>
      </c>
      <c r="O10" s="766">
        <v>0.10606060606060606</v>
      </c>
      <c r="P10" s="766">
        <v>0</v>
      </c>
      <c r="Q10" s="789">
        <v>0</v>
      </c>
    </row>
    <row r="11" spans="1:17" ht="14.4" customHeight="1" x14ac:dyDescent="0.3">
      <c r="A11" s="792" t="s">
        <v>2159</v>
      </c>
      <c r="B11" s="798">
        <v>258</v>
      </c>
      <c r="C11" s="752">
        <v>7</v>
      </c>
      <c r="D11" s="752"/>
      <c r="E11" s="753"/>
      <c r="F11" s="795">
        <v>0.97358490566037736</v>
      </c>
      <c r="G11" s="766">
        <v>2.6415094339622643E-2</v>
      </c>
      <c r="H11" s="766">
        <v>0</v>
      </c>
      <c r="I11" s="801">
        <v>0</v>
      </c>
      <c r="J11" s="798">
        <v>88</v>
      </c>
      <c r="K11" s="752">
        <v>3</v>
      </c>
      <c r="L11" s="752"/>
      <c r="M11" s="753"/>
      <c r="N11" s="795">
        <v>0.96703296703296704</v>
      </c>
      <c r="O11" s="766">
        <v>3.2967032967032968E-2</v>
      </c>
      <c r="P11" s="766">
        <v>0</v>
      </c>
      <c r="Q11" s="789">
        <v>0</v>
      </c>
    </row>
    <row r="12" spans="1:17" ht="14.4" customHeight="1" thickBot="1" x14ac:dyDescent="0.35">
      <c r="A12" s="793" t="s">
        <v>2160</v>
      </c>
      <c r="B12" s="799">
        <v>295</v>
      </c>
      <c r="C12" s="759">
        <v>4</v>
      </c>
      <c r="D12" s="759"/>
      <c r="E12" s="760"/>
      <c r="F12" s="796">
        <v>0.98662207357859533</v>
      </c>
      <c r="G12" s="767">
        <v>1.3377926421404682E-2</v>
      </c>
      <c r="H12" s="767">
        <v>0</v>
      </c>
      <c r="I12" s="802">
        <v>0</v>
      </c>
      <c r="J12" s="799">
        <v>107</v>
      </c>
      <c r="K12" s="759">
        <v>1</v>
      </c>
      <c r="L12" s="759"/>
      <c r="M12" s="760"/>
      <c r="N12" s="796">
        <v>0.9907407407407407</v>
      </c>
      <c r="O12" s="767">
        <v>9.2592592592592587E-3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2161</v>
      </c>
      <c r="C5" s="733">
        <v>10470269.739999985</v>
      </c>
      <c r="D5" s="733">
        <v>3964</v>
      </c>
      <c r="E5" s="733">
        <v>8360298.6599999852</v>
      </c>
      <c r="F5" s="803">
        <v>0.79847977822966731</v>
      </c>
      <c r="G5" s="733">
        <v>2945</v>
      </c>
      <c r="H5" s="803">
        <v>0.74293642785065594</v>
      </c>
      <c r="I5" s="733">
        <v>2109971.08</v>
      </c>
      <c r="J5" s="803">
        <v>0.20152022177033263</v>
      </c>
      <c r="K5" s="733">
        <v>1019</v>
      </c>
      <c r="L5" s="803">
        <v>0.25706357214934411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2162</v>
      </c>
      <c r="C6" s="733">
        <v>10470269.739999985</v>
      </c>
      <c r="D6" s="733">
        <v>3963</v>
      </c>
      <c r="E6" s="733">
        <v>8360298.6599999852</v>
      </c>
      <c r="F6" s="803">
        <v>0.79847977822966731</v>
      </c>
      <c r="G6" s="733">
        <v>2944</v>
      </c>
      <c r="H6" s="803">
        <v>0.74287156194801918</v>
      </c>
      <c r="I6" s="733">
        <v>2109971.08</v>
      </c>
      <c r="J6" s="803">
        <v>0.20152022177033263</v>
      </c>
      <c r="K6" s="733">
        <v>1019</v>
      </c>
      <c r="L6" s="803">
        <v>0.25712843805198082</v>
      </c>
      <c r="M6" s="733" t="s">
        <v>1</v>
      </c>
      <c r="N6" s="270"/>
    </row>
    <row r="7" spans="1:14" ht="14.4" customHeight="1" x14ac:dyDescent="0.3">
      <c r="A7" s="729">
        <v>7</v>
      </c>
      <c r="B7" s="730" t="s">
        <v>2163</v>
      </c>
      <c r="C7" s="733">
        <v>0</v>
      </c>
      <c r="D7" s="733">
        <v>1</v>
      </c>
      <c r="E7" s="733">
        <v>0</v>
      </c>
      <c r="F7" s="803" t="s">
        <v>585</v>
      </c>
      <c r="G7" s="733">
        <v>1</v>
      </c>
      <c r="H7" s="803">
        <v>1</v>
      </c>
      <c r="I7" s="733" t="s">
        <v>585</v>
      </c>
      <c r="J7" s="803" t="s">
        <v>585</v>
      </c>
      <c r="K7" s="733" t="s">
        <v>585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2164</v>
      </c>
      <c r="B8" s="730" t="s">
        <v>3</v>
      </c>
      <c r="C8" s="733">
        <v>10470269.739999985</v>
      </c>
      <c r="D8" s="733">
        <v>3964</v>
      </c>
      <c r="E8" s="733">
        <v>8360298.6599999852</v>
      </c>
      <c r="F8" s="803">
        <v>0.79847977822966731</v>
      </c>
      <c r="G8" s="733">
        <v>2945</v>
      </c>
      <c r="H8" s="803">
        <v>0.74293642785065594</v>
      </c>
      <c r="I8" s="733">
        <v>2109971.08</v>
      </c>
      <c r="J8" s="803">
        <v>0.20152022177033263</v>
      </c>
      <c r="K8" s="733">
        <v>1019</v>
      </c>
      <c r="L8" s="803">
        <v>0.25706357214934411</v>
      </c>
      <c r="M8" s="733" t="s">
        <v>596</v>
      </c>
      <c r="N8" s="270"/>
    </row>
    <row r="10" spans="1:14" ht="14.4" customHeight="1" x14ac:dyDescent="0.3">
      <c r="A10" s="729">
        <v>7</v>
      </c>
      <c r="B10" s="730" t="s">
        <v>2161</v>
      </c>
      <c r="C10" s="733" t="s">
        <v>585</v>
      </c>
      <c r="D10" s="733" t="s">
        <v>585</v>
      </c>
      <c r="E10" s="733" t="s">
        <v>585</v>
      </c>
      <c r="F10" s="803" t="s">
        <v>585</v>
      </c>
      <c r="G10" s="733" t="s">
        <v>585</v>
      </c>
      <c r="H10" s="803" t="s">
        <v>585</v>
      </c>
      <c r="I10" s="733" t="s">
        <v>585</v>
      </c>
      <c r="J10" s="803" t="s">
        <v>585</v>
      </c>
      <c r="K10" s="733" t="s">
        <v>585</v>
      </c>
      <c r="L10" s="803" t="s">
        <v>585</v>
      </c>
      <c r="M10" s="733" t="s">
        <v>73</v>
      </c>
      <c r="N10" s="270"/>
    </row>
    <row r="11" spans="1:14" ht="14.4" customHeight="1" x14ac:dyDescent="0.3">
      <c r="A11" s="729" t="s">
        <v>2165</v>
      </c>
      <c r="B11" s="730" t="s">
        <v>2162</v>
      </c>
      <c r="C11" s="733">
        <v>130963.05999999991</v>
      </c>
      <c r="D11" s="733">
        <v>314</v>
      </c>
      <c r="E11" s="733">
        <v>111654.1399999999</v>
      </c>
      <c r="F11" s="803">
        <v>0.85256208888216245</v>
      </c>
      <c r="G11" s="733">
        <v>246</v>
      </c>
      <c r="H11" s="803">
        <v>0.78343949044585992</v>
      </c>
      <c r="I11" s="733">
        <v>19308.920000000006</v>
      </c>
      <c r="J11" s="803">
        <v>0.14743791111783749</v>
      </c>
      <c r="K11" s="733">
        <v>68</v>
      </c>
      <c r="L11" s="803">
        <v>0.21656050955414013</v>
      </c>
      <c r="M11" s="733" t="s">
        <v>1</v>
      </c>
      <c r="N11" s="270"/>
    </row>
    <row r="12" spans="1:14" ht="14.4" customHeight="1" x14ac:dyDescent="0.3">
      <c r="A12" s="729" t="s">
        <v>2165</v>
      </c>
      <c r="B12" s="730" t="s">
        <v>2163</v>
      </c>
      <c r="C12" s="733">
        <v>0</v>
      </c>
      <c r="D12" s="733">
        <v>1</v>
      </c>
      <c r="E12" s="733">
        <v>0</v>
      </c>
      <c r="F12" s="803" t="s">
        <v>585</v>
      </c>
      <c r="G12" s="733">
        <v>1</v>
      </c>
      <c r="H12" s="803">
        <v>1</v>
      </c>
      <c r="I12" s="733" t="s">
        <v>585</v>
      </c>
      <c r="J12" s="803" t="s">
        <v>585</v>
      </c>
      <c r="K12" s="733" t="s">
        <v>585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2165</v>
      </c>
      <c r="B13" s="730" t="s">
        <v>2166</v>
      </c>
      <c r="C13" s="733">
        <v>130963.05999999991</v>
      </c>
      <c r="D13" s="733">
        <v>315</v>
      </c>
      <c r="E13" s="733">
        <v>111654.1399999999</v>
      </c>
      <c r="F13" s="803">
        <v>0.85256208888216245</v>
      </c>
      <c r="G13" s="733">
        <v>247</v>
      </c>
      <c r="H13" s="803">
        <v>0.78412698412698412</v>
      </c>
      <c r="I13" s="733">
        <v>19308.920000000006</v>
      </c>
      <c r="J13" s="803">
        <v>0.14743791111783749</v>
      </c>
      <c r="K13" s="733">
        <v>68</v>
      </c>
      <c r="L13" s="803">
        <v>0.21587301587301588</v>
      </c>
      <c r="M13" s="733" t="s">
        <v>600</v>
      </c>
      <c r="N13" s="270"/>
    </row>
    <row r="14" spans="1:14" ht="14.4" customHeight="1" x14ac:dyDescent="0.3">
      <c r="A14" s="729" t="s">
        <v>585</v>
      </c>
      <c r="B14" s="730" t="s">
        <v>585</v>
      </c>
      <c r="C14" s="733" t="s">
        <v>585</v>
      </c>
      <c r="D14" s="733" t="s">
        <v>585</v>
      </c>
      <c r="E14" s="733" t="s">
        <v>585</v>
      </c>
      <c r="F14" s="803" t="s">
        <v>585</v>
      </c>
      <c r="G14" s="733" t="s">
        <v>585</v>
      </c>
      <c r="H14" s="803" t="s">
        <v>585</v>
      </c>
      <c r="I14" s="733" t="s">
        <v>585</v>
      </c>
      <c r="J14" s="803" t="s">
        <v>585</v>
      </c>
      <c r="K14" s="733" t="s">
        <v>585</v>
      </c>
      <c r="L14" s="803" t="s">
        <v>585</v>
      </c>
      <c r="M14" s="733" t="s">
        <v>601</v>
      </c>
      <c r="N14" s="270"/>
    </row>
    <row r="15" spans="1:14" ht="14.4" customHeight="1" x14ac:dyDescent="0.3">
      <c r="A15" s="729" t="s">
        <v>2167</v>
      </c>
      <c r="B15" s="730" t="s">
        <v>2162</v>
      </c>
      <c r="C15" s="733">
        <v>10339306.679999985</v>
      </c>
      <c r="D15" s="733">
        <v>3649</v>
      </c>
      <c r="E15" s="733">
        <v>8248644.5199999856</v>
      </c>
      <c r="F15" s="803">
        <v>0.79779474342857948</v>
      </c>
      <c r="G15" s="733">
        <v>2698</v>
      </c>
      <c r="H15" s="803">
        <v>0.73938065223348859</v>
      </c>
      <c r="I15" s="733">
        <v>2090662.1600000001</v>
      </c>
      <c r="J15" s="803">
        <v>0.20220525657142063</v>
      </c>
      <c r="K15" s="733">
        <v>951</v>
      </c>
      <c r="L15" s="803">
        <v>0.26061934776651136</v>
      </c>
      <c r="M15" s="733" t="s">
        <v>1</v>
      </c>
      <c r="N15" s="270"/>
    </row>
    <row r="16" spans="1:14" ht="14.4" customHeight="1" x14ac:dyDescent="0.3">
      <c r="A16" s="729" t="s">
        <v>2167</v>
      </c>
      <c r="B16" s="730" t="s">
        <v>2168</v>
      </c>
      <c r="C16" s="733">
        <v>10339306.679999985</v>
      </c>
      <c r="D16" s="733">
        <v>3649</v>
      </c>
      <c r="E16" s="733">
        <v>8248644.5199999856</v>
      </c>
      <c r="F16" s="803">
        <v>0.79779474342857948</v>
      </c>
      <c r="G16" s="733">
        <v>2698</v>
      </c>
      <c r="H16" s="803">
        <v>0.73938065223348859</v>
      </c>
      <c r="I16" s="733">
        <v>2090662.1600000001</v>
      </c>
      <c r="J16" s="803">
        <v>0.20220525657142063</v>
      </c>
      <c r="K16" s="733">
        <v>951</v>
      </c>
      <c r="L16" s="803">
        <v>0.26061934776651136</v>
      </c>
      <c r="M16" s="733" t="s">
        <v>600</v>
      </c>
      <c r="N16" s="270"/>
    </row>
    <row r="17" spans="1:14" ht="14.4" customHeight="1" x14ac:dyDescent="0.3">
      <c r="A17" s="729" t="s">
        <v>585</v>
      </c>
      <c r="B17" s="730" t="s">
        <v>585</v>
      </c>
      <c r="C17" s="733" t="s">
        <v>585</v>
      </c>
      <c r="D17" s="733" t="s">
        <v>585</v>
      </c>
      <c r="E17" s="733" t="s">
        <v>585</v>
      </c>
      <c r="F17" s="803" t="s">
        <v>585</v>
      </c>
      <c r="G17" s="733" t="s">
        <v>585</v>
      </c>
      <c r="H17" s="803" t="s">
        <v>585</v>
      </c>
      <c r="I17" s="733" t="s">
        <v>585</v>
      </c>
      <c r="J17" s="803" t="s">
        <v>585</v>
      </c>
      <c r="K17" s="733" t="s">
        <v>585</v>
      </c>
      <c r="L17" s="803" t="s">
        <v>585</v>
      </c>
      <c r="M17" s="733" t="s">
        <v>601</v>
      </c>
      <c r="N17" s="270"/>
    </row>
    <row r="18" spans="1:14" ht="14.4" customHeight="1" x14ac:dyDescent="0.3">
      <c r="A18" s="729" t="s">
        <v>2164</v>
      </c>
      <c r="B18" s="730" t="s">
        <v>2169</v>
      </c>
      <c r="C18" s="733">
        <v>10470269.739999985</v>
      </c>
      <c r="D18" s="733">
        <v>3964</v>
      </c>
      <c r="E18" s="733">
        <v>8360298.6599999852</v>
      </c>
      <c r="F18" s="803">
        <v>0.79847977822966731</v>
      </c>
      <c r="G18" s="733">
        <v>2945</v>
      </c>
      <c r="H18" s="803">
        <v>0.74293642785065594</v>
      </c>
      <c r="I18" s="733">
        <v>2109971.08</v>
      </c>
      <c r="J18" s="803">
        <v>0.20152022177033263</v>
      </c>
      <c r="K18" s="733">
        <v>1019</v>
      </c>
      <c r="L18" s="803">
        <v>0.25706357214934411</v>
      </c>
      <c r="M18" s="733" t="s">
        <v>596</v>
      </c>
      <c r="N18" s="270"/>
    </row>
    <row r="19" spans="1:14" ht="14.4" customHeight="1" x14ac:dyDescent="0.3">
      <c r="A19" s="804" t="s">
        <v>328</v>
      </c>
    </row>
    <row r="20" spans="1:14" ht="14.4" customHeight="1" x14ac:dyDescent="0.3">
      <c r="A20" s="805" t="s">
        <v>2170</v>
      </c>
    </row>
    <row r="21" spans="1:14" ht="14.4" customHeight="1" x14ac:dyDescent="0.3">
      <c r="A21" s="804" t="s">
        <v>2171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2172</v>
      </c>
      <c r="B5" s="797">
        <v>5532.2199999999993</v>
      </c>
      <c r="C5" s="741">
        <v>1</v>
      </c>
      <c r="D5" s="810">
        <v>13</v>
      </c>
      <c r="E5" s="813" t="s">
        <v>2172</v>
      </c>
      <c r="F5" s="797">
        <v>816.96</v>
      </c>
      <c r="G5" s="765">
        <v>0.14767308603056281</v>
      </c>
      <c r="H5" s="745">
        <v>10</v>
      </c>
      <c r="I5" s="788">
        <v>0.76923076923076927</v>
      </c>
      <c r="J5" s="816">
        <v>4715.2599999999993</v>
      </c>
      <c r="K5" s="765">
        <v>0.85232691396943716</v>
      </c>
      <c r="L5" s="745">
        <v>3</v>
      </c>
      <c r="M5" s="788">
        <v>0.23076923076923078</v>
      </c>
    </row>
    <row r="6" spans="1:13" ht="14.4" customHeight="1" x14ac:dyDescent="0.3">
      <c r="A6" s="807" t="s">
        <v>2173</v>
      </c>
      <c r="B6" s="798">
        <v>885522.17999999993</v>
      </c>
      <c r="C6" s="748">
        <v>1</v>
      </c>
      <c r="D6" s="811">
        <v>385</v>
      </c>
      <c r="E6" s="814" t="s">
        <v>2173</v>
      </c>
      <c r="F6" s="798">
        <v>746424.03999999992</v>
      </c>
      <c r="G6" s="766">
        <v>0.84291964318725476</v>
      </c>
      <c r="H6" s="752">
        <v>292</v>
      </c>
      <c r="I6" s="789">
        <v>0.75844155844155847</v>
      </c>
      <c r="J6" s="817">
        <v>139098.13999999998</v>
      </c>
      <c r="K6" s="766">
        <v>0.15708035681274521</v>
      </c>
      <c r="L6" s="752">
        <v>93</v>
      </c>
      <c r="M6" s="789">
        <v>0.24155844155844156</v>
      </c>
    </row>
    <row r="7" spans="1:13" ht="14.4" customHeight="1" x14ac:dyDescent="0.3">
      <c r="A7" s="807" t="s">
        <v>2174</v>
      </c>
      <c r="B7" s="798">
        <v>141.09</v>
      </c>
      <c r="C7" s="748">
        <v>1</v>
      </c>
      <c r="D7" s="811">
        <v>1</v>
      </c>
      <c r="E7" s="814" t="s">
        <v>2174</v>
      </c>
      <c r="F7" s="798">
        <v>141.09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2175</v>
      </c>
      <c r="B8" s="798">
        <v>41093.730000000003</v>
      </c>
      <c r="C8" s="748">
        <v>1</v>
      </c>
      <c r="D8" s="811">
        <v>13</v>
      </c>
      <c r="E8" s="814" t="s">
        <v>2175</v>
      </c>
      <c r="F8" s="798">
        <v>34405.01</v>
      </c>
      <c r="G8" s="766">
        <v>0.83723258998392214</v>
      </c>
      <c r="H8" s="752">
        <v>9</v>
      </c>
      <c r="I8" s="789">
        <v>0.69230769230769229</v>
      </c>
      <c r="J8" s="817">
        <v>6688.7199999999993</v>
      </c>
      <c r="K8" s="766">
        <v>0.16276741001607786</v>
      </c>
      <c r="L8" s="752">
        <v>4</v>
      </c>
      <c r="M8" s="789">
        <v>0.30769230769230771</v>
      </c>
    </row>
    <row r="9" spans="1:13" ht="14.4" customHeight="1" x14ac:dyDescent="0.3">
      <c r="A9" s="807" t="s">
        <v>2176</v>
      </c>
      <c r="B9" s="798">
        <v>2228784.0399999991</v>
      </c>
      <c r="C9" s="748">
        <v>1</v>
      </c>
      <c r="D9" s="811">
        <v>784</v>
      </c>
      <c r="E9" s="814" t="s">
        <v>2176</v>
      </c>
      <c r="F9" s="798">
        <v>1760735.7699999993</v>
      </c>
      <c r="G9" s="766">
        <v>0.78999837507809867</v>
      </c>
      <c r="H9" s="752">
        <v>586</v>
      </c>
      <c r="I9" s="789">
        <v>0.74744897959183676</v>
      </c>
      <c r="J9" s="817">
        <v>468048.26999999984</v>
      </c>
      <c r="K9" s="766">
        <v>0.21000162492190139</v>
      </c>
      <c r="L9" s="752">
        <v>198</v>
      </c>
      <c r="M9" s="789">
        <v>0.25255102040816324</v>
      </c>
    </row>
    <row r="10" spans="1:13" ht="14.4" customHeight="1" x14ac:dyDescent="0.3">
      <c r="A10" s="807" t="s">
        <v>2177</v>
      </c>
      <c r="B10" s="798">
        <v>1630.1299999999999</v>
      </c>
      <c r="C10" s="748">
        <v>1</v>
      </c>
      <c r="D10" s="811">
        <v>2</v>
      </c>
      <c r="E10" s="814" t="s">
        <v>2177</v>
      </c>
      <c r="F10" s="798"/>
      <c r="G10" s="766">
        <v>0</v>
      </c>
      <c r="H10" s="752"/>
      <c r="I10" s="789">
        <v>0</v>
      </c>
      <c r="J10" s="817">
        <v>1630.1299999999999</v>
      </c>
      <c r="K10" s="766">
        <v>1</v>
      </c>
      <c r="L10" s="752">
        <v>2</v>
      </c>
      <c r="M10" s="789">
        <v>1</v>
      </c>
    </row>
    <row r="11" spans="1:13" ht="14.4" customHeight="1" x14ac:dyDescent="0.3">
      <c r="A11" s="807" t="s">
        <v>2178</v>
      </c>
      <c r="B11" s="798">
        <v>819.07</v>
      </c>
      <c r="C11" s="748">
        <v>1</v>
      </c>
      <c r="D11" s="811">
        <v>1</v>
      </c>
      <c r="E11" s="814" t="s">
        <v>2178</v>
      </c>
      <c r="F11" s="798">
        <v>819.07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2179</v>
      </c>
      <c r="B12" s="798">
        <v>147.16</v>
      </c>
      <c r="C12" s="748">
        <v>1</v>
      </c>
      <c r="D12" s="811">
        <v>1</v>
      </c>
      <c r="E12" s="814" t="s">
        <v>2179</v>
      </c>
      <c r="F12" s="798">
        <v>147.16</v>
      </c>
      <c r="G12" s="766">
        <v>1</v>
      </c>
      <c r="H12" s="752">
        <v>1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2180</v>
      </c>
      <c r="B13" s="798">
        <v>3683.8699999999994</v>
      </c>
      <c r="C13" s="748">
        <v>1</v>
      </c>
      <c r="D13" s="811">
        <v>13</v>
      </c>
      <c r="E13" s="814" t="s">
        <v>2180</v>
      </c>
      <c r="F13" s="798">
        <v>3322.1899999999996</v>
      </c>
      <c r="G13" s="766">
        <v>0.90182063970769877</v>
      </c>
      <c r="H13" s="752">
        <v>10</v>
      </c>
      <c r="I13" s="789">
        <v>0.76923076923076927</v>
      </c>
      <c r="J13" s="817">
        <v>361.67999999999995</v>
      </c>
      <c r="K13" s="766">
        <v>9.8179360292301301E-2</v>
      </c>
      <c r="L13" s="752">
        <v>3</v>
      </c>
      <c r="M13" s="789">
        <v>0.23076923076923078</v>
      </c>
    </row>
    <row r="14" spans="1:13" ht="14.4" customHeight="1" x14ac:dyDescent="0.3">
      <c r="A14" s="807" t="s">
        <v>2181</v>
      </c>
      <c r="B14" s="798">
        <v>1395.37</v>
      </c>
      <c r="C14" s="748">
        <v>1</v>
      </c>
      <c r="D14" s="811">
        <v>10</v>
      </c>
      <c r="E14" s="814" t="s">
        <v>2181</v>
      </c>
      <c r="F14" s="798">
        <v>1395.37</v>
      </c>
      <c r="G14" s="766">
        <v>1</v>
      </c>
      <c r="H14" s="752">
        <v>10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2182</v>
      </c>
      <c r="B15" s="798">
        <v>1346.17</v>
      </c>
      <c r="C15" s="748">
        <v>1</v>
      </c>
      <c r="D15" s="811">
        <v>10</v>
      </c>
      <c r="E15" s="814" t="s">
        <v>2182</v>
      </c>
      <c r="F15" s="798">
        <v>1346.17</v>
      </c>
      <c r="G15" s="766">
        <v>1</v>
      </c>
      <c r="H15" s="752">
        <v>10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2183</v>
      </c>
      <c r="B16" s="798">
        <v>61927.599999999991</v>
      </c>
      <c r="C16" s="748">
        <v>1</v>
      </c>
      <c r="D16" s="811">
        <v>31</v>
      </c>
      <c r="E16" s="814" t="s">
        <v>2183</v>
      </c>
      <c r="F16" s="798">
        <v>45859.659999999989</v>
      </c>
      <c r="G16" s="766">
        <v>0.74053669123298815</v>
      </c>
      <c r="H16" s="752">
        <v>19</v>
      </c>
      <c r="I16" s="789">
        <v>0.61290322580645162</v>
      </c>
      <c r="J16" s="817">
        <v>16067.94</v>
      </c>
      <c r="K16" s="766">
        <v>0.25946330876701185</v>
      </c>
      <c r="L16" s="752">
        <v>12</v>
      </c>
      <c r="M16" s="789">
        <v>0.38709677419354838</v>
      </c>
    </row>
    <row r="17" spans="1:13" ht="14.4" customHeight="1" x14ac:dyDescent="0.3">
      <c r="A17" s="807" t="s">
        <v>2184</v>
      </c>
      <c r="B17" s="798">
        <v>130.75</v>
      </c>
      <c r="C17" s="748">
        <v>1</v>
      </c>
      <c r="D17" s="811">
        <v>2</v>
      </c>
      <c r="E17" s="814" t="s">
        <v>2184</v>
      </c>
      <c r="F17" s="798">
        <v>130.75</v>
      </c>
      <c r="G17" s="766">
        <v>1</v>
      </c>
      <c r="H17" s="752">
        <v>2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2185</v>
      </c>
      <c r="B18" s="798">
        <v>1184370.6699999997</v>
      </c>
      <c r="C18" s="748">
        <v>1</v>
      </c>
      <c r="D18" s="811">
        <v>436</v>
      </c>
      <c r="E18" s="814" t="s">
        <v>2185</v>
      </c>
      <c r="F18" s="798">
        <v>869349.33999999973</v>
      </c>
      <c r="G18" s="766">
        <v>0.73401795740179887</v>
      </c>
      <c r="H18" s="752">
        <v>300</v>
      </c>
      <c r="I18" s="789">
        <v>0.68807339449541283</v>
      </c>
      <c r="J18" s="817">
        <v>315021.32999999996</v>
      </c>
      <c r="K18" s="766">
        <v>0.26598204259820113</v>
      </c>
      <c r="L18" s="752">
        <v>136</v>
      </c>
      <c r="M18" s="789">
        <v>0.31192660550458717</v>
      </c>
    </row>
    <row r="19" spans="1:13" ht="14.4" customHeight="1" x14ac:dyDescent="0.3">
      <c r="A19" s="807" t="s">
        <v>2186</v>
      </c>
      <c r="B19" s="798">
        <v>889792.92999999993</v>
      </c>
      <c r="C19" s="748">
        <v>1</v>
      </c>
      <c r="D19" s="811">
        <v>307</v>
      </c>
      <c r="E19" s="814" t="s">
        <v>2186</v>
      </c>
      <c r="F19" s="798">
        <v>679451.02999999991</v>
      </c>
      <c r="G19" s="766">
        <v>0.76360578634851595</v>
      </c>
      <c r="H19" s="752">
        <v>223</v>
      </c>
      <c r="I19" s="789">
        <v>0.7263843648208469</v>
      </c>
      <c r="J19" s="817">
        <v>210341.9</v>
      </c>
      <c r="K19" s="766">
        <v>0.23639421365148408</v>
      </c>
      <c r="L19" s="752">
        <v>84</v>
      </c>
      <c r="M19" s="789">
        <v>0.2736156351791531</v>
      </c>
    </row>
    <row r="20" spans="1:13" ht="14.4" customHeight="1" x14ac:dyDescent="0.3">
      <c r="A20" s="807" t="s">
        <v>2187</v>
      </c>
      <c r="B20" s="798">
        <v>663420.46000000008</v>
      </c>
      <c r="C20" s="748">
        <v>1</v>
      </c>
      <c r="D20" s="811">
        <v>244</v>
      </c>
      <c r="E20" s="814" t="s">
        <v>2187</v>
      </c>
      <c r="F20" s="798">
        <v>514720.50000000012</v>
      </c>
      <c r="G20" s="766">
        <v>0.77585864626484391</v>
      </c>
      <c r="H20" s="752">
        <v>175</v>
      </c>
      <c r="I20" s="789">
        <v>0.71721311475409832</v>
      </c>
      <c r="J20" s="817">
        <v>148699.95999999996</v>
      </c>
      <c r="K20" s="766">
        <v>0.22414135373515606</v>
      </c>
      <c r="L20" s="752">
        <v>69</v>
      </c>
      <c r="M20" s="789">
        <v>0.28278688524590162</v>
      </c>
    </row>
    <row r="21" spans="1:13" ht="14.4" customHeight="1" x14ac:dyDescent="0.3">
      <c r="A21" s="807" t="s">
        <v>2188</v>
      </c>
      <c r="B21" s="798">
        <v>1331.09</v>
      </c>
      <c r="C21" s="748">
        <v>1</v>
      </c>
      <c r="D21" s="811">
        <v>11</v>
      </c>
      <c r="E21" s="814" t="s">
        <v>2188</v>
      </c>
      <c r="F21" s="798">
        <v>1083.04</v>
      </c>
      <c r="G21" s="766">
        <v>0.81364896438257373</v>
      </c>
      <c r="H21" s="752">
        <v>9</v>
      </c>
      <c r="I21" s="789">
        <v>0.81818181818181823</v>
      </c>
      <c r="J21" s="817">
        <v>248.04999999999998</v>
      </c>
      <c r="K21" s="766">
        <v>0.18635103561742633</v>
      </c>
      <c r="L21" s="752">
        <v>2</v>
      </c>
      <c r="M21" s="789">
        <v>0.18181818181818182</v>
      </c>
    </row>
    <row r="22" spans="1:13" ht="14.4" customHeight="1" x14ac:dyDescent="0.3">
      <c r="A22" s="807" t="s">
        <v>2189</v>
      </c>
      <c r="B22" s="798">
        <v>1709.0700000000002</v>
      </c>
      <c r="C22" s="748">
        <v>1</v>
      </c>
      <c r="D22" s="811">
        <v>3</v>
      </c>
      <c r="E22" s="814" t="s">
        <v>2189</v>
      </c>
      <c r="F22" s="798">
        <v>1709.0700000000002</v>
      </c>
      <c r="G22" s="766">
        <v>1</v>
      </c>
      <c r="H22" s="752">
        <v>3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" customHeight="1" x14ac:dyDescent="0.3">
      <c r="A23" s="807" t="s">
        <v>2190</v>
      </c>
      <c r="B23" s="798">
        <v>155.72</v>
      </c>
      <c r="C23" s="748">
        <v>1</v>
      </c>
      <c r="D23" s="811">
        <v>1</v>
      </c>
      <c r="E23" s="814" t="s">
        <v>2190</v>
      </c>
      <c r="F23" s="798">
        <v>155.72</v>
      </c>
      <c r="G23" s="766">
        <v>1</v>
      </c>
      <c r="H23" s="752">
        <v>1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2191</v>
      </c>
      <c r="B24" s="798">
        <v>2276811.7299999995</v>
      </c>
      <c r="C24" s="748">
        <v>1</v>
      </c>
      <c r="D24" s="811">
        <v>727</v>
      </c>
      <c r="E24" s="814" t="s">
        <v>2191</v>
      </c>
      <c r="F24" s="798">
        <v>1956507.2899999996</v>
      </c>
      <c r="G24" s="766">
        <v>0.85931887306290367</v>
      </c>
      <c r="H24" s="752">
        <v>582</v>
      </c>
      <c r="I24" s="789">
        <v>0.80055020632737273</v>
      </c>
      <c r="J24" s="817">
        <v>320304.44</v>
      </c>
      <c r="K24" s="766">
        <v>0.14068112693709642</v>
      </c>
      <c r="L24" s="752">
        <v>145</v>
      </c>
      <c r="M24" s="789">
        <v>0.19944979367262725</v>
      </c>
    </row>
    <row r="25" spans="1:13" ht="14.4" customHeight="1" x14ac:dyDescent="0.3">
      <c r="A25" s="807" t="s">
        <v>2192</v>
      </c>
      <c r="B25" s="798">
        <v>2624.79</v>
      </c>
      <c r="C25" s="748">
        <v>1</v>
      </c>
      <c r="D25" s="811">
        <v>12</v>
      </c>
      <c r="E25" s="814" t="s">
        <v>2192</v>
      </c>
      <c r="F25" s="798">
        <v>983.86</v>
      </c>
      <c r="G25" s="766">
        <v>0.37483379622750773</v>
      </c>
      <c r="H25" s="752">
        <v>9</v>
      </c>
      <c r="I25" s="789">
        <v>0.75</v>
      </c>
      <c r="J25" s="817">
        <v>1640.9299999999998</v>
      </c>
      <c r="K25" s="766">
        <v>0.62516620377249221</v>
      </c>
      <c r="L25" s="752">
        <v>3</v>
      </c>
      <c r="M25" s="789">
        <v>0.25</v>
      </c>
    </row>
    <row r="26" spans="1:13" ht="14.4" customHeight="1" x14ac:dyDescent="0.3">
      <c r="A26" s="807" t="s">
        <v>2193</v>
      </c>
      <c r="B26" s="798">
        <v>372.96000000000004</v>
      </c>
      <c r="C26" s="748">
        <v>1</v>
      </c>
      <c r="D26" s="811">
        <v>3</v>
      </c>
      <c r="E26" s="814" t="s">
        <v>2193</v>
      </c>
      <c r="F26" s="798">
        <v>340.15000000000003</v>
      </c>
      <c r="G26" s="766">
        <v>0.91202809952809949</v>
      </c>
      <c r="H26" s="752">
        <v>2</v>
      </c>
      <c r="I26" s="789">
        <v>0.66666666666666663</v>
      </c>
      <c r="J26" s="817">
        <v>32.81</v>
      </c>
      <c r="K26" s="766">
        <v>8.7971900471900469E-2</v>
      </c>
      <c r="L26" s="752">
        <v>1</v>
      </c>
      <c r="M26" s="789">
        <v>0.33333333333333331</v>
      </c>
    </row>
    <row r="27" spans="1:13" ht="14.4" customHeight="1" x14ac:dyDescent="0.3">
      <c r="A27" s="807" t="s">
        <v>2194</v>
      </c>
      <c r="B27" s="798">
        <v>1143.3899999999999</v>
      </c>
      <c r="C27" s="748">
        <v>1</v>
      </c>
      <c r="D27" s="811">
        <v>8</v>
      </c>
      <c r="E27" s="814" t="s">
        <v>2194</v>
      </c>
      <c r="F27" s="798">
        <v>842.73</v>
      </c>
      <c r="G27" s="766">
        <v>0.73704510272085655</v>
      </c>
      <c r="H27" s="752">
        <v>5</v>
      </c>
      <c r="I27" s="789">
        <v>0.625</v>
      </c>
      <c r="J27" s="817">
        <v>300.65999999999997</v>
      </c>
      <c r="K27" s="766">
        <v>0.26295489727914362</v>
      </c>
      <c r="L27" s="752">
        <v>3</v>
      </c>
      <c r="M27" s="789">
        <v>0.375</v>
      </c>
    </row>
    <row r="28" spans="1:13" ht="14.4" customHeight="1" x14ac:dyDescent="0.3">
      <c r="A28" s="807" t="s">
        <v>2195</v>
      </c>
      <c r="B28" s="798">
        <v>731.5</v>
      </c>
      <c r="C28" s="748">
        <v>1</v>
      </c>
      <c r="D28" s="811">
        <v>6</v>
      </c>
      <c r="E28" s="814" t="s">
        <v>2195</v>
      </c>
      <c r="F28" s="798">
        <v>731.5</v>
      </c>
      <c r="G28" s="766">
        <v>1</v>
      </c>
      <c r="H28" s="752">
        <v>6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x14ac:dyDescent="0.3">
      <c r="A29" s="807" t="s">
        <v>2196</v>
      </c>
      <c r="B29" s="798">
        <v>308.72000000000003</v>
      </c>
      <c r="C29" s="748">
        <v>1</v>
      </c>
      <c r="D29" s="811">
        <v>1</v>
      </c>
      <c r="E29" s="814" t="s">
        <v>2196</v>
      </c>
      <c r="F29" s="798">
        <v>308.72000000000003</v>
      </c>
      <c r="G29" s="766">
        <v>1</v>
      </c>
      <c r="H29" s="752">
        <v>1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" customHeight="1" x14ac:dyDescent="0.3">
      <c r="A30" s="807" t="s">
        <v>2197</v>
      </c>
      <c r="B30" s="798">
        <v>777574.07999999984</v>
      </c>
      <c r="C30" s="748">
        <v>1</v>
      </c>
      <c r="D30" s="811">
        <v>241</v>
      </c>
      <c r="E30" s="814" t="s">
        <v>2197</v>
      </c>
      <c r="F30" s="798">
        <v>564313.94999999995</v>
      </c>
      <c r="G30" s="766">
        <v>0.72573657547844195</v>
      </c>
      <c r="H30" s="752">
        <v>161</v>
      </c>
      <c r="I30" s="789">
        <v>0.66804979253112029</v>
      </c>
      <c r="J30" s="817">
        <v>213260.12999999989</v>
      </c>
      <c r="K30" s="766">
        <v>0.27426342452155805</v>
      </c>
      <c r="L30" s="752">
        <v>80</v>
      </c>
      <c r="M30" s="789">
        <v>0.33195020746887965</v>
      </c>
    </row>
    <row r="31" spans="1:13" ht="14.4" customHeight="1" x14ac:dyDescent="0.3">
      <c r="A31" s="807" t="s">
        <v>2198</v>
      </c>
      <c r="B31" s="798">
        <v>737.87</v>
      </c>
      <c r="C31" s="748">
        <v>1</v>
      </c>
      <c r="D31" s="811">
        <v>7</v>
      </c>
      <c r="E31" s="814" t="s">
        <v>2198</v>
      </c>
      <c r="F31" s="798">
        <v>199.96</v>
      </c>
      <c r="G31" s="766">
        <v>0.27099624595118382</v>
      </c>
      <c r="H31" s="752">
        <v>1</v>
      </c>
      <c r="I31" s="789">
        <v>0.14285714285714285</v>
      </c>
      <c r="J31" s="817">
        <v>537.91</v>
      </c>
      <c r="K31" s="766">
        <v>0.72900375404881612</v>
      </c>
      <c r="L31" s="752">
        <v>6</v>
      </c>
      <c r="M31" s="789">
        <v>0.8571428571428571</v>
      </c>
    </row>
    <row r="32" spans="1:13" ht="14.4" customHeight="1" x14ac:dyDescent="0.3">
      <c r="A32" s="807" t="s">
        <v>2199</v>
      </c>
      <c r="B32" s="798">
        <v>4027.5899999999997</v>
      </c>
      <c r="C32" s="748">
        <v>1</v>
      </c>
      <c r="D32" s="811">
        <v>2</v>
      </c>
      <c r="E32" s="814" t="s">
        <v>2199</v>
      </c>
      <c r="F32" s="798">
        <v>4027.5899999999997</v>
      </c>
      <c r="G32" s="766">
        <v>1</v>
      </c>
      <c r="H32" s="752">
        <v>2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2200</v>
      </c>
      <c r="B33" s="798">
        <v>7856.4400000000023</v>
      </c>
      <c r="C33" s="748">
        <v>1</v>
      </c>
      <c r="D33" s="811">
        <v>32</v>
      </c>
      <c r="E33" s="814" t="s">
        <v>2200</v>
      </c>
      <c r="F33" s="798">
        <v>7856.4400000000023</v>
      </c>
      <c r="G33" s="766">
        <v>1</v>
      </c>
      <c r="H33" s="752">
        <v>32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" customHeight="1" x14ac:dyDescent="0.3">
      <c r="A34" s="807" t="s">
        <v>2201</v>
      </c>
      <c r="B34" s="798">
        <v>5960.01</v>
      </c>
      <c r="C34" s="748">
        <v>1</v>
      </c>
      <c r="D34" s="811">
        <v>31</v>
      </c>
      <c r="E34" s="814" t="s">
        <v>2201</v>
      </c>
      <c r="F34" s="798">
        <v>4124.8500000000004</v>
      </c>
      <c r="G34" s="766">
        <v>0.69208776495341451</v>
      </c>
      <c r="H34" s="752">
        <v>20</v>
      </c>
      <c r="I34" s="789">
        <v>0.64516129032258063</v>
      </c>
      <c r="J34" s="817">
        <v>1835.16</v>
      </c>
      <c r="K34" s="766">
        <v>0.30791223504658549</v>
      </c>
      <c r="L34" s="752">
        <v>11</v>
      </c>
      <c r="M34" s="789">
        <v>0.35483870967741937</v>
      </c>
    </row>
    <row r="35" spans="1:13" ht="14.4" customHeight="1" x14ac:dyDescent="0.3">
      <c r="A35" s="807" t="s">
        <v>2202</v>
      </c>
      <c r="B35" s="798">
        <v>3627.0199999999995</v>
      </c>
      <c r="C35" s="748">
        <v>1</v>
      </c>
      <c r="D35" s="811">
        <v>26</v>
      </c>
      <c r="E35" s="814" t="s">
        <v>2202</v>
      </c>
      <c r="F35" s="798">
        <v>1174.3699999999999</v>
      </c>
      <c r="G35" s="766">
        <v>0.32378371224862285</v>
      </c>
      <c r="H35" s="752">
        <v>15</v>
      </c>
      <c r="I35" s="789">
        <v>0.57692307692307687</v>
      </c>
      <c r="J35" s="817">
        <v>2452.6499999999996</v>
      </c>
      <c r="K35" s="766">
        <v>0.6762162877513771</v>
      </c>
      <c r="L35" s="752">
        <v>11</v>
      </c>
      <c r="M35" s="789">
        <v>0.42307692307692307</v>
      </c>
    </row>
    <row r="36" spans="1:13" ht="14.4" customHeight="1" x14ac:dyDescent="0.3">
      <c r="A36" s="807" t="s">
        <v>2203</v>
      </c>
      <c r="B36" s="798">
        <v>1345047.3800000008</v>
      </c>
      <c r="C36" s="748">
        <v>1</v>
      </c>
      <c r="D36" s="811">
        <v>491</v>
      </c>
      <c r="E36" s="814" t="s">
        <v>2203</v>
      </c>
      <c r="F36" s="798">
        <v>1091483.0000000007</v>
      </c>
      <c r="G36" s="766">
        <v>0.81148293824415318</v>
      </c>
      <c r="H36" s="752">
        <v>363</v>
      </c>
      <c r="I36" s="789">
        <v>0.73930753564154783</v>
      </c>
      <c r="J36" s="817">
        <v>253564.38000000003</v>
      </c>
      <c r="K36" s="766">
        <v>0.18851706175584676</v>
      </c>
      <c r="L36" s="752">
        <v>128</v>
      </c>
      <c r="M36" s="789">
        <v>0.26069246435845211</v>
      </c>
    </row>
    <row r="37" spans="1:13" ht="14.4" customHeight="1" x14ac:dyDescent="0.3">
      <c r="A37" s="807" t="s">
        <v>2204</v>
      </c>
      <c r="B37" s="798">
        <v>37.619999999999997</v>
      </c>
      <c r="C37" s="748">
        <v>1</v>
      </c>
      <c r="D37" s="811">
        <v>1</v>
      </c>
      <c r="E37" s="814" t="s">
        <v>2204</v>
      </c>
      <c r="F37" s="798">
        <v>37.619999999999997</v>
      </c>
      <c r="G37" s="766">
        <v>1</v>
      </c>
      <c r="H37" s="752">
        <v>1</v>
      </c>
      <c r="I37" s="789">
        <v>1</v>
      </c>
      <c r="J37" s="817"/>
      <c r="K37" s="766">
        <v>0</v>
      </c>
      <c r="L37" s="752"/>
      <c r="M37" s="789">
        <v>0</v>
      </c>
    </row>
    <row r="38" spans="1:13" ht="14.4" customHeight="1" x14ac:dyDescent="0.3">
      <c r="A38" s="807" t="s">
        <v>2205</v>
      </c>
      <c r="B38" s="798">
        <v>5876.92</v>
      </c>
      <c r="C38" s="748">
        <v>1</v>
      </c>
      <c r="D38" s="811">
        <v>24</v>
      </c>
      <c r="E38" s="814" t="s">
        <v>2205</v>
      </c>
      <c r="F38" s="798">
        <v>3274.7500000000005</v>
      </c>
      <c r="G38" s="766">
        <v>0.55722215037808931</v>
      </c>
      <c r="H38" s="752">
        <v>14</v>
      </c>
      <c r="I38" s="789">
        <v>0.58333333333333337</v>
      </c>
      <c r="J38" s="817">
        <v>2602.1699999999996</v>
      </c>
      <c r="K38" s="766">
        <v>0.44277784962191075</v>
      </c>
      <c r="L38" s="752">
        <v>10</v>
      </c>
      <c r="M38" s="789">
        <v>0.41666666666666669</v>
      </c>
    </row>
    <row r="39" spans="1:13" ht="14.4" customHeight="1" x14ac:dyDescent="0.3">
      <c r="A39" s="807" t="s">
        <v>2206</v>
      </c>
      <c r="B39" s="798">
        <v>21061.070000000011</v>
      </c>
      <c r="C39" s="748">
        <v>1</v>
      </c>
      <c r="D39" s="811">
        <v>24</v>
      </c>
      <c r="E39" s="814" t="s">
        <v>2206</v>
      </c>
      <c r="F39" s="798">
        <v>20688.53000000001</v>
      </c>
      <c r="G39" s="766">
        <v>0.98231144001705517</v>
      </c>
      <c r="H39" s="752">
        <v>20</v>
      </c>
      <c r="I39" s="789">
        <v>0.83333333333333337</v>
      </c>
      <c r="J39" s="817">
        <v>372.54</v>
      </c>
      <c r="K39" s="766">
        <v>1.7688559982944829E-2</v>
      </c>
      <c r="L39" s="752">
        <v>4</v>
      </c>
      <c r="M39" s="789">
        <v>0.16666666666666666</v>
      </c>
    </row>
    <row r="40" spans="1:13" ht="14.4" customHeight="1" x14ac:dyDescent="0.3">
      <c r="A40" s="807" t="s">
        <v>2207</v>
      </c>
      <c r="B40" s="798">
        <v>1920.3799999999999</v>
      </c>
      <c r="C40" s="748">
        <v>1</v>
      </c>
      <c r="D40" s="811">
        <v>11</v>
      </c>
      <c r="E40" s="814" t="s">
        <v>2207</v>
      </c>
      <c r="F40" s="798">
        <v>1029.04</v>
      </c>
      <c r="G40" s="766">
        <v>0.53585227923640111</v>
      </c>
      <c r="H40" s="752">
        <v>8</v>
      </c>
      <c r="I40" s="789">
        <v>0.72727272727272729</v>
      </c>
      <c r="J40" s="817">
        <v>891.33999999999992</v>
      </c>
      <c r="K40" s="766">
        <v>0.46414772076359884</v>
      </c>
      <c r="L40" s="752">
        <v>3</v>
      </c>
      <c r="M40" s="789">
        <v>0.27272727272727271</v>
      </c>
    </row>
    <row r="41" spans="1:13" ht="14.4" customHeight="1" x14ac:dyDescent="0.3">
      <c r="A41" s="807" t="s">
        <v>2208</v>
      </c>
      <c r="B41" s="798">
        <v>299.83999999999997</v>
      </c>
      <c r="C41" s="748">
        <v>1</v>
      </c>
      <c r="D41" s="811">
        <v>1</v>
      </c>
      <c r="E41" s="814" t="s">
        <v>2208</v>
      </c>
      <c r="F41" s="798"/>
      <c r="G41" s="766">
        <v>0</v>
      </c>
      <c r="H41" s="752"/>
      <c r="I41" s="789">
        <v>0</v>
      </c>
      <c r="J41" s="817">
        <v>299.83999999999997</v>
      </c>
      <c r="K41" s="766">
        <v>1</v>
      </c>
      <c r="L41" s="752">
        <v>1</v>
      </c>
      <c r="M41" s="789">
        <v>1</v>
      </c>
    </row>
    <row r="42" spans="1:13" ht="14.4" customHeight="1" x14ac:dyDescent="0.3">
      <c r="A42" s="807" t="s">
        <v>2209</v>
      </c>
      <c r="B42" s="798">
        <v>113.2</v>
      </c>
      <c r="C42" s="748">
        <v>1</v>
      </c>
      <c r="D42" s="811">
        <v>1</v>
      </c>
      <c r="E42" s="814" t="s">
        <v>2209</v>
      </c>
      <c r="F42" s="798">
        <v>113.2</v>
      </c>
      <c r="G42" s="766">
        <v>1</v>
      </c>
      <c r="H42" s="752">
        <v>1</v>
      </c>
      <c r="I42" s="789">
        <v>1</v>
      </c>
      <c r="J42" s="817"/>
      <c r="K42" s="766">
        <v>0</v>
      </c>
      <c r="L42" s="752"/>
      <c r="M42" s="789">
        <v>0</v>
      </c>
    </row>
    <row r="43" spans="1:13" ht="14.4" customHeight="1" x14ac:dyDescent="0.3">
      <c r="A43" s="807" t="s">
        <v>2210</v>
      </c>
      <c r="B43" s="798">
        <v>261.63</v>
      </c>
      <c r="C43" s="748">
        <v>1</v>
      </c>
      <c r="D43" s="811">
        <v>1</v>
      </c>
      <c r="E43" s="814" t="s">
        <v>2210</v>
      </c>
      <c r="F43" s="798">
        <v>261.63</v>
      </c>
      <c r="G43" s="766">
        <v>1</v>
      </c>
      <c r="H43" s="752">
        <v>1</v>
      </c>
      <c r="I43" s="789">
        <v>1</v>
      </c>
      <c r="J43" s="817"/>
      <c r="K43" s="766">
        <v>0</v>
      </c>
      <c r="L43" s="752"/>
      <c r="M43" s="789">
        <v>0</v>
      </c>
    </row>
    <row r="44" spans="1:13" ht="14.4" customHeight="1" x14ac:dyDescent="0.3">
      <c r="A44" s="807" t="s">
        <v>2211</v>
      </c>
      <c r="B44" s="798">
        <v>2159.9499999999998</v>
      </c>
      <c r="C44" s="748">
        <v>1</v>
      </c>
      <c r="D44" s="811">
        <v>10</v>
      </c>
      <c r="E44" s="814" t="s">
        <v>2211</v>
      </c>
      <c r="F44" s="798">
        <v>1612.58</v>
      </c>
      <c r="G44" s="766">
        <v>0.74658209680779652</v>
      </c>
      <c r="H44" s="752">
        <v>5</v>
      </c>
      <c r="I44" s="789">
        <v>0.5</v>
      </c>
      <c r="J44" s="817">
        <v>547.37</v>
      </c>
      <c r="K44" s="766">
        <v>0.25341790319220353</v>
      </c>
      <c r="L44" s="752">
        <v>5</v>
      </c>
      <c r="M44" s="789">
        <v>0.5</v>
      </c>
    </row>
    <row r="45" spans="1:13" ht="14.4" customHeight="1" x14ac:dyDescent="0.3">
      <c r="A45" s="807" t="s">
        <v>2212</v>
      </c>
      <c r="B45" s="798">
        <v>105.66</v>
      </c>
      <c r="C45" s="748">
        <v>1</v>
      </c>
      <c r="D45" s="811">
        <v>2</v>
      </c>
      <c r="E45" s="814" t="s">
        <v>2212</v>
      </c>
      <c r="F45" s="798">
        <v>105.66</v>
      </c>
      <c r="G45" s="766">
        <v>1</v>
      </c>
      <c r="H45" s="752">
        <v>2</v>
      </c>
      <c r="I45" s="789">
        <v>1</v>
      </c>
      <c r="J45" s="817"/>
      <c r="K45" s="766">
        <v>0</v>
      </c>
      <c r="L45" s="752"/>
      <c r="M45" s="789">
        <v>0</v>
      </c>
    </row>
    <row r="46" spans="1:13" ht="14.4" customHeight="1" x14ac:dyDescent="0.3">
      <c r="A46" s="807" t="s">
        <v>2213</v>
      </c>
      <c r="B46" s="798">
        <v>141.09</v>
      </c>
      <c r="C46" s="748">
        <v>1</v>
      </c>
      <c r="D46" s="811">
        <v>1</v>
      </c>
      <c r="E46" s="814" t="s">
        <v>2213</v>
      </c>
      <c r="F46" s="798"/>
      <c r="G46" s="766">
        <v>0</v>
      </c>
      <c r="H46" s="752"/>
      <c r="I46" s="789">
        <v>0</v>
      </c>
      <c r="J46" s="817">
        <v>141.09</v>
      </c>
      <c r="K46" s="766">
        <v>1</v>
      </c>
      <c r="L46" s="752">
        <v>1</v>
      </c>
      <c r="M46" s="789">
        <v>1</v>
      </c>
    </row>
    <row r="47" spans="1:13" ht="14.4" customHeight="1" x14ac:dyDescent="0.3">
      <c r="A47" s="807" t="s">
        <v>2214</v>
      </c>
      <c r="B47" s="798">
        <v>34468.939999999988</v>
      </c>
      <c r="C47" s="748">
        <v>1</v>
      </c>
      <c r="D47" s="811">
        <v>19</v>
      </c>
      <c r="E47" s="814" t="s">
        <v>2214</v>
      </c>
      <c r="F47" s="798">
        <v>34468.939999999988</v>
      </c>
      <c r="G47" s="766">
        <v>1</v>
      </c>
      <c r="H47" s="752">
        <v>19</v>
      </c>
      <c r="I47" s="789">
        <v>1</v>
      </c>
      <c r="J47" s="817"/>
      <c r="K47" s="766">
        <v>0</v>
      </c>
      <c r="L47" s="752"/>
      <c r="M47" s="789">
        <v>0</v>
      </c>
    </row>
    <row r="48" spans="1:13" ht="14.4" customHeight="1" x14ac:dyDescent="0.3">
      <c r="A48" s="807" t="s">
        <v>2215</v>
      </c>
      <c r="B48" s="798">
        <v>3800.36</v>
      </c>
      <c r="C48" s="748">
        <v>1</v>
      </c>
      <c r="D48" s="811">
        <v>13</v>
      </c>
      <c r="E48" s="814" t="s">
        <v>2215</v>
      </c>
      <c r="F48" s="798">
        <v>3800.36</v>
      </c>
      <c r="G48" s="766">
        <v>1</v>
      </c>
      <c r="H48" s="752">
        <v>13</v>
      </c>
      <c r="I48" s="789">
        <v>1</v>
      </c>
      <c r="J48" s="817"/>
      <c r="K48" s="766">
        <v>0</v>
      </c>
      <c r="L48" s="752"/>
      <c r="M48" s="789">
        <v>0</v>
      </c>
    </row>
    <row r="49" spans="1:13" ht="14.4" customHeight="1" thickBot="1" x14ac:dyDescent="0.35">
      <c r="A49" s="808" t="s">
        <v>2216</v>
      </c>
      <c r="B49" s="799">
        <v>266.28000000000003</v>
      </c>
      <c r="C49" s="755">
        <v>1</v>
      </c>
      <c r="D49" s="812">
        <v>1</v>
      </c>
      <c r="E49" s="815" t="s">
        <v>2216</v>
      </c>
      <c r="F49" s="799"/>
      <c r="G49" s="767">
        <v>0</v>
      </c>
      <c r="H49" s="759"/>
      <c r="I49" s="790">
        <v>0</v>
      </c>
      <c r="J49" s="818">
        <v>266.28000000000003</v>
      </c>
      <c r="K49" s="767">
        <v>1</v>
      </c>
      <c r="L49" s="759">
        <v>1</v>
      </c>
      <c r="M49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0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3723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10470269.739999993</v>
      </c>
      <c r="N3" s="70">
        <f>SUBTOTAL(9,N7:N1048576)</f>
        <v>13704</v>
      </c>
      <c r="O3" s="70">
        <f>SUBTOTAL(9,O7:O1048576)</f>
        <v>3964</v>
      </c>
      <c r="P3" s="70">
        <f>SUBTOTAL(9,P7:P1048576)</f>
        <v>8360298.6599999955</v>
      </c>
      <c r="Q3" s="71">
        <f>IF(M3=0,0,P3/M3)</f>
        <v>0.79847977822966776</v>
      </c>
      <c r="R3" s="70">
        <f>SUBTOTAL(9,R7:R1048576)</f>
        <v>10102</v>
      </c>
      <c r="S3" s="71">
        <f>IF(N3=0,0,R3/N3)</f>
        <v>0.73715703444249858</v>
      </c>
      <c r="T3" s="70">
        <f>SUBTOTAL(9,T7:T1048576)</f>
        <v>2945</v>
      </c>
      <c r="U3" s="72">
        <f>IF(O3=0,0,T3/O3)</f>
        <v>0.74293642785065594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2161</v>
      </c>
      <c r="C7" s="825" t="s">
        <v>2165</v>
      </c>
      <c r="D7" s="826" t="s">
        <v>3721</v>
      </c>
      <c r="E7" s="827" t="s">
        <v>2173</v>
      </c>
      <c r="F7" s="825" t="s">
        <v>2162</v>
      </c>
      <c r="G7" s="825" t="s">
        <v>2217</v>
      </c>
      <c r="H7" s="825" t="s">
        <v>585</v>
      </c>
      <c r="I7" s="825" t="s">
        <v>2218</v>
      </c>
      <c r="J7" s="825" t="s">
        <v>2219</v>
      </c>
      <c r="K7" s="825" t="s">
        <v>2220</v>
      </c>
      <c r="L7" s="828">
        <v>271.74</v>
      </c>
      <c r="M7" s="828">
        <v>271.74</v>
      </c>
      <c r="N7" s="825">
        <v>1</v>
      </c>
      <c r="O7" s="829">
        <v>1</v>
      </c>
      <c r="P7" s="828">
        <v>271.74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7</v>
      </c>
      <c r="B8" s="832" t="s">
        <v>2161</v>
      </c>
      <c r="C8" s="832" t="s">
        <v>2165</v>
      </c>
      <c r="D8" s="833" t="s">
        <v>3721</v>
      </c>
      <c r="E8" s="834" t="s">
        <v>2173</v>
      </c>
      <c r="F8" s="832" t="s">
        <v>2162</v>
      </c>
      <c r="G8" s="832" t="s">
        <v>2221</v>
      </c>
      <c r="H8" s="832" t="s">
        <v>634</v>
      </c>
      <c r="I8" s="832" t="s">
        <v>2222</v>
      </c>
      <c r="J8" s="832" t="s">
        <v>2069</v>
      </c>
      <c r="K8" s="832" t="s">
        <v>1839</v>
      </c>
      <c r="L8" s="835">
        <v>207.45</v>
      </c>
      <c r="M8" s="835">
        <v>207.45</v>
      </c>
      <c r="N8" s="832">
        <v>1</v>
      </c>
      <c r="O8" s="836">
        <v>0.5</v>
      </c>
      <c r="P8" s="835">
        <v>207.45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7</v>
      </c>
      <c r="B9" s="832" t="s">
        <v>2161</v>
      </c>
      <c r="C9" s="832" t="s">
        <v>2165</v>
      </c>
      <c r="D9" s="833" t="s">
        <v>3721</v>
      </c>
      <c r="E9" s="834" t="s">
        <v>2173</v>
      </c>
      <c r="F9" s="832" t="s">
        <v>2162</v>
      </c>
      <c r="G9" s="832" t="s">
        <v>2223</v>
      </c>
      <c r="H9" s="832" t="s">
        <v>585</v>
      </c>
      <c r="I9" s="832" t="s">
        <v>2224</v>
      </c>
      <c r="J9" s="832" t="s">
        <v>2225</v>
      </c>
      <c r="K9" s="832" t="s">
        <v>2226</v>
      </c>
      <c r="L9" s="835">
        <v>80.760000000000005</v>
      </c>
      <c r="M9" s="835">
        <v>80.760000000000005</v>
      </c>
      <c r="N9" s="832">
        <v>1</v>
      </c>
      <c r="O9" s="836">
        <v>0.5</v>
      </c>
      <c r="P9" s="835">
        <v>80.760000000000005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2161</v>
      </c>
      <c r="C10" s="832" t="s">
        <v>2165</v>
      </c>
      <c r="D10" s="833" t="s">
        <v>3721</v>
      </c>
      <c r="E10" s="834" t="s">
        <v>2173</v>
      </c>
      <c r="F10" s="832" t="s">
        <v>2162</v>
      </c>
      <c r="G10" s="832" t="s">
        <v>2227</v>
      </c>
      <c r="H10" s="832" t="s">
        <v>585</v>
      </c>
      <c r="I10" s="832" t="s">
        <v>2228</v>
      </c>
      <c r="J10" s="832" t="s">
        <v>962</v>
      </c>
      <c r="K10" s="832" t="s">
        <v>2229</v>
      </c>
      <c r="L10" s="835">
        <v>185.26</v>
      </c>
      <c r="M10" s="835">
        <v>185.26</v>
      </c>
      <c r="N10" s="832">
        <v>1</v>
      </c>
      <c r="O10" s="836">
        <v>1</v>
      </c>
      <c r="P10" s="835">
        <v>185.26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7</v>
      </c>
      <c r="B11" s="832" t="s">
        <v>2161</v>
      </c>
      <c r="C11" s="832" t="s">
        <v>2165</v>
      </c>
      <c r="D11" s="833" t="s">
        <v>3721</v>
      </c>
      <c r="E11" s="834" t="s">
        <v>2173</v>
      </c>
      <c r="F11" s="832" t="s">
        <v>2162</v>
      </c>
      <c r="G11" s="832" t="s">
        <v>2227</v>
      </c>
      <c r="H11" s="832" t="s">
        <v>585</v>
      </c>
      <c r="I11" s="832" t="s">
        <v>2230</v>
      </c>
      <c r="J11" s="832" t="s">
        <v>962</v>
      </c>
      <c r="K11" s="832" t="s">
        <v>2229</v>
      </c>
      <c r="L11" s="835">
        <v>301.2</v>
      </c>
      <c r="M11" s="835">
        <v>301.2</v>
      </c>
      <c r="N11" s="832">
        <v>1</v>
      </c>
      <c r="O11" s="836">
        <v>0.5</v>
      </c>
      <c r="P11" s="835">
        <v>301.2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2161</v>
      </c>
      <c r="C12" s="832" t="s">
        <v>2165</v>
      </c>
      <c r="D12" s="833" t="s">
        <v>3721</v>
      </c>
      <c r="E12" s="834" t="s">
        <v>2173</v>
      </c>
      <c r="F12" s="832" t="s">
        <v>2162</v>
      </c>
      <c r="G12" s="832" t="s">
        <v>2231</v>
      </c>
      <c r="H12" s="832" t="s">
        <v>585</v>
      </c>
      <c r="I12" s="832" t="s">
        <v>2232</v>
      </c>
      <c r="J12" s="832" t="s">
        <v>2233</v>
      </c>
      <c r="K12" s="832" t="s">
        <v>2234</v>
      </c>
      <c r="L12" s="835">
        <v>522.53</v>
      </c>
      <c r="M12" s="835">
        <v>522.53</v>
      </c>
      <c r="N12" s="832">
        <v>1</v>
      </c>
      <c r="O12" s="836">
        <v>0.5</v>
      </c>
      <c r="P12" s="835">
        <v>522.53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2161</v>
      </c>
      <c r="C13" s="832" t="s">
        <v>2165</v>
      </c>
      <c r="D13" s="833" t="s">
        <v>3721</v>
      </c>
      <c r="E13" s="834" t="s">
        <v>2178</v>
      </c>
      <c r="F13" s="832" t="s">
        <v>2162</v>
      </c>
      <c r="G13" s="832" t="s">
        <v>2235</v>
      </c>
      <c r="H13" s="832" t="s">
        <v>634</v>
      </c>
      <c r="I13" s="832" t="s">
        <v>2236</v>
      </c>
      <c r="J13" s="832" t="s">
        <v>2237</v>
      </c>
      <c r="K13" s="832" t="s">
        <v>2238</v>
      </c>
      <c r="L13" s="835">
        <v>819.07</v>
      </c>
      <c r="M13" s="835">
        <v>819.07</v>
      </c>
      <c r="N13" s="832">
        <v>1</v>
      </c>
      <c r="O13" s="836">
        <v>1</v>
      </c>
      <c r="P13" s="835">
        <v>819.07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7</v>
      </c>
      <c r="B14" s="832" t="s">
        <v>2161</v>
      </c>
      <c r="C14" s="832" t="s">
        <v>2165</v>
      </c>
      <c r="D14" s="833" t="s">
        <v>3721</v>
      </c>
      <c r="E14" s="834" t="s">
        <v>2180</v>
      </c>
      <c r="F14" s="832" t="s">
        <v>2162</v>
      </c>
      <c r="G14" s="832" t="s">
        <v>2239</v>
      </c>
      <c r="H14" s="832" t="s">
        <v>585</v>
      </c>
      <c r="I14" s="832" t="s">
        <v>2240</v>
      </c>
      <c r="J14" s="832" t="s">
        <v>2241</v>
      </c>
      <c r="K14" s="832" t="s">
        <v>1826</v>
      </c>
      <c r="L14" s="835">
        <v>35.11</v>
      </c>
      <c r="M14" s="835">
        <v>105.33</v>
      </c>
      <c r="N14" s="832">
        <v>3</v>
      </c>
      <c r="O14" s="836">
        <v>0.5</v>
      </c>
      <c r="P14" s="835">
        <v>105.33</v>
      </c>
      <c r="Q14" s="837">
        <v>1</v>
      </c>
      <c r="R14" s="832">
        <v>3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7</v>
      </c>
      <c r="B15" s="832" t="s">
        <v>2161</v>
      </c>
      <c r="C15" s="832" t="s">
        <v>2165</v>
      </c>
      <c r="D15" s="833" t="s">
        <v>3721</v>
      </c>
      <c r="E15" s="834" t="s">
        <v>2180</v>
      </c>
      <c r="F15" s="832" t="s">
        <v>2162</v>
      </c>
      <c r="G15" s="832" t="s">
        <v>2242</v>
      </c>
      <c r="H15" s="832" t="s">
        <v>585</v>
      </c>
      <c r="I15" s="832" t="s">
        <v>2243</v>
      </c>
      <c r="J15" s="832" t="s">
        <v>2244</v>
      </c>
      <c r="K15" s="832" t="s">
        <v>2245</v>
      </c>
      <c r="L15" s="835">
        <v>254.37</v>
      </c>
      <c r="M15" s="835">
        <v>508.74</v>
      </c>
      <c r="N15" s="832">
        <v>2</v>
      </c>
      <c r="O15" s="836">
        <v>0.5</v>
      </c>
      <c r="P15" s="835">
        <v>508.74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2161</v>
      </c>
      <c r="C16" s="832" t="s">
        <v>2165</v>
      </c>
      <c r="D16" s="833" t="s">
        <v>3721</v>
      </c>
      <c r="E16" s="834" t="s">
        <v>2180</v>
      </c>
      <c r="F16" s="832" t="s">
        <v>2162</v>
      </c>
      <c r="G16" s="832" t="s">
        <v>2246</v>
      </c>
      <c r="H16" s="832" t="s">
        <v>585</v>
      </c>
      <c r="I16" s="832" t="s">
        <v>2247</v>
      </c>
      <c r="J16" s="832" t="s">
        <v>2248</v>
      </c>
      <c r="K16" s="832" t="s">
        <v>1894</v>
      </c>
      <c r="L16" s="835">
        <v>78.33</v>
      </c>
      <c r="M16" s="835">
        <v>78.33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7</v>
      </c>
      <c r="B17" s="832" t="s">
        <v>2161</v>
      </c>
      <c r="C17" s="832" t="s">
        <v>2165</v>
      </c>
      <c r="D17" s="833" t="s">
        <v>3721</v>
      </c>
      <c r="E17" s="834" t="s">
        <v>2180</v>
      </c>
      <c r="F17" s="832" t="s">
        <v>2162</v>
      </c>
      <c r="G17" s="832" t="s">
        <v>2249</v>
      </c>
      <c r="H17" s="832" t="s">
        <v>585</v>
      </c>
      <c r="I17" s="832" t="s">
        <v>2250</v>
      </c>
      <c r="J17" s="832" t="s">
        <v>2251</v>
      </c>
      <c r="K17" s="832" t="s">
        <v>2252</v>
      </c>
      <c r="L17" s="835">
        <v>72.64</v>
      </c>
      <c r="M17" s="835">
        <v>435.84000000000003</v>
      </c>
      <c r="N17" s="832">
        <v>6</v>
      </c>
      <c r="O17" s="836">
        <v>1.5</v>
      </c>
      <c r="P17" s="835">
        <v>435.84000000000003</v>
      </c>
      <c r="Q17" s="837">
        <v>1</v>
      </c>
      <c r="R17" s="832">
        <v>6</v>
      </c>
      <c r="S17" s="837">
        <v>1</v>
      </c>
      <c r="T17" s="836">
        <v>1.5</v>
      </c>
      <c r="U17" s="838">
        <v>1</v>
      </c>
    </row>
    <row r="18" spans="1:21" ht="14.4" customHeight="1" x14ac:dyDescent="0.3">
      <c r="A18" s="831">
        <v>7</v>
      </c>
      <c r="B18" s="832" t="s">
        <v>2161</v>
      </c>
      <c r="C18" s="832" t="s">
        <v>2165</v>
      </c>
      <c r="D18" s="833" t="s">
        <v>3721</v>
      </c>
      <c r="E18" s="834" t="s">
        <v>2180</v>
      </c>
      <c r="F18" s="832" t="s">
        <v>2162</v>
      </c>
      <c r="G18" s="832" t="s">
        <v>2253</v>
      </c>
      <c r="H18" s="832" t="s">
        <v>585</v>
      </c>
      <c r="I18" s="832" t="s">
        <v>2254</v>
      </c>
      <c r="J18" s="832" t="s">
        <v>1062</v>
      </c>
      <c r="K18" s="832" t="s">
        <v>2255</v>
      </c>
      <c r="L18" s="835">
        <v>107.27</v>
      </c>
      <c r="M18" s="835">
        <v>214.54</v>
      </c>
      <c r="N18" s="832">
        <v>2</v>
      </c>
      <c r="O18" s="836">
        <v>0.5</v>
      </c>
      <c r="P18" s="835">
        <v>214.54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7</v>
      </c>
      <c r="B19" s="832" t="s">
        <v>2161</v>
      </c>
      <c r="C19" s="832" t="s">
        <v>2165</v>
      </c>
      <c r="D19" s="833" t="s">
        <v>3721</v>
      </c>
      <c r="E19" s="834" t="s">
        <v>2180</v>
      </c>
      <c r="F19" s="832" t="s">
        <v>2162</v>
      </c>
      <c r="G19" s="832" t="s">
        <v>2256</v>
      </c>
      <c r="H19" s="832" t="s">
        <v>634</v>
      </c>
      <c r="I19" s="832" t="s">
        <v>2257</v>
      </c>
      <c r="J19" s="832" t="s">
        <v>2258</v>
      </c>
      <c r="K19" s="832" t="s">
        <v>2259</v>
      </c>
      <c r="L19" s="835">
        <v>107.34</v>
      </c>
      <c r="M19" s="835">
        <v>536.70000000000005</v>
      </c>
      <c r="N19" s="832">
        <v>5</v>
      </c>
      <c r="O19" s="836">
        <v>2</v>
      </c>
      <c r="P19" s="835">
        <v>536.70000000000005</v>
      </c>
      <c r="Q19" s="837">
        <v>1</v>
      </c>
      <c r="R19" s="832">
        <v>5</v>
      </c>
      <c r="S19" s="837">
        <v>1</v>
      </c>
      <c r="T19" s="836">
        <v>2</v>
      </c>
      <c r="U19" s="838">
        <v>1</v>
      </c>
    </row>
    <row r="20" spans="1:21" ht="14.4" customHeight="1" x14ac:dyDescent="0.3">
      <c r="A20" s="831">
        <v>7</v>
      </c>
      <c r="B20" s="832" t="s">
        <v>2161</v>
      </c>
      <c r="C20" s="832" t="s">
        <v>2165</v>
      </c>
      <c r="D20" s="833" t="s">
        <v>3721</v>
      </c>
      <c r="E20" s="834" t="s">
        <v>2180</v>
      </c>
      <c r="F20" s="832" t="s">
        <v>2162</v>
      </c>
      <c r="G20" s="832" t="s">
        <v>2260</v>
      </c>
      <c r="H20" s="832" t="s">
        <v>585</v>
      </c>
      <c r="I20" s="832" t="s">
        <v>2261</v>
      </c>
      <c r="J20" s="832" t="s">
        <v>2262</v>
      </c>
      <c r="K20" s="832" t="s">
        <v>2263</v>
      </c>
      <c r="L20" s="835">
        <v>73.989999999999995</v>
      </c>
      <c r="M20" s="835">
        <v>147.97999999999999</v>
      </c>
      <c r="N20" s="832">
        <v>2</v>
      </c>
      <c r="O20" s="836">
        <v>0.5</v>
      </c>
      <c r="P20" s="835">
        <v>147.97999999999999</v>
      </c>
      <c r="Q20" s="837">
        <v>1</v>
      </c>
      <c r="R20" s="832">
        <v>2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7</v>
      </c>
      <c r="B21" s="832" t="s">
        <v>2161</v>
      </c>
      <c r="C21" s="832" t="s">
        <v>2165</v>
      </c>
      <c r="D21" s="833" t="s">
        <v>3721</v>
      </c>
      <c r="E21" s="834" t="s">
        <v>2180</v>
      </c>
      <c r="F21" s="832" t="s">
        <v>2162</v>
      </c>
      <c r="G21" s="832" t="s">
        <v>2264</v>
      </c>
      <c r="H21" s="832" t="s">
        <v>585</v>
      </c>
      <c r="I21" s="832" t="s">
        <v>2265</v>
      </c>
      <c r="J21" s="832" t="s">
        <v>2266</v>
      </c>
      <c r="K21" s="832" t="s">
        <v>2267</v>
      </c>
      <c r="L21" s="835">
        <v>46.03</v>
      </c>
      <c r="M21" s="835">
        <v>138.09</v>
      </c>
      <c r="N21" s="832">
        <v>3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7</v>
      </c>
      <c r="B22" s="832" t="s">
        <v>2161</v>
      </c>
      <c r="C22" s="832" t="s">
        <v>2165</v>
      </c>
      <c r="D22" s="833" t="s">
        <v>3721</v>
      </c>
      <c r="E22" s="834" t="s">
        <v>2180</v>
      </c>
      <c r="F22" s="832" t="s">
        <v>2162</v>
      </c>
      <c r="G22" s="832" t="s">
        <v>2268</v>
      </c>
      <c r="H22" s="832" t="s">
        <v>585</v>
      </c>
      <c r="I22" s="832" t="s">
        <v>2269</v>
      </c>
      <c r="J22" s="832" t="s">
        <v>733</v>
      </c>
      <c r="K22" s="832" t="s">
        <v>2270</v>
      </c>
      <c r="L22" s="835">
        <v>48.42</v>
      </c>
      <c r="M22" s="835">
        <v>435.78</v>
      </c>
      <c r="N22" s="832">
        <v>9</v>
      </c>
      <c r="O22" s="836">
        <v>2</v>
      </c>
      <c r="P22" s="835">
        <v>290.52</v>
      </c>
      <c r="Q22" s="837">
        <v>0.66666666666666663</v>
      </c>
      <c r="R22" s="832">
        <v>6</v>
      </c>
      <c r="S22" s="837">
        <v>0.66666666666666663</v>
      </c>
      <c r="T22" s="836">
        <v>1.5</v>
      </c>
      <c r="U22" s="838">
        <v>0.75</v>
      </c>
    </row>
    <row r="23" spans="1:21" ht="14.4" customHeight="1" x14ac:dyDescent="0.3">
      <c r="A23" s="831">
        <v>7</v>
      </c>
      <c r="B23" s="832" t="s">
        <v>2161</v>
      </c>
      <c r="C23" s="832" t="s">
        <v>2165</v>
      </c>
      <c r="D23" s="833" t="s">
        <v>3721</v>
      </c>
      <c r="E23" s="834" t="s">
        <v>2180</v>
      </c>
      <c r="F23" s="832" t="s">
        <v>2162</v>
      </c>
      <c r="G23" s="832" t="s">
        <v>2271</v>
      </c>
      <c r="H23" s="832" t="s">
        <v>585</v>
      </c>
      <c r="I23" s="832" t="s">
        <v>2272</v>
      </c>
      <c r="J23" s="832" t="s">
        <v>680</v>
      </c>
      <c r="K23" s="832" t="s">
        <v>2273</v>
      </c>
      <c r="L23" s="835">
        <v>108.44</v>
      </c>
      <c r="M23" s="835">
        <v>325.32</v>
      </c>
      <c r="N23" s="832">
        <v>3</v>
      </c>
      <c r="O23" s="836">
        <v>0.5</v>
      </c>
      <c r="P23" s="835">
        <v>325.32</v>
      </c>
      <c r="Q23" s="837">
        <v>1</v>
      </c>
      <c r="R23" s="832">
        <v>3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7</v>
      </c>
      <c r="B24" s="832" t="s">
        <v>2161</v>
      </c>
      <c r="C24" s="832" t="s">
        <v>2165</v>
      </c>
      <c r="D24" s="833" t="s">
        <v>3721</v>
      </c>
      <c r="E24" s="834" t="s">
        <v>2180</v>
      </c>
      <c r="F24" s="832" t="s">
        <v>2162</v>
      </c>
      <c r="G24" s="832" t="s">
        <v>2274</v>
      </c>
      <c r="H24" s="832" t="s">
        <v>585</v>
      </c>
      <c r="I24" s="832" t="s">
        <v>2275</v>
      </c>
      <c r="J24" s="832" t="s">
        <v>2276</v>
      </c>
      <c r="K24" s="832" t="s">
        <v>2277</v>
      </c>
      <c r="L24" s="835">
        <v>99.11</v>
      </c>
      <c r="M24" s="835">
        <v>99.11</v>
      </c>
      <c r="N24" s="832">
        <v>1</v>
      </c>
      <c r="O24" s="836">
        <v>0.5</v>
      </c>
      <c r="P24" s="835">
        <v>99.11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7</v>
      </c>
      <c r="B25" s="832" t="s">
        <v>2161</v>
      </c>
      <c r="C25" s="832" t="s">
        <v>2165</v>
      </c>
      <c r="D25" s="833" t="s">
        <v>3721</v>
      </c>
      <c r="E25" s="834" t="s">
        <v>2180</v>
      </c>
      <c r="F25" s="832" t="s">
        <v>2162</v>
      </c>
      <c r="G25" s="832" t="s">
        <v>2278</v>
      </c>
      <c r="H25" s="832" t="s">
        <v>585</v>
      </c>
      <c r="I25" s="832" t="s">
        <v>2279</v>
      </c>
      <c r="J25" s="832" t="s">
        <v>1507</v>
      </c>
      <c r="K25" s="832" t="s">
        <v>2280</v>
      </c>
      <c r="L25" s="835">
        <v>219.37</v>
      </c>
      <c r="M25" s="835">
        <v>658.11</v>
      </c>
      <c r="N25" s="832">
        <v>3</v>
      </c>
      <c r="O25" s="836">
        <v>0.5</v>
      </c>
      <c r="P25" s="835">
        <v>658.11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2161</v>
      </c>
      <c r="C26" s="832" t="s">
        <v>2165</v>
      </c>
      <c r="D26" s="833" t="s">
        <v>3721</v>
      </c>
      <c r="E26" s="834" t="s">
        <v>2180</v>
      </c>
      <c r="F26" s="832" t="s">
        <v>2162</v>
      </c>
      <c r="G26" s="832" t="s">
        <v>2281</v>
      </c>
      <c r="H26" s="832" t="s">
        <v>634</v>
      </c>
      <c r="I26" s="832" t="s">
        <v>2033</v>
      </c>
      <c r="J26" s="832" t="s">
        <v>1326</v>
      </c>
      <c r="K26" s="832" t="s">
        <v>2034</v>
      </c>
      <c r="L26" s="835">
        <v>0</v>
      </c>
      <c r="M26" s="835">
        <v>0</v>
      </c>
      <c r="N26" s="832">
        <v>2</v>
      </c>
      <c r="O26" s="836">
        <v>0.5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7</v>
      </c>
      <c r="B27" s="832" t="s">
        <v>2161</v>
      </c>
      <c r="C27" s="832" t="s">
        <v>2165</v>
      </c>
      <c r="D27" s="833" t="s">
        <v>3721</v>
      </c>
      <c r="E27" s="834" t="s">
        <v>2180</v>
      </c>
      <c r="F27" s="832" t="s">
        <v>2162</v>
      </c>
      <c r="G27" s="832" t="s">
        <v>2281</v>
      </c>
      <c r="H27" s="832" t="s">
        <v>634</v>
      </c>
      <c r="I27" s="832" t="s">
        <v>2035</v>
      </c>
      <c r="J27" s="832" t="s">
        <v>1326</v>
      </c>
      <c r="K27" s="832" t="s">
        <v>2036</v>
      </c>
      <c r="L27" s="835">
        <v>0</v>
      </c>
      <c r="M27" s="835">
        <v>0</v>
      </c>
      <c r="N27" s="832">
        <v>1</v>
      </c>
      <c r="O27" s="836">
        <v>1</v>
      </c>
      <c r="P27" s="835">
        <v>0</v>
      </c>
      <c r="Q27" s="837"/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7</v>
      </c>
      <c r="B28" s="832" t="s">
        <v>2161</v>
      </c>
      <c r="C28" s="832" t="s">
        <v>2165</v>
      </c>
      <c r="D28" s="833" t="s">
        <v>3721</v>
      </c>
      <c r="E28" s="834" t="s">
        <v>2180</v>
      </c>
      <c r="F28" s="832" t="s">
        <v>2162</v>
      </c>
      <c r="G28" s="832" t="s">
        <v>2281</v>
      </c>
      <c r="H28" s="832" t="s">
        <v>585</v>
      </c>
      <c r="I28" s="832" t="s">
        <v>2282</v>
      </c>
      <c r="J28" s="832" t="s">
        <v>2283</v>
      </c>
      <c r="K28" s="832" t="s">
        <v>2034</v>
      </c>
      <c r="L28" s="835">
        <v>0</v>
      </c>
      <c r="M28" s="835">
        <v>0</v>
      </c>
      <c r="N28" s="832">
        <v>2</v>
      </c>
      <c r="O28" s="836">
        <v>0.5</v>
      </c>
      <c r="P28" s="835">
        <v>0</v>
      </c>
      <c r="Q28" s="837"/>
      <c r="R28" s="832">
        <v>2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7</v>
      </c>
      <c r="B29" s="832" t="s">
        <v>2161</v>
      </c>
      <c r="C29" s="832" t="s">
        <v>2165</v>
      </c>
      <c r="D29" s="833" t="s">
        <v>3721</v>
      </c>
      <c r="E29" s="834" t="s">
        <v>2180</v>
      </c>
      <c r="F29" s="832" t="s">
        <v>2162</v>
      </c>
      <c r="G29" s="832" t="s">
        <v>2284</v>
      </c>
      <c r="H29" s="832" t="s">
        <v>585</v>
      </c>
      <c r="I29" s="832" t="s">
        <v>2285</v>
      </c>
      <c r="J29" s="832" t="s">
        <v>2286</v>
      </c>
      <c r="K29" s="832" t="s">
        <v>2287</v>
      </c>
      <c r="L29" s="835">
        <v>0</v>
      </c>
      <c r="M29" s="835">
        <v>0</v>
      </c>
      <c r="N29" s="832">
        <v>1</v>
      </c>
      <c r="O29" s="836">
        <v>0.5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7</v>
      </c>
      <c r="B30" s="832" t="s">
        <v>2161</v>
      </c>
      <c r="C30" s="832" t="s">
        <v>2165</v>
      </c>
      <c r="D30" s="833" t="s">
        <v>3721</v>
      </c>
      <c r="E30" s="834" t="s">
        <v>2184</v>
      </c>
      <c r="F30" s="832" t="s">
        <v>2162</v>
      </c>
      <c r="G30" s="832" t="s">
        <v>2288</v>
      </c>
      <c r="H30" s="832" t="s">
        <v>585</v>
      </c>
      <c r="I30" s="832" t="s">
        <v>2289</v>
      </c>
      <c r="J30" s="832" t="s">
        <v>1463</v>
      </c>
      <c r="K30" s="832" t="s">
        <v>2290</v>
      </c>
      <c r="L30" s="835">
        <v>48.09</v>
      </c>
      <c r="M30" s="835">
        <v>96.18</v>
      </c>
      <c r="N30" s="832">
        <v>2</v>
      </c>
      <c r="O30" s="836">
        <v>1</v>
      </c>
      <c r="P30" s="835">
        <v>96.18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7</v>
      </c>
      <c r="B31" s="832" t="s">
        <v>2161</v>
      </c>
      <c r="C31" s="832" t="s">
        <v>2165</v>
      </c>
      <c r="D31" s="833" t="s">
        <v>3721</v>
      </c>
      <c r="E31" s="834" t="s">
        <v>2186</v>
      </c>
      <c r="F31" s="832" t="s">
        <v>2162</v>
      </c>
      <c r="G31" s="832" t="s">
        <v>2217</v>
      </c>
      <c r="H31" s="832" t="s">
        <v>634</v>
      </c>
      <c r="I31" s="832" t="s">
        <v>2291</v>
      </c>
      <c r="J31" s="832" t="s">
        <v>1423</v>
      </c>
      <c r="K31" s="832" t="s">
        <v>2292</v>
      </c>
      <c r="L31" s="835">
        <v>154.36000000000001</v>
      </c>
      <c r="M31" s="835">
        <v>771.80000000000007</v>
      </c>
      <c r="N31" s="832">
        <v>5</v>
      </c>
      <c r="O31" s="836">
        <v>2.5</v>
      </c>
      <c r="P31" s="835">
        <v>463.08000000000004</v>
      </c>
      <c r="Q31" s="837">
        <v>0.6</v>
      </c>
      <c r="R31" s="832">
        <v>3</v>
      </c>
      <c r="S31" s="837">
        <v>0.6</v>
      </c>
      <c r="T31" s="836">
        <v>1.5</v>
      </c>
      <c r="U31" s="838">
        <v>0.6</v>
      </c>
    </row>
    <row r="32" spans="1:21" ht="14.4" customHeight="1" x14ac:dyDescent="0.3">
      <c r="A32" s="831">
        <v>7</v>
      </c>
      <c r="B32" s="832" t="s">
        <v>2161</v>
      </c>
      <c r="C32" s="832" t="s">
        <v>2165</v>
      </c>
      <c r="D32" s="833" t="s">
        <v>3721</v>
      </c>
      <c r="E32" s="834" t="s">
        <v>2186</v>
      </c>
      <c r="F32" s="832" t="s">
        <v>2162</v>
      </c>
      <c r="G32" s="832" t="s">
        <v>2293</v>
      </c>
      <c r="H32" s="832" t="s">
        <v>585</v>
      </c>
      <c r="I32" s="832" t="s">
        <v>2294</v>
      </c>
      <c r="J32" s="832" t="s">
        <v>2295</v>
      </c>
      <c r="K32" s="832" t="s">
        <v>2296</v>
      </c>
      <c r="L32" s="835">
        <v>70.540000000000006</v>
      </c>
      <c r="M32" s="835">
        <v>141.08000000000001</v>
      </c>
      <c r="N32" s="832">
        <v>2</v>
      </c>
      <c r="O32" s="836">
        <v>1</v>
      </c>
      <c r="P32" s="835">
        <v>141.08000000000001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7</v>
      </c>
      <c r="B33" s="832" t="s">
        <v>2161</v>
      </c>
      <c r="C33" s="832" t="s">
        <v>2165</v>
      </c>
      <c r="D33" s="833" t="s">
        <v>3721</v>
      </c>
      <c r="E33" s="834" t="s">
        <v>2186</v>
      </c>
      <c r="F33" s="832" t="s">
        <v>2162</v>
      </c>
      <c r="G33" s="832" t="s">
        <v>2297</v>
      </c>
      <c r="H33" s="832" t="s">
        <v>585</v>
      </c>
      <c r="I33" s="832" t="s">
        <v>2298</v>
      </c>
      <c r="J33" s="832" t="s">
        <v>1201</v>
      </c>
      <c r="K33" s="832" t="s">
        <v>2299</v>
      </c>
      <c r="L33" s="835">
        <v>123.2</v>
      </c>
      <c r="M33" s="835">
        <v>862.40000000000009</v>
      </c>
      <c r="N33" s="832">
        <v>7</v>
      </c>
      <c r="O33" s="836">
        <v>1</v>
      </c>
      <c r="P33" s="835">
        <v>862.40000000000009</v>
      </c>
      <c r="Q33" s="837">
        <v>1</v>
      </c>
      <c r="R33" s="832">
        <v>7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7</v>
      </c>
      <c r="B34" s="832" t="s">
        <v>2161</v>
      </c>
      <c r="C34" s="832" t="s">
        <v>2165</v>
      </c>
      <c r="D34" s="833" t="s">
        <v>3721</v>
      </c>
      <c r="E34" s="834" t="s">
        <v>2186</v>
      </c>
      <c r="F34" s="832" t="s">
        <v>2162</v>
      </c>
      <c r="G34" s="832" t="s">
        <v>2297</v>
      </c>
      <c r="H34" s="832" t="s">
        <v>585</v>
      </c>
      <c r="I34" s="832" t="s">
        <v>2298</v>
      </c>
      <c r="J34" s="832" t="s">
        <v>1201</v>
      </c>
      <c r="K34" s="832" t="s">
        <v>2299</v>
      </c>
      <c r="L34" s="835">
        <v>79.48</v>
      </c>
      <c r="M34" s="835">
        <v>476.88</v>
      </c>
      <c r="N34" s="832">
        <v>6</v>
      </c>
      <c r="O34" s="836">
        <v>1</v>
      </c>
      <c r="P34" s="835">
        <v>476.88</v>
      </c>
      <c r="Q34" s="837">
        <v>1</v>
      </c>
      <c r="R34" s="832">
        <v>6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7</v>
      </c>
      <c r="B35" s="832" t="s">
        <v>2161</v>
      </c>
      <c r="C35" s="832" t="s">
        <v>2165</v>
      </c>
      <c r="D35" s="833" t="s">
        <v>3721</v>
      </c>
      <c r="E35" s="834" t="s">
        <v>2186</v>
      </c>
      <c r="F35" s="832" t="s">
        <v>2162</v>
      </c>
      <c r="G35" s="832" t="s">
        <v>2297</v>
      </c>
      <c r="H35" s="832" t="s">
        <v>585</v>
      </c>
      <c r="I35" s="832" t="s">
        <v>2300</v>
      </c>
      <c r="J35" s="832" t="s">
        <v>1201</v>
      </c>
      <c r="K35" s="832" t="s">
        <v>2299</v>
      </c>
      <c r="L35" s="835">
        <v>79.48</v>
      </c>
      <c r="M35" s="835">
        <v>238.44</v>
      </c>
      <c r="N35" s="832">
        <v>3</v>
      </c>
      <c r="O35" s="836">
        <v>0.5</v>
      </c>
      <c r="P35" s="835">
        <v>238.44</v>
      </c>
      <c r="Q35" s="837">
        <v>1</v>
      </c>
      <c r="R35" s="832">
        <v>3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7</v>
      </c>
      <c r="B36" s="832" t="s">
        <v>2161</v>
      </c>
      <c r="C36" s="832" t="s">
        <v>2165</v>
      </c>
      <c r="D36" s="833" t="s">
        <v>3721</v>
      </c>
      <c r="E36" s="834" t="s">
        <v>2186</v>
      </c>
      <c r="F36" s="832" t="s">
        <v>2162</v>
      </c>
      <c r="G36" s="832" t="s">
        <v>2301</v>
      </c>
      <c r="H36" s="832" t="s">
        <v>585</v>
      </c>
      <c r="I36" s="832" t="s">
        <v>2302</v>
      </c>
      <c r="J36" s="832" t="s">
        <v>1254</v>
      </c>
      <c r="K36" s="832" t="s">
        <v>2303</v>
      </c>
      <c r="L36" s="835">
        <v>47.47</v>
      </c>
      <c r="M36" s="835">
        <v>47.47</v>
      </c>
      <c r="N36" s="832">
        <v>1</v>
      </c>
      <c r="O36" s="836">
        <v>1</v>
      </c>
      <c r="P36" s="835">
        <v>47.47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2161</v>
      </c>
      <c r="C37" s="832" t="s">
        <v>2165</v>
      </c>
      <c r="D37" s="833" t="s">
        <v>3721</v>
      </c>
      <c r="E37" s="834" t="s">
        <v>2186</v>
      </c>
      <c r="F37" s="832" t="s">
        <v>2162</v>
      </c>
      <c r="G37" s="832" t="s">
        <v>2304</v>
      </c>
      <c r="H37" s="832" t="s">
        <v>585</v>
      </c>
      <c r="I37" s="832" t="s">
        <v>2305</v>
      </c>
      <c r="J37" s="832" t="s">
        <v>834</v>
      </c>
      <c r="K37" s="832" t="s">
        <v>2306</v>
      </c>
      <c r="L37" s="835">
        <v>182.22</v>
      </c>
      <c r="M37" s="835">
        <v>182.22</v>
      </c>
      <c r="N37" s="832">
        <v>1</v>
      </c>
      <c r="O37" s="836">
        <v>1</v>
      </c>
      <c r="P37" s="835">
        <v>182.22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7</v>
      </c>
      <c r="B38" s="832" t="s">
        <v>2161</v>
      </c>
      <c r="C38" s="832" t="s">
        <v>2165</v>
      </c>
      <c r="D38" s="833" t="s">
        <v>3721</v>
      </c>
      <c r="E38" s="834" t="s">
        <v>2186</v>
      </c>
      <c r="F38" s="832" t="s">
        <v>2162</v>
      </c>
      <c r="G38" s="832" t="s">
        <v>2304</v>
      </c>
      <c r="H38" s="832" t="s">
        <v>585</v>
      </c>
      <c r="I38" s="832" t="s">
        <v>2307</v>
      </c>
      <c r="J38" s="832" t="s">
        <v>834</v>
      </c>
      <c r="K38" s="832" t="s">
        <v>2306</v>
      </c>
      <c r="L38" s="835">
        <v>182.22</v>
      </c>
      <c r="M38" s="835">
        <v>728.88</v>
      </c>
      <c r="N38" s="832">
        <v>4</v>
      </c>
      <c r="O38" s="836">
        <v>3</v>
      </c>
      <c r="P38" s="835">
        <v>546.66</v>
      </c>
      <c r="Q38" s="837">
        <v>0.75</v>
      </c>
      <c r="R38" s="832">
        <v>3</v>
      </c>
      <c r="S38" s="837">
        <v>0.75</v>
      </c>
      <c r="T38" s="836">
        <v>2.5</v>
      </c>
      <c r="U38" s="838">
        <v>0.83333333333333337</v>
      </c>
    </row>
    <row r="39" spans="1:21" ht="14.4" customHeight="1" x14ac:dyDescent="0.3">
      <c r="A39" s="831">
        <v>7</v>
      </c>
      <c r="B39" s="832" t="s">
        <v>2161</v>
      </c>
      <c r="C39" s="832" t="s">
        <v>2165</v>
      </c>
      <c r="D39" s="833" t="s">
        <v>3721</v>
      </c>
      <c r="E39" s="834" t="s">
        <v>2186</v>
      </c>
      <c r="F39" s="832" t="s">
        <v>2162</v>
      </c>
      <c r="G39" s="832" t="s">
        <v>2308</v>
      </c>
      <c r="H39" s="832" t="s">
        <v>585</v>
      </c>
      <c r="I39" s="832" t="s">
        <v>2309</v>
      </c>
      <c r="J39" s="832" t="s">
        <v>2310</v>
      </c>
      <c r="K39" s="832" t="s">
        <v>2311</v>
      </c>
      <c r="L39" s="835">
        <v>29.13</v>
      </c>
      <c r="M39" s="835">
        <v>436.95</v>
      </c>
      <c r="N39" s="832">
        <v>15</v>
      </c>
      <c r="O39" s="836">
        <v>2.5</v>
      </c>
      <c r="P39" s="835">
        <v>436.95</v>
      </c>
      <c r="Q39" s="837">
        <v>1</v>
      </c>
      <c r="R39" s="832">
        <v>15</v>
      </c>
      <c r="S39" s="837">
        <v>1</v>
      </c>
      <c r="T39" s="836">
        <v>2.5</v>
      </c>
      <c r="U39" s="838">
        <v>1</v>
      </c>
    </row>
    <row r="40" spans="1:21" ht="14.4" customHeight="1" x14ac:dyDescent="0.3">
      <c r="A40" s="831">
        <v>7</v>
      </c>
      <c r="B40" s="832" t="s">
        <v>2161</v>
      </c>
      <c r="C40" s="832" t="s">
        <v>2165</v>
      </c>
      <c r="D40" s="833" t="s">
        <v>3721</v>
      </c>
      <c r="E40" s="834" t="s">
        <v>2186</v>
      </c>
      <c r="F40" s="832" t="s">
        <v>2162</v>
      </c>
      <c r="G40" s="832" t="s">
        <v>2312</v>
      </c>
      <c r="H40" s="832" t="s">
        <v>585</v>
      </c>
      <c r="I40" s="832" t="s">
        <v>2313</v>
      </c>
      <c r="J40" s="832" t="s">
        <v>2314</v>
      </c>
      <c r="K40" s="832" t="s">
        <v>2315</v>
      </c>
      <c r="L40" s="835">
        <v>0</v>
      </c>
      <c r="M40" s="835">
        <v>0</v>
      </c>
      <c r="N40" s="832">
        <v>1</v>
      </c>
      <c r="O40" s="836">
        <v>1</v>
      </c>
      <c r="P40" s="835">
        <v>0</v>
      </c>
      <c r="Q40" s="837"/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7</v>
      </c>
      <c r="B41" s="832" t="s">
        <v>2161</v>
      </c>
      <c r="C41" s="832" t="s">
        <v>2165</v>
      </c>
      <c r="D41" s="833" t="s">
        <v>3721</v>
      </c>
      <c r="E41" s="834" t="s">
        <v>2186</v>
      </c>
      <c r="F41" s="832" t="s">
        <v>2162</v>
      </c>
      <c r="G41" s="832" t="s">
        <v>2316</v>
      </c>
      <c r="H41" s="832" t="s">
        <v>585</v>
      </c>
      <c r="I41" s="832" t="s">
        <v>2317</v>
      </c>
      <c r="J41" s="832" t="s">
        <v>2318</v>
      </c>
      <c r="K41" s="832" t="s">
        <v>2319</v>
      </c>
      <c r="L41" s="835">
        <v>848.49</v>
      </c>
      <c r="M41" s="835">
        <v>1696.98</v>
      </c>
      <c r="N41" s="832">
        <v>2</v>
      </c>
      <c r="O41" s="836">
        <v>0.5</v>
      </c>
      <c r="P41" s="835">
        <v>1696.98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7</v>
      </c>
      <c r="B42" s="832" t="s">
        <v>2161</v>
      </c>
      <c r="C42" s="832" t="s">
        <v>2165</v>
      </c>
      <c r="D42" s="833" t="s">
        <v>3721</v>
      </c>
      <c r="E42" s="834" t="s">
        <v>2186</v>
      </c>
      <c r="F42" s="832" t="s">
        <v>2162</v>
      </c>
      <c r="G42" s="832" t="s">
        <v>2316</v>
      </c>
      <c r="H42" s="832" t="s">
        <v>585</v>
      </c>
      <c r="I42" s="832" t="s">
        <v>2320</v>
      </c>
      <c r="J42" s="832" t="s">
        <v>2318</v>
      </c>
      <c r="K42" s="832" t="s">
        <v>2319</v>
      </c>
      <c r="L42" s="835">
        <v>848.49</v>
      </c>
      <c r="M42" s="835">
        <v>1696.98</v>
      </c>
      <c r="N42" s="832">
        <v>2</v>
      </c>
      <c r="O42" s="836">
        <v>0.5</v>
      </c>
      <c r="P42" s="835">
        <v>1696.98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7</v>
      </c>
      <c r="B43" s="832" t="s">
        <v>2161</v>
      </c>
      <c r="C43" s="832" t="s">
        <v>2165</v>
      </c>
      <c r="D43" s="833" t="s">
        <v>3721</v>
      </c>
      <c r="E43" s="834" t="s">
        <v>2186</v>
      </c>
      <c r="F43" s="832" t="s">
        <v>2162</v>
      </c>
      <c r="G43" s="832" t="s">
        <v>2321</v>
      </c>
      <c r="H43" s="832" t="s">
        <v>585</v>
      </c>
      <c r="I43" s="832" t="s">
        <v>2322</v>
      </c>
      <c r="J43" s="832" t="s">
        <v>1019</v>
      </c>
      <c r="K43" s="832" t="s">
        <v>2323</v>
      </c>
      <c r="L43" s="835">
        <v>55.01</v>
      </c>
      <c r="M43" s="835">
        <v>165.03</v>
      </c>
      <c r="N43" s="832">
        <v>3</v>
      </c>
      <c r="O43" s="836">
        <v>1</v>
      </c>
      <c r="P43" s="835">
        <v>165.03</v>
      </c>
      <c r="Q43" s="837">
        <v>1</v>
      </c>
      <c r="R43" s="832">
        <v>3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7</v>
      </c>
      <c r="B44" s="832" t="s">
        <v>2161</v>
      </c>
      <c r="C44" s="832" t="s">
        <v>2165</v>
      </c>
      <c r="D44" s="833" t="s">
        <v>3721</v>
      </c>
      <c r="E44" s="834" t="s">
        <v>2186</v>
      </c>
      <c r="F44" s="832" t="s">
        <v>2162</v>
      </c>
      <c r="G44" s="832" t="s">
        <v>2324</v>
      </c>
      <c r="H44" s="832" t="s">
        <v>585</v>
      </c>
      <c r="I44" s="832" t="s">
        <v>2325</v>
      </c>
      <c r="J44" s="832" t="s">
        <v>2326</v>
      </c>
      <c r="K44" s="832" t="s">
        <v>2327</v>
      </c>
      <c r="L44" s="835">
        <v>34.15</v>
      </c>
      <c r="M44" s="835">
        <v>68.3</v>
      </c>
      <c r="N44" s="832">
        <v>2</v>
      </c>
      <c r="O44" s="836">
        <v>0.5</v>
      </c>
      <c r="P44" s="835">
        <v>68.3</v>
      </c>
      <c r="Q44" s="837">
        <v>1</v>
      </c>
      <c r="R44" s="832">
        <v>2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7</v>
      </c>
      <c r="B45" s="832" t="s">
        <v>2161</v>
      </c>
      <c r="C45" s="832" t="s">
        <v>2165</v>
      </c>
      <c r="D45" s="833" t="s">
        <v>3721</v>
      </c>
      <c r="E45" s="834" t="s">
        <v>2186</v>
      </c>
      <c r="F45" s="832" t="s">
        <v>2162</v>
      </c>
      <c r="G45" s="832" t="s">
        <v>2288</v>
      </c>
      <c r="H45" s="832" t="s">
        <v>585</v>
      </c>
      <c r="I45" s="832" t="s">
        <v>2289</v>
      </c>
      <c r="J45" s="832" t="s">
        <v>1463</v>
      </c>
      <c r="K45" s="832" t="s">
        <v>2290</v>
      </c>
      <c r="L45" s="835">
        <v>48.09</v>
      </c>
      <c r="M45" s="835">
        <v>96.18</v>
      </c>
      <c r="N45" s="832">
        <v>2</v>
      </c>
      <c r="O45" s="836">
        <v>0.5</v>
      </c>
      <c r="P45" s="835">
        <v>96.18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7</v>
      </c>
      <c r="B46" s="832" t="s">
        <v>2161</v>
      </c>
      <c r="C46" s="832" t="s">
        <v>2165</v>
      </c>
      <c r="D46" s="833" t="s">
        <v>3721</v>
      </c>
      <c r="E46" s="834" t="s">
        <v>2186</v>
      </c>
      <c r="F46" s="832" t="s">
        <v>2162</v>
      </c>
      <c r="G46" s="832" t="s">
        <v>2328</v>
      </c>
      <c r="H46" s="832" t="s">
        <v>585</v>
      </c>
      <c r="I46" s="832" t="s">
        <v>2329</v>
      </c>
      <c r="J46" s="832" t="s">
        <v>2330</v>
      </c>
      <c r="K46" s="832" t="s">
        <v>2331</v>
      </c>
      <c r="L46" s="835">
        <v>0</v>
      </c>
      <c r="M46" s="835">
        <v>0</v>
      </c>
      <c r="N46" s="832">
        <v>1</v>
      </c>
      <c r="O46" s="836">
        <v>1</v>
      </c>
      <c r="P46" s="835">
        <v>0</v>
      </c>
      <c r="Q46" s="837"/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7</v>
      </c>
      <c r="B47" s="832" t="s">
        <v>2161</v>
      </c>
      <c r="C47" s="832" t="s">
        <v>2165</v>
      </c>
      <c r="D47" s="833" t="s">
        <v>3721</v>
      </c>
      <c r="E47" s="834" t="s">
        <v>2186</v>
      </c>
      <c r="F47" s="832" t="s">
        <v>2162</v>
      </c>
      <c r="G47" s="832" t="s">
        <v>2332</v>
      </c>
      <c r="H47" s="832" t="s">
        <v>585</v>
      </c>
      <c r="I47" s="832" t="s">
        <v>2333</v>
      </c>
      <c r="J47" s="832" t="s">
        <v>2334</v>
      </c>
      <c r="K47" s="832" t="s">
        <v>2335</v>
      </c>
      <c r="L47" s="835">
        <v>36.909999999999997</v>
      </c>
      <c r="M47" s="835">
        <v>36.909999999999997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7</v>
      </c>
      <c r="B48" s="832" t="s">
        <v>2161</v>
      </c>
      <c r="C48" s="832" t="s">
        <v>2165</v>
      </c>
      <c r="D48" s="833" t="s">
        <v>3721</v>
      </c>
      <c r="E48" s="834" t="s">
        <v>2186</v>
      </c>
      <c r="F48" s="832" t="s">
        <v>2162</v>
      </c>
      <c r="G48" s="832" t="s">
        <v>2336</v>
      </c>
      <c r="H48" s="832" t="s">
        <v>585</v>
      </c>
      <c r="I48" s="832" t="s">
        <v>2337</v>
      </c>
      <c r="J48" s="832" t="s">
        <v>2338</v>
      </c>
      <c r="K48" s="832" t="s">
        <v>2339</v>
      </c>
      <c r="L48" s="835">
        <v>64.56</v>
      </c>
      <c r="M48" s="835">
        <v>193.68</v>
      </c>
      <c r="N48" s="832">
        <v>3</v>
      </c>
      <c r="O48" s="836">
        <v>0.5</v>
      </c>
      <c r="P48" s="835">
        <v>193.68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7</v>
      </c>
      <c r="B49" s="832" t="s">
        <v>2161</v>
      </c>
      <c r="C49" s="832" t="s">
        <v>2165</v>
      </c>
      <c r="D49" s="833" t="s">
        <v>3721</v>
      </c>
      <c r="E49" s="834" t="s">
        <v>2186</v>
      </c>
      <c r="F49" s="832" t="s">
        <v>2162</v>
      </c>
      <c r="G49" s="832" t="s">
        <v>2340</v>
      </c>
      <c r="H49" s="832" t="s">
        <v>585</v>
      </c>
      <c r="I49" s="832" t="s">
        <v>2341</v>
      </c>
      <c r="J49" s="832" t="s">
        <v>828</v>
      </c>
      <c r="K49" s="832" t="s">
        <v>2342</v>
      </c>
      <c r="L49" s="835">
        <v>53.57</v>
      </c>
      <c r="M49" s="835">
        <v>53.57</v>
      </c>
      <c r="N49" s="832">
        <v>1</v>
      </c>
      <c r="O49" s="836">
        <v>1</v>
      </c>
      <c r="P49" s="835">
        <v>53.57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7</v>
      </c>
      <c r="B50" s="832" t="s">
        <v>2161</v>
      </c>
      <c r="C50" s="832" t="s">
        <v>2165</v>
      </c>
      <c r="D50" s="833" t="s">
        <v>3721</v>
      </c>
      <c r="E50" s="834" t="s">
        <v>2186</v>
      </c>
      <c r="F50" s="832" t="s">
        <v>2162</v>
      </c>
      <c r="G50" s="832" t="s">
        <v>2343</v>
      </c>
      <c r="H50" s="832" t="s">
        <v>634</v>
      </c>
      <c r="I50" s="832" t="s">
        <v>1781</v>
      </c>
      <c r="J50" s="832" t="s">
        <v>928</v>
      </c>
      <c r="K50" s="832" t="s">
        <v>1782</v>
      </c>
      <c r="L50" s="835">
        <v>490.89</v>
      </c>
      <c r="M50" s="835">
        <v>490.89</v>
      </c>
      <c r="N50" s="832">
        <v>1</v>
      </c>
      <c r="O50" s="836">
        <v>0.5</v>
      </c>
      <c r="P50" s="835">
        <v>490.89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2161</v>
      </c>
      <c r="C51" s="832" t="s">
        <v>2165</v>
      </c>
      <c r="D51" s="833" t="s">
        <v>3721</v>
      </c>
      <c r="E51" s="834" t="s">
        <v>2186</v>
      </c>
      <c r="F51" s="832" t="s">
        <v>2162</v>
      </c>
      <c r="G51" s="832" t="s">
        <v>2268</v>
      </c>
      <c r="H51" s="832" t="s">
        <v>634</v>
      </c>
      <c r="I51" s="832" t="s">
        <v>2145</v>
      </c>
      <c r="J51" s="832" t="s">
        <v>733</v>
      </c>
      <c r="K51" s="832" t="s">
        <v>2146</v>
      </c>
      <c r="L51" s="835">
        <v>48.42</v>
      </c>
      <c r="M51" s="835">
        <v>581.04</v>
      </c>
      <c r="N51" s="832">
        <v>12</v>
      </c>
      <c r="O51" s="836">
        <v>3</v>
      </c>
      <c r="P51" s="835">
        <v>581.04</v>
      </c>
      <c r="Q51" s="837">
        <v>1</v>
      </c>
      <c r="R51" s="832">
        <v>12</v>
      </c>
      <c r="S51" s="837">
        <v>1</v>
      </c>
      <c r="T51" s="836">
        <v>3</v>
      </c>
      <c r="U51" s="838">
        <v>1</v>
      </c>
    </row>
    <row r="52" spans="1:21" ht="14.4" customHeight="1" x14ac:dyDescent="0.3">
      <c r="A52" s="831">
        <v>7</v>
      </c>
      <c r="B52" s="832" t="s">
        <v>2161</v>
      </c>
      <c r="C52" s="832" t="s">
        <v>2165</v>
      </c>
      <c r="D52" s="833" t="s">
        <v>3721</v>
      </c>
      <c r="E52" s="834" t="s">
        <v>2186</v>
      </c>
      <c r="F52" s="832" t="s">
        <v>2162</v>
      </c>
      <c r="G52" s="832" t="s">
        <v>2344</v>
      </c>
      <c r="H52" s="832" t="s">
        <v>634</v>
      </c>
      <c r="I52" s="832" t="s">
        <v>2345</v>
      </c>
      <c r="J52" s="832" t="s">
        <v>1763</v>
      </c>
      <c r="K52" s="832" t="s">
        <v>2346</v>
      </c>
      <c r="L52" s="835">
        <v>205.84</v>
      </c>
      <c r="M52" s="835">
        <v>823.36</v>
      </c>
      <c r="N52" s="832">
        <v>4</v>
      </c>
      <c r="O52" s="836">
        <v>1</v>
      </c>
      <c r="P52" s="835">
        <v>823.36</v>
      </c>
      <c r="Q52" s="837">
        <v>1</v>
      </c>
      <c r="R52" s="832">
        <v>4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2161</v>
      </c>
      <c r="C53" s="832" t="s">
        <v>2165</v>
      </c>
      <c r="D53" s="833" t="s">
        <v>3721</v>
      </c>
      <c r="E53" s="834" t="s">
        <v>2186</v>
      </c>
      <c r="F53" s="832" t="s">
        <v>2162</v>
      </c>
      <c r="G53" s="832" t="s">
        <v>2344</v>
      </c>
      <c r="H53" s="832" t="s">
        <v>634</v>
      </c>
      <c r="I53" s="832" t="s">
        <v>2347</v>
      </c>
      <c r="J53" s="832" t="s">
        <v>1763</v>
      </c>
      <c r="K53" s="832" t="s">
        <v>2348</v>
      </c>
      <c r="L53" s="835">
        <v>57.6</v>
      </c>
      <c r="M53" s="835">
        <v>57.6</v>
      </c>
      <c r="N53" s="832">
        <v>1</v>
      </c>
      <c r="O53" s="836">
        <v>0.5</v>
      </c>
      <c r="P53" s="835">
        <v>57.6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7</v>
      </c>
      <c r="B54" s="832" t="s">
        <v>2161</v>
      </c>
      <c r="C54" s="832" t="s">
        <v>2165</v>
      </c>
      <c r="D54" s="833" t="s">
        <v>3721</v>
      </c>
      <c r="E54" s="834" t="s">
        <v>2186</v>
      </c>
      <c r="F54" s="832" t="s">
        <v>2162</v>
      </c>
      <c r="G54" s="832" t="s">
        <v>2344</v>
      </c>
      <c r="H54" s="832" t="s">
        <v>634</v>
      </c>
      <c r="I54" s="832" t="s">
        <v>2347</v>
      </c>
      <c r="J54" s="832" t="s">
        <v>1763</v>
      </c>
      <c r="K54" s="832" t="s">
        <v>2348</v>
      </c>
      <c r="L54" s="835">
        <v>102.93</v>
      </c>
      <c r="M54" s="835">
        <v>205.86</v>
      </c>
      <c r="N54" s="832">
        <v>2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7</v>
      </c>
      <c r="B55" s="832" t="s">
        <v>2161</v>
      </c>
      <c r="C55" s="832" t="s">
        <v>2165</v>
      </c>
      <c r="D55" s="833" t="s">
        <v>3721</v>
      </c>
      <c r="E55" s="834" t="s">
        <v>2186</v>
      </c>
      <c r="F55" s="832" t="s">
        <v>2162</v>
      </c>
      <c r="G55" s="832" t="s">
        <v>2344</v>
      </c>
      <c r="H55" s="832" t="s">
        <v>634</v>
      </c>
      <c r="I55" s="832" t="s">
        <v>2349</v>
      </c>
      <c r="J55" s="832" t="s">
        <v>1763</v>
      </c>
      <c r="K55" s="832" t="s">
        <v>2346</v>
      </c>
      <c r="L55" s="835">
        <v>115.18</v>
      </c>
      <c r="M55" s="835">
        <v>230.36</v>
      </c>
      <c r="N55" s="832">
        <v>2</v>
      </c>
      <c r="O55" s="836">
        <v>0.5</v>
      </c>
      <c r="P55" s="835">
        <v>230.36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7</v>
      </c>
      <c r="B56" s="832" t="s">
        <v>2161</v>
      </c>
      <c r="C56" s="832" t="s">
        <v>2165</v>
      </c>
      <c r="D56" s="833" t="s">
        <v>3721</v>
      </c>
      <c r="E56" s="834" t="s">
        <v>2186</v>
      </c>
      <c r="F56" s="832" t="s">
        <v>2162</v>
      </c>
      <c r="G56" s="832" t="s">
        <v>2235</v>
      </c>
      <c r="H56" s="832" t="s">
        <v>634</v>
      </c>
      <c r="I56" s="832" t="s">
        <v>2236</v>
      </c>
      <c r="J56" s="832" t="s">
        <v>2237</v>
      </c>
      <c r="K56" s="832" t="s">
        <v>2238</v>
      </c>
      <c r="L56" s="835">
        <v>819.07</v>
      </c>
      <c r="M56" s="835">
        <v>819.07</v>
      </c>
      <c r="N56" s="832">
        <v>1</v>
      </c>
      <c r="O56" s="836">
        <v>1</v>
      </c>
      <c r="P56" s="835">
        <v>819.07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2161</v>
      </c>
      <c r="C57" s="832" t="s">
        <v>2165</v>
      </c>
      <c r="D57" s="833" t="s">
        <v>3721</v>
      </c>
      <c r="E57" s="834" t="s">
        <v>2186</v>
      </c>
      <c r="F57" s="832" t="s">
        <v>2162</v>
      </c>
      <c r="G57" s="832" t="s">
        <v>2274</v>
      </c>
      <c r="H57" s="832" t="s">
        <v>585</v>
      </c>
      <c r="I57" s="832" t="s">
        <v>2275</v>
      </c>
      <c r="J57" s="832" t="s">
        <v>2276</v>
      </c>
      <c r="K57" s="832" t="s">
        <v>2277</v>
      </c>
      <c r="L57" s="835">
        <v>99.11</v>
      </c>
      <c r="M57" s="835">
        <v>297.33</v>
      </c>
      <c r="N57" s="832">
        <v>3</v>
      </c>
      <c r="O57" s="836">
        <v>0.5</v>
      </c>
      <c r="P57" s="835">
        <v>297.33</v>
      </c>
      <c r="Q57" s="837">
        <v>1</v>
      </c>
      <c r="R57" s="832">
        <v>3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7</v>
      </c>
      <c r="B58" s="832" t="s">
        <v>2161</v>
      </c>
      <c r="C58" s="832" t="s">
        <v>2165</v>
      </c>
      <c r="D58" s="833" t="s">
        <v>3721</v>
      </c>
      <c r="E58" s="834" t="s">
        <v>2186</v>
      </c>
      <c r="F58" s="832" t="s">
        <v>2162</v>
      </c>
      <c r="G58" s="832" t="s">
        <v>2274</v>
      </c>
      <c r="H58" s="832" t="s">
        <v>585</v>
      </c>
      <c r="I58" s="832" t="s">
        <v>2275</v>
      </c>
      <c r="J58" s="832" t="s">
        <v>2276</v>
      </c>
      <c r="K58" s="832" t="s">
        <v>2277</v>
      </c>
      <c r="L58" s="835">
        <v>87.67</v>
      </c>
      <c r="M58" s="835">
        <v>263.01</v>
      </c>
      <c r="N58" s="832">
        <v>3</v>
      </c>
      <c r="O58" s="836">
        <v>0.5</v>
      </c>
      <c r="P58" s="835">
        <v>263.01</v>
      </c>
      <c r="Q58" s="837">
        <v>1</v>
      </c>
      <c r="R58" s="832">
        <v>3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7</v>
      </c>
      <c r="B59" s="832" t="s">
        <v>2161</v>
      </c>
      <c r="C59" s="832" t="s">
        <v>2165</v>
      </c>
      <c r="D59" s="833" t="s">
        <v>3721</v>
      </c>
      <c r="E59" s="834" t="s">
        <v>2186</v>
      </c>
      <c r="F59" s="832" t="s">
        <v>2162</v>
      </c>
      <c r="G59" s="832" t="s">
        <v>2350</v>
      </c>
      <c r="H59" s="832" t="s">
        <v>634</v>
      </c>
      <c r="I59" s="832" t="s">
        <v>1985</v>
      </c>
      <c r="J59" s="832" t="s">
        <v>1986</v>
      </c>
      <c r="K59" s="832" t="s">
        <v>1987</v>
      </c>
      <c r="L59" s="835">
        <v>0</v>
      </c>
      <c r="M59" s="835">
        <v>0</v>
      </c>
      <c r="N59" s="832">
        <v>1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7</v>
      </c>
      <c r="B60" s="832" t="s">
        <v>2161</v>
      </c>
      <c r="C60" s="832" t="s">
        <v>2165</v>
      </c>
      <c r="D60" s="833" t="s">
        <v>3721</v>
      </c>
      <c r="E60" s="834" t="s">
        <v>2186</v>
      </c>
      <c r="F60" s="832" t="s">
        <v>2162</v>
      </c>
      <c r="G60" s="832" t="s">
        <v>2351</v>
      </c>
      <c r="H60" s="832" t="s">
        <v>585</v>
      </c>
      <c r="I60" s="832" t="s">
        <v>2352</v>
      </c>
      <c r="J60" s="832" t="s">
        <v>1503</v>
      </c>
      <c r="K60" s="832" t="s">
        <v>2353</v>
      </c>
      <c r="L60" s="835">
        <v>61.97</v>
      </c>
      <c r="M60" s="835">
        <v>123.94</v>
      </c>
      <c r="N60" s="832">
        <v>2</v>
      </c>
      <c r="O60" s="836">
        <v>1.5</v>
      </c>
      <c r="P60" s="835">
        <v>123.94</v>
      </c>
      <c r="Q60" s="837">
        <v>1</v>
      </c>
      <c r="R60" s="832">
        <v>2</v>
      </c>
      <c r="S60" s="837">
        <v>1</v>
      </c>
      <c r="T60" s="836">
        <v>1.5</v>
      </c>
      <c r="U60" s="838">
        <v>1</v>
      </c>
    </row>
    <row r="61" spans="1:21" ht="14.4" customHeight="1" x14ac:dyDescent="0.3">
      <c r="A61" s="831">
        <v>7</v>
      </c>
      <c r="B61" s="832" t="s">
        <v>2161</v>
      </c>
      <c r="C61" s="832" t="s">
        <v>2165</v>
      </c>
      <c r="D61" s="833" t="s">
        <v>3721</v>
      </c>
      <c r="E61" s="834" t="s">
        <v>2186</v>
      </c>
      <c r="F61" s="832" t="s">
        <v>2162</v>
      </c>
      <c r="G61" s="832" t="s">
        <v>2351</v>
      </c>
      <c r="H61" s="832" t="s">
        <v>585</v>
      </c>
      <c r="I61" s="832" t="s">
        <v>2354</v>
      </c>
      <c r="J61" s="832" t="s">
        <v>1503</v>
      </c>
      <c r="K61" s="832" t="s">
        <v>2355</v>
      </c>
      <c r="L61" s="835">
        <v>61.97</v>
      </c>
      <c r="M61" s="835">
        <v>61.97</v>
      </c>
      <c r="N61" s="832">
        <v>1</v>
      </c>
      <c r="O61" s="836">
        <v>0.5</v>
      </c>
      <c r="P61" s="835">
        <v>61.97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7</v>
      </c>
      <c r="B62" s="832" t="s">
        <v>2161</v>
      </c>
      <c r="C62" s="832" t="s">
        <v>2165</v>
      </c>
      <c r="D62" s="833" t="s">
        <v>3721</v>
      </c>
      <c r="E62" s="834" t="s">
        <v>2186</v>
      </c>
      <c r="F62" s="832" t="s">
        <v>2162</v>
      </c>
      <c r="G62" s="832" t="s">
        <v>2356</v>
      </c>
      <c r="H62" s="832" t="s">
        <v>585</v>
      </c>
      <c r="I62" s="832" t="s">
        <v>2357</v>
      </c>
      <c r="J62" s="832" t="s">
        <v>2358</v>
      </c>
      <c r="K62" s="832" t="s">
        <v>1819</v>
      </c>
      <c r="L62" s="835">
        <v>187.92</v>
      </c>
      <c r="M62" s="835">
        <v>375.84</v>
      </c>
      <c r="N62" s="832">
        <v>2</v>
      </c>
      <c r="O62" s="836">
        <v>0.5</v>
      </c>
      <c r="P62" s="835">
        <v>375.84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7</v>
      </c>
      <c r="B63" s="832" t="s">
        <v>2161</v>
      </c>
      <c r="C63" s="832" t="s">
        <v>2165</v>
      </c>
      <c r="D63" s="833" t="s">
        <v>3721</v>
      </c>
      <c r="E63" s="834" t="s">
        <v>2186</v>
      </c>
      <c r="F63" s="832" t="s">
        <v>2162</v>
      </c>
      <c r="G63" s="832" t="s">
        <v>2356</v>
      </c>
      <c r="H63" s="832" t="s">
        <v>585</v>
      </c>
      <c r="I63" s="832" t="s">
        <v>2359</v>
      </c>
      <c r="J63" s="832" t="s">
        <v>2360</v>
      </c>
      <c r="K63" s="832" t="s">
        <v>2361</v>
      </c>
      <c r="L63" s="835">
        <v>93.96</v>
      </c>
      <c r="M63" s="835">
        <v>281.88</v>
      </c>
      <c r="N63" s="832">
        <v>3</v>
      </c>
      <c r="O63" s="836">
        <v>1</v>
      </c>
      <c r="P63" s="835">
        <v>281.88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2161</v>
      </c>
      <c r="C64" s="832" t="s">
        <v>2165</v>
      </c>
      <c r="D64" s="833" t="s">
        <v>3721</v>
      </c>
      <c r="E64" s="834" t="s">
        <v>2186</v>
      </c>
      <c r="F64" s="832" t="s">
        <v>2162</v>
      </c>
      <c r="G64" s="832" t="s">
        <v>2362</v>
      </c>
      <c r="H64" s="832" t="s">
        <v>585</v>
      </c>
      <c r="I64" s="832" t="s">
        <v>2363</v>
      </c>
      <c r="J64" s="832" t="s">
        <v>2364</v>
      </c>
      <c r="K64" s="832" t="s">
        <v>2365</v>
      </c>
      <c r="L64" s="835">
        <v>264</v>
      </c>
      <c r="M64" s="835">
        <v>264</v>
      </c>
      <c r="N64" s="832">
        <v>1</v>
      </c>
      <c r="O64" s="836">
        <v>0.5</v>
      </c>
      <c r="P64" s="835">
        <v>264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7</v>
      </c>
      <c r="B65" s="832" t="s">
        <v>2161</v>
      </c>
      <c r="C65" s="832" t="s">
        <v>2165</v>
      </c>
      <c r="D65" s="833" t="s">
        <v>3721</v>
      </c>
      <c r="E65" s="834" t="s">
        <v>2186</v>
      </c>
      <c r="F65" s="832" t="s">
        <v>2162</v>
      </c>
      <c r="G65" s="832" t="s">
        <v>2362</v>
      </c>
      <c r="H65" s="832" t="s">
        <v>585</v>
      </c>
      <c r="I65" s="832" t="s">
        <v>2363</v>
      </c>
      <c r="J65" s="832" t="s">
        <v>2364</v>
      </c>
      <c r="K65" s="832" t="s">
        <v>2365</v>
      </c>
      <c r="L65" s="835">
        <v>170.32</v>
      </c>
      <c r="M65" s="835">
        <v>340.64</v>
      </c>
      <c r="N65" s="832">
        <v>2</v>
      </c>
      <c r="O65" s="836">
        <v>1.5</v>
      </c>
      <c r="P65" s="835">
        <v>340.64</v>
      </c>
      <c r="Q65" s="837">
        <v>1</v>
      </c>
      <c r="R65" s="832">
        <v>2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7</v>
      </c>
      <c r="B66" s="832" t="s">
        <v>2161</v>
      </c>
      <c r="C66" s="832" t="s">
        <v>2165</v>
      </c>
      <c r="D66" s="833" t="s">
        <v>3721</v>
      </c>
      <c r="E66" s="834" t="s">
        <v>2186</v>
      </c>
      <c r="F66" s="832" t="s">
        <v>2162</v>
      </c>
      <c r="G66" s="832" t="s">
        <v>2366</v>
      </c>
      <c r="H66" s="832" t="s">
        <v>585</v>
      </c>
      <c r="I66" s="832" t="s">
        <v>2367</v>
      </c>
      <c r="J66" s="832" t="s">
        <v>2368</v>
      </c>
      <c r="K66" s="832" t="s">
        <v>2369</v>
      </c>
      <c r="L66" s="835">
        <v>271.94</v>
      </c>
      <c r="M66" s="835">
        <v>1359.7</v>
      </c>
      <c r="N66" s="832">
        <v>5</v>
      </c>
      <c r="O66" s="836">
        <v>2</v>
      </c>
      <c r="P66" s="835">
        <v>1359.7</v>
      </c>
      <c r="Q66" s="837">
        <v>1</v>
      </c>
      <c r="R66" s="832">
        <v>5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7</v>
      </c>
      <c r="B67" s="832" t="s">
        <v>2161</v>
      </c>
      <c r="C67" s="832" t="s">
        <v>2165</v>
      </c>
      <c r="D67" s="833" t="s">
        <v>3721</v>
      </c>
      <c r="E67" s="834" t="s">
        <v>2186</v>
      </c>
      <c r="F67" s="832" t="s">
        <v>2162</v>
      </c>
      <c r="G67" s="832" t="s">
        <v>2281</v>
      </c>
      <c r="H67" s="832" t="s">
        <v>634</v>
      </c>
      <c r="I67" s="832" t="s">
        <v>2035</v>
      </c>
      <c r="J67" s="832" t="s">
        <v>1326</v>
      </c>
      <c r="K67" s="832" t="s">
        <v>2036</v>
      </c>
      <c r="L67" s="835">
        <v>0</v>
      </c>
      <c r="M67" s="835">
        <v>0</v>
      </c>
      <c r="N67" s="832">
        <v>2</v>
      </c>
      <c r="O67" s="836">
        <v>0.5</v>
      </c>
      <c r="P67" s="835">
        <v>0</v>
      </c>
      <c r="Q67" s="837"/>
      <c r="R67" s="832">
        <v>2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7</v>
      </c>
      <c r="B68" s="832" t="s">
        <v>2161</v>
      </c>
      <c r="C68" s="832" t="s">
        <v>2165</v>
      </c>
      <c r="D68" s="833" t="s">
        <v>3721</v>
      </c>
      <c r="E68" s="834" t="s">
        <v>2186</v>
      </c>
      <c r="F68" s="832" t="s">
        <v>2162</v>
      </c>
      <c r="G68" s="832" t="s">
        <v>2281</v>
      </c>
      <c r="H68" s="832" t="s">
        <v>585</v>
      </c>
      <c r="I68" s="832" t="s">
        <v>2370</v>
      </c>
      <c r="J68" s="832" t="s">
        <v>2371</v>
      </c>
      <c r="K68" s="832" t="s">
        <v>2372</v>
      </c>
      <c r="L68" s="835">
        <v>0</v>
      </c>
      <c r="M68" s="835">
        <v>0</v>
      </c>
      <c r="N68" s="832">
        <v>1</v>
      </c>
      <c r="O68" s="836">
        <v>0.5</v>
      </c>
      <c r="P68" s="835">
        <v>0</v>
      </c>
      <c r="Q68" s="837"/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7</v>
      </c>
      <c r="B69" s="832" t="s">
        <v>2161</v>
      </c>
      <c r="C69" s="832" t="s">
        <v>2165</v>
      </c>
      <c r="D69" s="833" t="s">
        <v>3721</v>
      </c>
      <c r="E69" s="834" t="s">
        <v>2186</v>
      </c>
      <c r="F69" s="832" t="s">
        <v>2162</v>
      </c>
      <c r="G69" s="832" t="s">
        <v>2373</v>
      </c>
      <c r="H69" s="832" t="s">
        <v>634</v>
      </c>
      <c r="I69" s="832" t="s">
        <v>2374</v>
      </c>
      <c r="J69" s="832" t="s">
        <v>2140</v>
      </c>
      <c r="K69" s="832" t="s">
        <v>2375</v>
      </c>
      <c r="L69" s="835">
        <v>53.57</v>
      </c>
      <c r="M69" s="835">
        <v>160.71</v>
      </c>
      <c r="N69" s="832">
        <v>3</v>
      </c>
      <c r="O69" s="836">
        <v>0.5</v>
      </c>
      <c r="P69" s="835">
        <v>160.71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7</v>
      </c>
      <c r="B70" s="832" t="s">
        <v>2161</v>
      </c>
      <c r="C70" s="832" t="s">
        <v>2165</v>
      </c>
      <c r="D70" s="833" t="s">
        <v>3721</v>
      </c>
      <c r="E70" s="834" t="s">
        <v>2186</v>
      </c>
      <c r="F70" s="832" t="s">
        <v>2162</v>
      </c>
      <c r="G70" s="832" t="s">
        <v>2373</v>
      </c>
      <c r="H70" s="832" t="s">
        <v>634</v>
      </c>
      <c r="I70" s="832" t="s">
        <v>2139</v>
      </c>
      <c r="J70" s="832" t="s">
        <v>2140</v>
      </c>
      <c r="K70" s="832" t="s">
        <v>2046</v>
      </c>
      <c r="L70" s="835">
        <v>133.94</v>
      </c>
      <c r="M70" s="835">
        <v>669.7</v>
      </c>
      <c r="N70" s="832">
        <v>5</v>
      </c>
      <c r="O70" s="836">
        <v>2.5</v>
      </c>
      <c r="P70" s="835">
        <v>669.7</v>
      </c>
      <c r="Q70" s="837">
        <v>1</v>
      </c>
      <c r="R70" s="832">
        <v>5</v>
      </c>
      <c r="S70" s="837">
        <v>1</v>
      </c>
      <c r="T70" s="836">
        <v>2.5</v>
      </c>
      <c r="U70" s="838">
        <v>1</v>
      </c>
    </row>
    <row r="71" spans="1:21" ht="14.4" customHeight="1" x14ac:dyDescent="0.3">
      <c r="A71" s="831">
        <v>7</v>
      </c>
      <c r="B71" s="832" t="s">
        <v>2161</v>
      </c>
      <c r="C71" s="832" t="s">
        <v>2165</v>
      </c>
      <c r="D71" s="833" t="s">
        <v>3721</v>
      </c>
      <c r="E71" s="834" t="s">
        <v>2186</v>
      </c>
      <c r="F71" s="832" t="s">
        <v>2162</v>
      </c>
      <c r="G71" s="832" t="s">
        <v>2376</v>
      </c>
      <c r="H71" s="832" t="s">
        <v>585</v>
      </c>
      <c r="I71" s="832" t="s">
        <v>2377</v>
      </c>
      <c r="J71" s="832" t="s">
        <v>2378</v>
      </c>
      <c r="K71" s="832" t="s">
        <v>2379</v>
      </c>
      <c r="L71" s="835">
        <v>299.83999999999997</v>
      </c>
      <c r="M71" s="835">
        <v>2398.7199999999998</v>
      </c>
      <c r="N71" s="832">
        <v>8</v>
      </c>
      <c r="O71" s="836">
        <v>3</v>
      </c>
      <c r="P71" s="835">
        <v>2398.7199999999998</v>
      </c>
      <c r="Q71" s="837">
        <v>1</v>
      </c>
      <c r="R71" s="832">
        <v>8</v>
      </c>
      <c r="S71" s="837">
        <v>1</v>
      </c>
      <c r="T71" s="836">
        <v>3</v>
      </c>
      <c r="U71" s="838">
        <v>1</v>
      </c>
    </row>
    <row r="72" spans="1:21" ht="14.4" customHeight="1" x14ac:dyDescent="0.3">
      <c r="A72" s="831">
        <v>7</v>
      </c>
      <c r="B72" s="832" t="s">
        <v>2161</v>
      </c>
      <c r="C72" s="832" t="s">
        <v>2165</v>
      </c>
      <c r="D72" s="833" t="s">
        <v>3721</v>
      </c>
      <c r="E72" s="834" t="s">
        <v>2186</v>
      </c>
      <c r="F72" s="832" t="s">
        <v>2162</v>
      </c>
      <c r="G72" s="832" t="s">
        <v>2376</v>
      </c>
      <c r="H72" s="832" t="s">
        <v>585</v>
      </c>
      <c r="I72" s="832" t="s">
        <v>2380</v>
      </c>
      <c r="J72" s="832" t="s">
        <v>2381</v>
      </c>
      <c r="K72" s="832" t="s">
        <v>2382</v>
      </c>
      <c r="L72" s="835">
        <v>95.29</v>
      </c>
      <c r="M72" s="835">
        <v>190.58</v>
      </c>
      <c r="N72" s="832">
        <v>2</v>
      </c>
      <c r="O72" s="836">
        <v>0.5</v>
      </c>
      <c r="P72" s="835">
        <v>190.58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7</v>
      </c>
      <c r="B73" s="832" t="s">
        <v>2161</v>
      </c>
      <c r="C73" s="832" t="s">
        <v>2165</v>
      </c>
      <c r="D73" s="833" t="s">
        <v>3721</v>
      </c>
      <c r="E73" s="834" t="s">
        <v>2188</v>
      </c>
      <c r="F73" s="832" t="s">
        <v>2162</v>
      </c>
      <c r="G73" s="832" t="s">
        <v>2217</v>
      </c>
      <c r="H73" s="832" t="s">
        <v>634</v>
      </c>
      <c r="I73" s="832" t="s">
        <v>2291</v>
      </c>
      <c r="J73" s="832" t="s">
        <v>1423</v>
      </c>
      <c r="K73" s="832" t="s">
        <v>2292</v>
      </c>
      <c r="L73" s="835">
        <v>154.36000000000001</v>
      </c>
      <c r="M73" s="835">
        <v>154.36000000000001</v>
      </c>
      <c r="N73" s="832">
        <v>1</v>
      </c>
      <c r="O73" s="836">
        <v>0.5</v>
      </c>
      <c r="P73" s="835">
        <v>154.36000000000001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7</v>
      </c>
      <c r="B74" s="832" t="s">
        <v>2161</v>
      </c>
      <c r="C74" s="832" t="s">
        <v>2165</v>
      </c>
      <c r="D74" s="833" t="s">
        <v>3721</v>
      </c>
      <c r="E74" s="834" t="s">
        <v>2188</v>
      </c>
      <c r="F74" s="832" t="s">
        <v>2162</v>
      </c>
      <c r="G74" s="832" t="s">
        <v>2217</v>
      </c>
      <c r="H74" s="832" t="s">
        <v>585</v>
      </c>
      <c r="I74" s="832" t="s">
        <v>2383</v>
      </c>
      <c r="J74" s="832" t="s">
        <v>731</v>
      </c>
      <c r="K74" s="832" t="s">
        <v>2292</v>
      </c>
      <c r="L74" s="835">
        <v>0</v>
      </c>
      <c r="M74" s="835">
        <v>0</v>
      </c>
      <c r="N74" s="832">
        <v>1</v>
      </c>
      <c r="O74" s="836">
        <v>0.5</v>
      </c>
      <c r="P74" s="835">
        <v>0</v>
      </c>
      <c r="Q74" s="837"/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7</v>
      </c>
      <c r="B75" s="832" t="s">
        <v>2161</v>
      </c>
      <c r="C75" s="832" t="s">
        <v>2165</v>
      </c>
      <c r="D75" s="833" t="s">
        <v>3721</v>
      </c>
      <c r="E75" s="834" t="s">
        <v>2188</v>
      </c>
      <c r="F75" s="832" t="s">
        <v>2162</v>
      </c>
      <c r="G75" s="832" t="s">
        <v>2293</v>
      </c>
      <c r="H75" s="832" t="s">
        <v>634</v>
      </c>
      <c r="I75" s="832" t="s">
        <v>2384</v>
      </c>
      <c r="J75" s="832" t="s">
        <v>2385</v>
      </c>
      <c r="K75" s="832" t="s">
        <v>2386</v>
      </c>
      <c r="L75" s="835">
        <v>141.09</v>
      </c>
      <c r="M75" s="835">
        <v>141.09</v>
      </c>
      <c r="N75" s="832">
        <v>1</v>
      </c>
      <c r="O75" s="836">
        <v>0.5</v>
      </c>
      <c r="P75" s="835">
        <v>141.09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7</v>
      </c>
      <c r="B76" s="832" t="s">
        <v>2161</v>
      </c>
      <c r="C76" s="832" t="s">
        <v>2165</v>
      </c>
      <c r="D76" s="833" t="s">
        <v>3721</v>
      </c>
      <c r="E76" s="834" t="s">
        <v>2188</v>
      </c>
      <c r="F76" s="832" t="s">
        <v>2162</v>
      </c>
      <c r="G76" s="832" t="s">
        <v>2321</v>
      </c>
      <c r="H76" s="832" t="s">
        <v>585</v>
      </c>
      <c r="I76" s="832" t="s">
        <v>2387</v>
      </c>
      <c r="J76" s="832" t="s">
        <v>2388</v>
      </c>
      <c r="K76" s="832" t="s">
        <v>2389</v>
      </c>
      <c r="L76" s="835">
        <v>33</v>
      </c>
      <c r="M76" s="835">
        <v>99</v>
      </c>
      <c r="N76" s="832">
        <v>3</v>
      </c>
      <c r="O76" s="836">
        <v>1</v>
      </c>
      <c r="P76" s="835">
        <v>99</v>
      </c>
      <c r="Q76" s="837">
        <v>1</v>
      </c>
      <c r="R76" s="832">
        <v>3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7</v>
      </c>
      <c r="B77" s="832" t="s">
        <v>2161</v>
      </c>
      <c r="C77" s="832" t="s">
        <v>2165</v>
      </c>
      <c r="D77" s="833" t="s">
        <v>3721</v>
      </c>
      <c r="E77" s="834" t="s">
        <v>2188</v>
      </c>
      <c r="F77" s="832" t="s">
        <v>2162</v>
      </c>
      <c r="G77" s="832" t="s">
        <v>2288</v>
      </c>
      <c r="H77" s="832" t="s">
        <v>585</v>
      </c>
      <c r="I77" s="832" t="s">
        <v>2289</v>
      </c>
      <c r="J77" s="832" t="s">
        <v>1463</v>
      </c>
      <c r="K77" s="832" t="s">
        <v>2290</v>
      </c>
      <c r="L77" s="835">
        <v>48.09</v>
      </c>
      <c r="M77" s="835">
        <v>48.09</v>
      </c>
      <c r="N77" s="832">
        <v>1</v>
      </c>
      <c r="O77" s="836">
        <v>1</v>
      </c>
      <c r="P77" s="835">
        <v>48.09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7</v>
      </c>
      <c r="B78" s="832" t="s">
        <v>2161</v>
      </c>
      <c r="C78" s="832" t="s">
        <v>2165</v>
      </c>
      <c r="D78" s="833" t="s">
        <v>3721</v>
      </c>
      <c r="E78" s="834" t="s">
        <v>2188</v>
      </c>
      <c r="F78" s="832" t="s">
        <v>2162</v>
      </c>
      <c r="G78" s="832" t="s">
        <v>2288</v>
      </c>
      <c r="H78" s="832" t="s">
        <v>585</v>
      </c>
      <c r="I78" s="832" t="s">
        <v>2390</v>
      </c>
      <c r="J78" s="832" t="s">
        <v>1493</v>
      </c>
      <c r="K78" s="832" t="s">
        <v>2391</v>
      </c>
      <c r="L78" s="835">
        <v>89.91</v>
      </c>
      <c r="M78" s="835">
        <v>89.91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7</v>
      </c>
      <c r="B79" s="832" t="s">
        <v>2161</v>
      </c>
      <c r="C79" s="832" t="s">
        <v>2165</v>
      </c>
      <c r="D79" s="833" t="s">
        <v>3721</v>
      </c>
      <c r="E79" s="834" t="s">
        <v>2188</v>
      </c>
      <c r="F79" s="832" t="s">
        <v>2162</v>
      </c>
      <c r="G79" s="832" t="s">
        <v>2392</v>
      </c>
      <c r="H79" s="832" t="s">
        <v>585</v>
      </c>
      <c r="I79" s="832" t="s">
        <v>2393</v>
      </c>
      <c r="J79" s="832" t="s">
        <v>2394</v>
      </c>
      <c r="K79" s="832" t="s">
        <v>2395</v>
      </c>
      <c r="L79" s="835">
        <v>98.75</v>
      </c>
      <c r="M79" s="835">
        <v>98.75</v>
      </c>
      <c r="N79" s="832">
        <v>1</v>
      </c>
      <c r="O79" s="836">
        <v>0.5</v>
      </c>
      <c r="P79" s="835">
        <v>98.75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7</v>
      </c>
      <c r="B80" s="832" t="s">
        <v>2161</v>
      </c>
      <c r="C80" s="832" t="s">
        <v>2165</v>
      </c>
      <c r="D80" s="833" t="s">
        <v>3721</v>
      </c>
      <c r="E80" s="834" t="s">
        <v>2188</v>
      </c>
      <c r="F80" s="832" t="s">
        <v>2162</v>
      </c>
      <c r="G80" s="832" t="s">
        <v>2396</v>
      </c>
      <c r="H80" s="832" t="s">
        <v>585</v>
      </c>
      <c r="I80" s="832" t="s">
        <v>2397</v>
      </c>
      <c r="J80" s="832" t="s">
        <v>2398</v>
      </c>
      <c r="K80" s="832" t="s">
        <v>2399</v>
      </c>
      <c r="L80" s="835">
        <v>126.59</v>
      </c>
      <c r="M80" s="835">
        <v>126.59</v>
      </c>
      <c r="N80" s="832">
        <v>1</v>
      </c>
      <c r="O80" s="836">
        <v>1</v>
      </c>
      <c r="P80" s="835">
        <v>126.59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7</v>
      </c>
      <c r="B81" s="832" t="s">
        <v>2161</v>
      </c>
      <c r="C81" s="832" t="s">
        <v>2165</v>
      </c>
      <c r="D81" s="833" t="s">
        <v>3721</v>
      </c>
      <c r="E81" s="834" t="s">
        <v>2188</v>
      </c>
      <c r="F81" s="832" t="s">
        <v>2162</v>
      </c>
      <c r="G81" s="832" t="s">
        <v>2400</v>
      </c>
      <c r="H81" s="832" t="s">
        <v>585</v>
      </c>
      <c r="I81" s="832" t="s">
        <v>2401</v>
      </c>
      <c r="J81" s="832" t="s">
        <v>2402</v>
      </c>
      <c r="K81" s="832" t="s">
        <v>2403</v>
      </c>
      <c r="L81" s="835">
        <v>0</v>
      </c>
      <c r="M81" s="835">
        <v>0</v>
      </c>
      <c r="N81" s="832">
        <v>2</v>
      </c>
      <c r="O81" s="836">
        <v>1</v>
      </c>
      <c r="P81" s="835">
        <v>0</v>
      </c>
      <c r="Q81" s="837"/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7</v>
      </c>
      <c r="B82" s="832" t="s">
        <v>2161</v>
      </c>
      <c r="C82" s="832" t="s">
        <v>2165</v>
      </c>
      <c r="D82" s="833" t="s">
        <v>3721</v>
      </c>
      <c r="E82" s="834" t="s">
        <v>2188</v>
      </c>
      <c r="F82" s="832" t="s">
        <v>2162</v>
      </c>
      <c r="G82" s="832" t="s">
        <v>2404</v>
      </c>
      <c r="H82" s="832" t="s">
        <v>585</v>
      </c>
      <c r="I82" s="832" t="s">
        <v>2405</v>
      </c>
      <c r="J82" s="832" t="s">
        <v>2406</v>
      </c>
      <c r="K82" s="832" t="s">
        <v>2407</v>
      </c>
      <c r="L82" s="835">
        <v>59.78</v>
      </c>
      <c r="M82" s="835">
        <v>59.78</v>
      </c>
      <c r="N82" s="832">
        <v>1</v>
      </c>
      <c r="O82" s="836">
        <v>0.5</v>
      </c>
      <c r="P82" s="835">
        <v>59.78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7</v>
      </c>
      <c r="B83" s="832" t="s">
        <v>2161</v>
      </c>
      <c r="C83" s="832" t="s">
        <v>2165</v>
      </c>
      <c r="D83" s="833" t="s">
        <v>3721</v>
      </c>
      <c r="E83" s="834" t="s">
        <v>2188</v>
      </c>
      <c r="F83" s="832" t="s">
        <v>2162</v>
      </c>
      <c r="G83" s="832" t="s">
        <v>2408</v>
      </c>
      <c r="H83" s="832" t="s">
        <v>634</v>
      </c>
      <c r="I83" s="832" t="s">
        <v>2134</v>
      </c>
      <c r="J83" s="832" t="s">
        <v>1610</v>
      </c>
      <c r="K83" s="832" t="s">
        <v>2135</v>
      </c>
      <c r="L83" s="835">
        <v>63.75</v>
      </c>
      <c r="M83" s="835">
        <v>63.75</v>
      </c>
      <c r="N83" s="832">
        <v>1</v>
      </c>
      <c r="O83" s="836">
        <v>1</v>
      </c>
      <c r="P83" s="835">
        <v>63.75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7</v>
      </c>
      <c r="B84" s="832" t="s">
        <v>2161</v>
      </c>
      <c r="C84" s="832" t="s">
        <v>2165</v>
      </c>
      <c r="D84" s="833" t="s">
        <v>3721</v>
      </c>
      <c r="E84" s="834" t="s">
        <v>2188</v>
      </c>
      <c r="F84" s="832" t="s">
        <v>2162</v>
      </c>
      <c r="G84" s="832" t="s">
        <v>2409</v>
      </c>
      <c r="H84" s="832" t="s">
        <v>585</v>
      </c>
      <c r="I84" s="832" t="s">
        <v>2410</v>
      </c>
      <c r="J84" s="832" t="s">
        <v>911</v>
      </c>
      <c r="K84" s="832" t="s">
        <v>2411</v>
      </c>
      <c r="L84" s="835">
        <v>79.069999999999993</v>
      </c>
      <c r="M84" s="835">
        <v>316.27999999999997</v>
      </c>
      <c r="N84" s="832">
        <v>4</v>
      </c>
      <c r="O84" s="836">
        <v>1.5</v>
      </c>
      <c r="P84" s="835">
        <v>158.13999999999999</v>
      </c>
      <c r="Q84" s="837">
        <v>0.5</v>
      </c>
      <c r="R84" s="832">
        <v>2</v>
      </c>
      <c r="S84" s="837">
        <v>0.5</v>
      </c>
      <c r="T84" s="836">
        <v>0.5</v>
      </c>
      <c r="U84" s="838">
        <v>0.33333333333333331</v>
      </c>
    </row>
    <row r="85" spans="1:21" ht="14.4" customHeight="1" x14ac:dyDescent="0.3">
      <c r="A85" s="831">
        <v>7</v>
      </c>
      <c r="B85" s="832" t="s">
        <v>2161</v>
      </c>
      <c r="C85" s="832" t="s">
        <v>2165</v>
      </c>
      <c r="D85" s="833" t="s">
        <v>3721</v>
      </c>
      <c r="E85" s="834" t="s">
        <v>2188</v>
      </c>
      <c r="F85" s="832" t="s">
        <v>2162</v>
      </c>
      <c r="G85" s="832" t="s">
        <v>2376</v>
      </c>
      <c r="H85" s="832" t="s">
        <v>585</v>
      </c>
      <c r="I85" s="832" t="s">
        <v>2412</v>
      </c>
      <c r="J85" s="832" t="s">
        <v>2413</v>
      </c>
      <c r="K85" s="832" t="s">
        <v>2414</v>
      </c>
      <c r="L85" s="835">
        <v>33.549999999999997</v>
      </c>
      <c r="M85" s="835">
        <v>33.549999999999997</v>
      </c>
      <c r="N85" s="832">
        <v>1</v>
      </c>
      <c r="O85" s="836">
        <v>0.5</v>
      </c>
      <c r="P85" s="835">
        <v>33.549999999999997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7</v>
      </c>
      <c r="B86" s="832" t="s">
        <v>2161</v>
      </c>
      <c r="C86" s="832" t="s">
        <v>2165</v>
      </c>
      <c r="D86" s="833" t="s">
        <v>3721</v>
      </c>
      <c r="E86" s="834" t="s">
        <v>2188</v>
      </c>
      <c r="F86" s="832" t="s">
        <v>2162</v>
      </c>
      <c r="G86" s="832" t="s">
        <v>2376</v>
      </c>
      <c r="H86" s="832" t="s">
        <v>585</v>
      </c>
      <c r="I86" s="832" t="s">
        <v>2415</v>
      </c>
      <c r="J86" s="832" t="s">
        <v>2378</v>
      </c>
      <c r="K86" s="832" t="s">
        <v>2416</v>
      </c>
      <c r="L86" s="835">
        <v>99.94</v>
      </c>
      <c r="M86" s="835">
        <v>99.94</v>
      </c>
      <c r="N86" s="832">
        <v>1</v>
      </c>
      <c r="O86" s="836">
        <v>0.5</v>
      </c>
      <c r="P86" s="835">
        <v>99.94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7</v>
      </c>
      <c r="B87" s="832" t="s">
        <v>2161</v>
      </c>
      <c r="C87" s="832" t="s">
        <v>2165</v>
      </c>
      <c r="D87" s="833" t="s">
        <v>3721</v>
      </c>
      <c r="E87" s="834" t="s">
        <v>2193</v>
      </c>
      <c r="F87" s="832" t="s">
        <v>2162</v>
      </c>
      <c r="G87" s="832" t="s">
        <v>2417</v>
      </c>
      <c r="H87" s="832" t="s">
        <v>585</v>
      </c>
      <c r="I87" s="832" t="s">
        <v>2418</v>
      </c>
      <c r="J87" s="832" t="s">
        <v>2419</v>
      </c>
      <c r="K87" s="832" t="s">
        <v>2420</v>
      </c>
      <c r="L87" s="835">
        <v>32.81</v>
      </c>
      <c r="M87" s="835">
        <v>65.62</v>
      </c>
      <c r="N87" s="832">
        <v>2</v>
      </c>
      <c r="O87" s="836">
        <v>1.5</v>
      </c>
      <c r="P87" s="835">
        <v>32.81</v>
      </c>
      <c r="Q87" s="837">
        <v>0.5</v>
      </c>
      <c r="R87" s="832">
        <v>1</v>
      </c>
      <c r="S87" s="837">
        <v>0.5</v>
      </c>
      <c r="T87" s="836">
        <v>0.5</v>
      </c>
      <c r="U87" s="838">
        <v>0.33333333333333331</v>
      </c>
    </row>
    <row r="88" spans="1:21" ht="14.4" customHeight="1" x14ac:dyDescent="0.3">
      <c r="A88" s="831">
        <v>7</v>
      </c>
      <c r="B88" s="832" t="s">
        <v>2161</v>
      </c>
      <c r="C88" s="832" t="s">
        <v>2165</v>
      </c>
      <c r="D88" s="833" t="s">
        <v>3721</v>
      </c>
      <c r="E88" s="834" t="s">
        <v>2193</v>
      </c>
      <c r="F88" s="832" t="s">
        <v>2162</v>
      </c>
      <c r="G88" s="832" t="s">
        <v>2421</v>
      </c>
      <c r="H88" s="832" t="s">
        <v>634</v>
      </c>
      <c r="I88" s="832" t="s">
        <v>2422</v>
      </c>
      <c r="J88" s="832" t="s">
        <v>2423</v>
      </c>
      <c r="K88" s="832" t="s">
        <v>2424</v>
      </c>
      <c r="L88" s="835">
        <v>77.790000000000006</v>
      </c>
      <c r="M88" s="835">
        <v>155.58000000000001</v>
      </c>
      <c r="N88" s="832">
        <v>2</v>
      </c>
      <c r="O88" s="836">
        <v>0.5</v>
      </c>
      <c r="P88" s="835">
        <v>155.58000000000001</v>
      </c>
      <c r="Q88" s="837">
        <v>1</v>
      </c>
      <c r="R88" s="832">
        <v>2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7</v>
      </c>
      <c r="B89" s="832" t="s">
        <v>2161</v>
      </c>
      <c r="C89" s="832" t="s">
        <v>2165</v>
      </c>
      <c r="D89" s="833" t="s">
        <v>3721</v>
      </c>
      <c r="E89" s="834" t="s">
        <v>2195</v>
      </c>
      <c r="F89" s="832" t="s">
        <v>2162</v>
      </c>
      <c r="G89" s="832" t="s">
        <v>2217</v>
      </c>
      <c r="H89" s="832" t="s">
        <v>634</v>
      </c>
      <c r="I89" s="832" t="s">
        <v>2291</v>
      </c>
      <c r="J89" s="832" t="s">
        <v>1423</v>
      </c>
      <c r="K89" s="832" t="s">
        <v>2292</v>
      </c>
      <c r="L89" s="835">
        <v>154.36000000000001</v>
      </c>
      <c r="M89" s="835">
        <v>308.72000000000003</v>
      </c>
      <c r="N89" s="832">
        <v>2</v>
      </c>
      <c r="O89" s="836">
        <v>1</v>
      </c>
      <c r="P89" s="835">
        <v>308.72000000000003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7</v>
      </c>
      <c r="B90" s="832" t="s">
        <v>2161</v>
      </c>
      <c r="C90" s="832" t="s">
        <v>2165</v>
      </c>
      <c r="D90" s="833" t="s">
        <v>3721</v>
      </c>
      <c r="E90" s="834" t="s">
        <v>2195</v>
      </c>
      <c r="F90" s="832" t="s">
        <v>2162</v>
      </c>
      <c r="G90" s="832" t="s">
        <v>2217</v>
      </c>
      <c r="H90" s="832" t="s">
        <v>585</v>
      </c>
      <c r="I90" s="832" t="s">
        <v>2383</v>
      </c>
      <c r="J90" s="832" t="s">
        <v>731</v>
      </c>
      <c r="K90" s="832" t="s">
        <v>2292</v>
      </c>
      <c r="L90" s="835">
        <v>0</v>
      </c>
      <c r="M90" s="835">
        <v>0</v>
      </c>
      <c r="N90" s="832">
        <v>1</v>
      </c>
      <c r="O90" s="836">
        <v>1</v>
      </c>
      <c r="P90" s="835">
        <v>0</v>
      </c>
      <c r="Q90" s="837"/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7</v>
      </c>
      <c r="B91" s="832" t="s">
        <v>2161</v>
      </c>
      <c r="C91" s="832" t="s">
        <v>2165</v>
      </c>
      <c r="D91" s="833" t="s">
        <v>3721</v>
      </c>
      <c r="E91" s="834" t="s">
        <v>2195</v>
      </c>
      <c r="F91" s="832" t="s">
        <v>2162</v>
      </c>
      <c r="G91" s="832" t="s">
        <v>2288</v>
      </c>
      <c r="H91" s="832" t="s">
        <v>585</v>
      </c>
      <c r="I91" s="832" t="s">
        <v>2390</v>
      </c>
      <c r="J91" s="832" t="s">
        <v>1493</v>
      </c>
      <c r="K91" s="832" t="s">
        <v>2391</v>
      </c>
      <c r="L91" s="835">
        <v>89.91</v>
      </c>
      <c r="M91" s="835">
        <v>359.64</v>
      </c>
      <c r="N91" s="832">
        <v>4</v>
      </c>
      <c r="O91" s="836">
        <v>3</v>
      </c>
      <c r="P91" s="835">
        <v>359.64</v>
      </c>
      <c r="Q91" s="837">
        <v>1</v>
      </c>
      <c r="R91" s="832">
        <v>4</v>
      </c>
      <c r="S91" s="837">
        <v>1</v>
      </c>
      <c r="T91" s="836">
        <v>3</v>
      </c>
      <c r="U91" s="838">
        <v>1</v>
      </c>
    </row>
    <row r="92" spans="1:21" ht="14.4" customHeight="1" x14ac:dyDescent="0.3">
      <c r="A92" s="831">
        <v>7</v>
      </c>
      <c r="B92" s="832" t="s">
        <v>2161</v>
      </c>
      <c r="C92" s="832" t="s">
        <v>2165</v>
      </c>
      <c r="D92" s="833" t="s">
        <v>3721</v>
      </c>
      <c r="E92" s="834" t="s">
        <v>2195</v>
      </c>
      <c r="F92" s="832" t="s">
        <v>2162</v>
      </c>
      <c r="G92" s="832" t="s">
        <v>2425</v>
      </c>
      <c r="H92" s="832" t="s">
        <v>634</v>
      </c>
      <c r="I92" s="832" t="s">
        <v>1872</v>
      </c>
      <c r="J92" s="832" t="s">
        <v>1867</v>
      </c>
      <c r="K92" s="832" t="s">
        <v>1871</v>
      </c>
      <c r="L92" s="835">
        <v>63.14</v>
      </c>
      <c r="M92" s="835">
        <v>63.14</v>
      </c>
      <c r="N92" s="832">
        <v>1</v>
      </c>
      <c r="O92" s="836">
        <v>1</v>
      </c>
      <c r="P92" s="835">
        <v>63.14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7</v>
      </c>
      <c r="B93" s="832" t="s">
        <v>2161</v>
      </c>
      <c r="C93" s="832" t="s">
        <v>2165</v>
      </c>
      <c r="D93" s="833" t="s">
        <v>3721</v>
      </c>
      <c r="E93" s="834" t="s">
        <v>2197</v>
      </c>
      <c r="F93" s="832" t="s">
        <v>2162</v>
      </c>
      <c r="G93" s="832" t="s">
        <v>2308</v>
      </c>
      <c r="H93" s="832" t="s">
        <v>585</v>
      </c>
      <c r="I93" s="832" t="s">
        <v>2426</v>
      </c>
      <c r="J93" s="832" t="s">
        <v>2427</v>
      </c>
      <c r="K93" s="832" t="s">
        <v>2428</v>
      </c>
      <c r="L93" s="835">
        <v>80.319999999999993</v>
      </c>
      <c r="M93" s="835">
        <v>240.95999999999998</v>
      </c>
      <c r="N93" s="832">
        <v>3</v>
      </c>
      <c r="O93" s="836">
        <v>0.5</v>
      </c>
      <c r="P93" s="835">
        <v>240.95999999999998</v>
      </c>
      <c r="Q93" s="837">
        <v>1</v>
      </c>
      <c r="R93" s="832">
        <v>3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7</v>
      </c>
      <c r="B94" s="832" t="s">
        <v>2161</v>
      </c>
      <c r="C94" s="832" t="s">
        <v>2165</v>
      </c>
      <c r="D94" s="833" t="s">
        <v>3721</v>
      </c>
      <c r="E94" s="834" t="s">
        <v>2197</v>
      </c>
      <c r="F94" s="832" t="s">
        <v>2162</v>
      </c>
      <c r="G94" s="832" t="s">
        <v>2429</v>
      </c>
      <c r="H94" s="832" t="s">
        <v>585</v>
      </c>
      <c r="I94" s="832" t="s">
        <v>2430</v>
      </c>
      <c r="J94" s="832" t="s">
        <v>2431</v>
      </c>
      <c r="K94" s="832" t="s">
        <v>2432</v>
      </c>
      <c r="L94" s="835">
        <v>1715.4</v>
      </c>
      <c r="M94" s="835">
        <v>10292.400000000001</v>
      </c>
      <c r="N94" s="832">
        <v>6</v>
      </c>
      <c r="O94" s="836">
        <v>0.5</v>
      </c>
      <c r="P94" s="835">
        <v>10292.400000000001</v>
      </c>
      <c r="Q94" s="837">
        <v>1</v>
      </c>
      <c r="R94" s="832">
        <v>6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7</v>
      </c>
      <c r="B95" s="832" t="s">
        <v>2161</v>
      </c>
      <c r="C95" s="832" t="s">
        <v>2165</v>
      </c>
      <c r="D95" s="833" t="s">
        <v>3721</v>
      </c>
      <c r="E95" s="834" t="s">
        <v>2197</v>
      </c>
      <c r="F95" s="832" t="s">
        <v>2162</v>
      </c>
      <c r="G95" s="832" t="s">
        <v>2356</v>
      </c>
      <c r="H95" s="832" t="s">
        <v>585</v>
      </c>
      <c r="I95" s="832" t="s">
        <v>2433</v>
      </c>
      <c r="J95" s="832" t="s">
        <v>2434</v>
      </c>
      <c r="K95" s="832" t="s">
        <v>2435</v>
      </c>
      <c r="L95" s="835">
        <v>140.94999999999999</v>
      </c>
      <c r="M95" s="835">
        <v>845.69999999999993</v>
      </c>
      <c r="N95" s="832">
        <v>6</v>
      </c>
      <c r="O95" s="836">
        <v>1</v>
      </c>
      <c r="P95" s="835">
        <v>845.69999999999993</v>
      </c>
      <c r="Q95" s="837">
        <v>1</v>
      </c>
      <c r="R95" s="832">
        <v>6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7</v>
      </c>
      <c r="B96" s="832" t="s">
        <v>2161</v>
      </c>
      <c r="C96" s="832" t="s">
        <v>2165</v>
      </c>
      <c r="D96" s="833" t="s">
        <v>3721</v>
      </c>
      <c r="E96" s="834" t="s">
        <v>2200</v>
      </c>
      <c r="F96" s="832" t="s">
        <v>2162</v>
      </c>
      <c r="G96" s="832" t="s">
        <v>2436</v>
      </c>
      <c r="H96" s="832" t="s">
        <v>585</v>
      </c>
      <c r="I96" s="832" t="s">
        <v>2437</v>
      </c>
      <c r="J96" s="832" t="s">
        <v>2438</v>
      </c>
      <c r="K96" s="832" t="s">
        <v>2439</v>
      </c>
      <c r="L96" s="835">
        <v>57.76</v>
      </c>
      <c r="M96" s="835">
        <v>57.76</v>
      </c>
      <c r="N96" s="832">
        <v>1</v>
      </c>
      <c r="O96" s="836">
        <v>0.5</v>
      </c>
      <c r="P96" s="835">
        <v>57.76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7</v>
      </c>
      <c r="B97" s="832" t="s">
        <v>2161</v>
      </c>
      <c r="C97" s="832" t="s">
        <v>2165</v>
      </c>
      <c r="D97" s="833" t="s">
        <v>3721</v>
      </c>
      <c r="E97" s="834" t="s">
        <v>2200</v>
      </c>
      <c r="F97" s="832" t="s">
        <v>2162</v>
      </c>
      <c r="G97" s="832" t="s">
        <v>2440</v>
      </c>
      <c r="H97" s="832" t="s">
        <v>585</v>
      </c>
      <c r="I97" s="832" t="s">
        <v>2441</v>
      </c>
      <c r="J97" s="832" t="s">
        <v>2442</v>
      </c>
      <c r="K97" s="832" t="s">
        <v>2443</v>
      </c>
      <c r="L97" s="835">
        <v>0</v>
      </c>
      <c r="M97" s="835">
        <v>0</v>
      </c>
      <c r="N97" s="832">
        <v>3</v>
      </c>
      <c r="O97" s="836">
        <v>3</v>
      </c>
      <c r="P97" s="835">
        <v>0</v>
      </c>
      <c r="Q97" s="837"/>
      <c r="R97" s="832">
        <v>3</v>
      </c>
      <c r="S97" s="837">
        <v>1</v>
      </c>
      <c r="T97" s="836">
        <v>3</v>
      </c>
      <c r="U97" s="838">
        <v>1</v>
      </c>
    </row>
    <row r="98" spans="1:21" ht="14.4" customHeight="1" x14ac:dyDescent="0.3">
      <c r="A98" s="831">
        <v>7</v>
      </c>
      <c r="B98" s="832" t="s">
        <v>2161</v>
      </c>
      <c r="C98" s="832" t="s">
        <v>2165</v>
      </c>
      <c r="D98" s="833" t="s">
        <v>3721</v>
      </c>
      <c r="E98" s="834" t="s">
        <v>2200</v>
      </c>
      <c r="F98" s="832" t="s">
        <v>2162</v>
      </c>
      <c r="G98" s="832" t="s">
        <v>2440</v>
      </c>
      <c r="H98" s="832" t="s">
        <v>585</v>
      </c>
      <c r="I98" s="832" t="s">
        <v>2444</v>
      </c>
      <c r="J98" s="832" t="s">
        <v>2442</v>
      </c>
      <c r="K98" s="832" t="s">
        <v>2443</v>
      </c>
      <c r="L98" s="835">
        <v>281.88</v>
      </c>
      <c r="M98" s="835">
        <v>7610.760000000002</v>
      </c>
      <c r="N98" s="832">
        <v>27</v>
      </c>
      <c r="O98" s="836">
        <v>26.5</v>
      </c>
      <c r="P98" s="835">
        <v>7610.760000000002</v>
      </c>
      <c r="Q98" s="837">
        <v>1</v>
      </c>
      <c r="R98" s="832">
        <v>27</v>
      </c>
      <c r="S98" s="837">
        <v>1</v>
      </c>
      <c r="T98" s="836">
        <v>26.5</v>
      </c>
      <c r="U98" s="838">
        <v>1</v>
      </c>
    </row>
    <row r="99" spans="1:21" ht="14.4" customHeight="1" x14ac:dyDescent="0.3">
      <c r="A99" s="831">
        <v>7</v>
      </c>
      <c r="B99" s="832" t="s">
        <v>2161</v>
      </c>
      <c r="C99" s="832" t="s">
        <v>2165</v>
      </c>
      <c r="D99" s="833" t="s">
        <v>3721</v>
      </c>
      <c r="E99" s="834" t="s">
        <v>2200</v>
      </c>
      <c r="F99" s="832" t="s">
        <v>2162</v>
      </c>
      <c r="G99" s="832" t="s">
        <v>2328</v>
      </c>
      <c r="H99" s="832" t="s">
        <v>585</v>
      </c>
      <c r="I99" s="832" t="s">
        <v>2329</v>
      </c>
      <c r="J99" s="832" t="s">
        <v>2330</v>
      </c>
      <c r="K99" s="832" t="s">
        <v>2331</v>
      </c>
      <c r="L99" s="835">
        <v>0</v>
      </c>
      <c r="M99" s="835">
        <v>0</v>
      </c>
      <c r="N99" s="832">
        <v>1</v>
      </c>
      <c r="O99" s="836">
        <v>1</v>
      </c>
      <c r="P99" s="835">
        <v>0</v>
      </c>
      <c r="Q99" s="837"/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2161</v>
      </c>
      <c r="C100" s="832" t="s">
        <v>2165</v>
      </c>
      <c r="D100" s="833" t="s">
        <v>3721</v>
      </c>
      <c r="E100" s="834" t="s">
        <v>2200</v>
      </c>
      <c r="F100" s="832" t="s">
        <v>2162</v>
      </c>
      <c r="G100" s="832" t="s">
        <v>2356</v>
      </c>
      <c r="H100" s="832" t="s">
        <v>585</v>
      </c>
      <c r="I100" s="832" t="s">
        <v>2357</v>
      </c>
      <c r="J100" s="832" t="s">
        <v>2358</v>
      </c>
      <c r="K100" s="832" t="s">
        <v>1819</v>
      </c>
      <c r="L100" s="835">
        <v>187.92</v>
      </c>
      <c r="M100" s="835">
        <v>187.92</v>
      </c>
      <c r="N100" s="832">
        <v>1</v>
      </c>
      <c r="O100" s="836">
        <v>1</v>
      </c>
      <c r="P100" s="835">
        <v>187.92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7</v>
      </c>
      <c r="B101" s="832" t="s">
        <v>2161</v>
      </c>
      <c r="C101" s="832" t="s">
        <v>2165</v>
      </c>
      <c r="D101" s="833" t="s">
        <v>3721</v>
      </c>
      <c r="E101" s="834" t="s">
        <v>2201</v>
      </c>
      <c r="F101" s="832" t="s">
        <v>2162</v>
      </c>
      <c r="G101" s="832" t="s">
        <v>2445</v>
      </c>
      <c r="H101" s="832" t="s">
        <v>634</v>
      </c>
      <c r="I101" s="832" t="s">
        <v>2446</v>
      </c>
      <c r="J101" s="832" t="s">
        <v>2447</v>
      </c>
      <c r="K101" s="832" t="s">
        <v>2448</v>
      </c>
      <c r="L101" s="835">
        <v>85.7</v>
      </c>
      <c r="M101" s="835">
        <v>85.7</v>
      </c>
      <c r="N101" s="832">
        <v>1</v>
      </c>
      <c r="O101" s="836">
        <v>0.5</v>
      </c>
      <c r="P101" s="835">
        <v>85.7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7</v>
      </c>
      <c r="B102" s="832" t="s">
        <v>2161</v>
      </c>
      <c r="C102" s="832" t="s">
        <v>2165</v>
      </c>
      <c r="D102" s="833" t="s">
        <v>3721</v>
      </c>
      <c r="E102" s="834" t="s">
        <v>2201</v>
      </c>
      <c r="F102" s="832" t="s">
        <v>2162</v>
      </c>
      <c r="G102" s="832" t="s">
        <v>2217</v>
      </c>
      <c r="H102" s="832" t="s">
        <v>634</v>
      </c>
      <c r="I102" s="832" t="s">
        <v>2291</v>
      </c>
      <c r="J102" s="832" t="s">
        <v>1423</v>
      </c>
      <c r="K102" s="832" t="s">
        <v>2292</v>
      </c>
      <c r="L102" s="835">
        <v>154.36000000000001</v>
      </c>
      <c r="M102" s="835">
        <v>308.72000000000003</v>
      </c>
      <c r="N102" s="832">
        <v>2</v>
      </c>
      <c r="O102" s="836">
        <v>0.5</v>
      </c>
      <c r="P102" s="835">
        <v>308.72000000000003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7</v>
      </c>
      <c r="B103" s="832" t="s">
        <v>2161</v>
      </c>
      <c r="C103" s="832" t="s">
        <v>2165</v>
      </c>
      <c r="D103" s="833" t="s">
        <v>3721</v>
      </c>
      <c r="E103" s="834" t="s">
        <v>2201</v>
      </c>
      <c r="F103" s="832" t="s">
        <v>2162</v>
      </c>
      <c r="G103" s="832" t="s">
        <v>2217</v>
      </c>
      <c r="H103" s="832" t="s">
        <v>585</v>
      </c>
      <c r="I103" s="832" t="s">
        <v>2383</v>
      </c>
      <c r="J103" s="832" t="s">
        <v>731</v>
      </c>
      <c r="K103" s="832" t="s">
        <v>2292</v>
      </c>
      <c r="L103" s="835">
        <v>0</v>
      </c>
      <c r="M103" s="835">
        <v>0</v>
      </c>
      <c r="N103" s="832">
        <v>1</v>
      </c>
      <c r="O103" s="836">
        <v>0.5</v>
      </c>
      <c r="P103" s="835">
        <v>0</v>
      </c>
      <c r="Q103" s="837"/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2161</v>
      </c>
      <c r="C104" s="832" t="s">
        <v>2165</v>
      </c>
      <c r="D104" s="833" t="s">
        <v>3721</v>
      </c>
      <c r="E104" s="834" t="s">
        <v>2201</v>
      </c>
      <c r="F104" s="832" t="s">
        <v>2162</v>
      </c>
      <c r="G104" s="832" t="s">
        <v>2293</v>
      </c>
      <c r="H104" s="832" t="s">
        <v>634</v>
      </c>
      <c r="I104" s="832" t="s">
        <v>2449</v>
      </c>
      <c r="J104" s="832" t="s">
        <v>2385</v>
      </c>
      <c r="K104" s="832" t="s">
        <v>2450</v>
      </c>
      <c r="L104" s="835">
        <v>70.540000000000006</v>
      </c>
      <c r="M104" s="835">
        <v>846.48000000000013</v>
      </c>
      <c r="N104" s="832">
        <v>12</v>
      </c>
      <c r="O104" s="836">
        <v>3.5</v>
      </c>
      <c r="P104" s="835">
        <v>705.40000000000009</v>
      </c>
      <c r="Q104" s="837">
        <v>0.83333333333333326</v>
      </c>
      <c r="R104" s="832">
        <v>10</v>
      </c>
      <c r="S104" s="837">
        <v>0.83333333333333337</v>
      </c>
      <c r="T104" s="836">
        <v>2.5</v>
      </c>
      <c r="U104" s="838">
        <v>0.7142857142857143</v>
      </c>
    </row>
    <row r="105" spans="1:21" ht="14.4" customHeight="1" x14ac:dyDescent="0.3">
      <c r="A105" s="831">
        <v>7</v>
      </c>
      <c r="B105" s="832" t="s">
        <v>2161</v>
      </c>
      <c r="C105" s="832" t="s">
        <v>2165</v>
      </c>
      <c r="D105" s="833" t="s">
        <v>3721</v>
      </c>
      <c r="E105" s="834" t="s">
        <v>2201</v>
      </c>
      <c r="F105" s="832" t="s">
        <v>2162</v>
      </c>
      <c r="G105" s="832" t="s">
        <v>2293</v>
      </c>
      <c r="H105" s="832" t="s">
        <v>634</v>
      </c>
      <c r="I105" s="832" t="s">
        <v>2384</v>
      </c>
      <c r="J105" s="832" t="s">
        <v>2385</v>
      </c>
      <c r="K105" s="832" t="s">
        <v>2386</v>
      </c>
      <c r="L105" s="835">
        <v>141.09</v>
      </c>
      <c r="M105" s="835">
        <v>282.18</v>
      </c>
      <c r="N105" s="832">
        <v>2</v>
      </c>
      <c r="O105" s="836">
        <v>0.5</v>
      </c>
      <c r="P105" s="835">
        <v>282.18</v>
      </c>
      <c r="Q105" s="837">
        <v>1</v>
      </c>
      <c r="R105" s="832">
        <v>2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7</v>
      </c>
      <c r="B106" s="832" t="s">
        <v>2161</v>
      </c>
      <c r="C106" s="832" t="s">
        <v>2165</v>
      </c>
      <c r="D106" s="833" t="s">
        <v>3721</v>
      </c>
      <c r="E106" s="834" t="s">
        <v>2201</v>
      </c>
      <c r="F106" s="832" t="s">
        <v>2162</v>
      </c>
      <c r="G106" s="832" t="s">
        <v>2451</v>
      </c>
      <c r="H106" s="832" t="s">
        <v>585</v>
      </c>
      <c r="I106" s="832" t="s">
        <v>2452</v>
      </c>
      <c r="J106" s="832" t="s">
        <v>2453</v>
      </c>
      <c r="K106" s="832" t="s">
        <v>2454</v>
      </c>
      <c r="L106" s="835">
        <v>0</v>
      </c>
      <c r="M106" s="835">
        <v>0</v>
      </c>
      <c r="N106" s="832">
        <v>1</v>
      </c>
      <c r="O106" s="836">
        <v>0.5</v>
      </c>
      <c r="P106" s="835">
        <v>0</v>
      </c>
      <c r="Q106" s="837"/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7</v>
      </c>
      <c r="B107" s="832" t="s">
        <v>2161</v>
      </c>
      <c r="C107" s="832" t="s">
        <v>2165</v>
      </c>
      <c r="D107" s="833" t="s">
        <v>3721</v>
      </c>
      <c r="E107" s="834" t="s">
        <v>2201</v>
      </c>
      <c r="F107" s="832" t="s">
        <v>2162</v>
      </c>
      <c r="G107" s="832" t="s">
        <v>2455</v>
      </c>
      <c r="H107" s="832" t="s">
        <v>585</v>
      </c>
      <c r="I107" s="832" t="s">
        <v>2456</v>
      </c>
      <c r="J107" s="832" t="s">
        <v>2457</v>
      </c>
      <c r="K107" s="832" t="s">
        <v>2458</v>
      </c>
      <c r="L107" s="835">
        <v>38.47</v>
      </c>
      <c r="M107" s="835">
        <v>38.47</v>
      </c>
      <c r="N107" s="832">
        <v>1</v>
      </c>
      <c r="O107" s="836">
        <v>0.5</v>
      </c>
      <c r="P107" s="835">
        <v>38.47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7</v>
      </c>
      <c r="B108" s="832" t="s">
        <v>2161</v>
      </c>
      <c r="C108" s="832" t="s">
        <v>2165</v>
      </c>
      <c r="D108" s="833" t="s">
        <v>3721</v>
      </c>
      <c r="E108" s="834" t="s">
        <v>2201</v>
      </c>
      <c r="F108" s="832" t="s">
        <v>2162</v>
      </c>
      <c r="G108" s="832" t="s">
        <v>2301</v>
      </c>
      <c r="H108" s="832" t="s">
        <v>585</v>
      </c>
      <c r="I108" s="832" t="s">
        <v>2459</v>
      </c>
      <c r="J108" s="832" t="s">
        <v>1064</v>
      </c>
      <c r="K108" s="832" t="s">
        <v>2460</v>
      </c>
      <c r="L108" s="835">
        <v>42.05</v>
      </c>
      <c r="M108" s="835">
        <v>168.2</v>
      </c>
      <c r="N108" s="832">
        <v>4</v>
      </c>
      <c r="O108" s="836">
        <v>1.5</v>
      </c>
      <c r="P108" s="835">
        <v>42.05</v>
      </c>
      <c r="Q108" s="837">
        <v>0.25</v>
      </c>
      <c r="R108" s="832">
        <v>1</v>
      </c>
      <c r="S108" s="837">
        <v>0.25</v>
      </c>
      <c r="T108" s="836">
        <v>0.5</v>
      </c>
      <c r="U108" s="838">
        <v>0.33333333333333331</v>
      </c>
    </row>
    <row r="109" spans="1:21" ht="14.4" customHeight="1" x14ac:dyDescent="0.3">
      <c r="A109" s="831">
        <v>7</v>
      </c>
      <c r="B109" s="832" t="s">
        <v>2161</v>
      </c>
      <c r="C109" s="832" t="s">
        <v>2165</v>
      </c>
      <c r="D109" s="833" t="s">
        <v>3721</v>
      </c>
      <c r="E109" s="834" t="s">
        <v>2201</v>
      </c>
      <c r="F109" s="832" t="s">
        <v>2162</v>
      </c>
      <c r="G109" s="832" t="s">
        <v>2249</v>
      </c>
      <c r="H109" s="832" t="s">
        <v>585</v>
      </c>
      <c r="I109" s="832" t="s">
        <v>2461</v>
      </c>
      <c r="J109" s="832" t="s">
        <v>2462</v>
      </c>
      <c r="K109" s="832" t="s">
        <v>2463</v>
      </c>
      <c r="L109" s="835">
        <v>80.7</v>
      </c>
      <c r="M109" s="835">
        <v>80.7</v>
      </c>
      <c r="N109" s="832">
        <v>1</v>
      </c>
      <c r="O109" s="836">
        <v>0.5</v>
      </c>
      <c r="P109" s="835">
        <v>80.7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7</v>
      </c>
      <c r="B110" s="832" t="s">
        <v>2161</v>
      </c>
      <c r="C110" s="832" t="s">
        <v>2165</v>
      </c>
      <c r="D110" s="833" t="s">
        <v>3721</v>
      </c>
      <c r="E110" s="834" t="s">
        <v>2201</v>
      </c>
      <c r="F110" s="832" t="s">
        <v>2162</v>
      </c>
      <c r="G110" s="832" t="s">
        <v>2464</v>
      </c>
      <c r="H110" s="832" t="s">
        <v>585</v>
      </c>
      <c r="I110" s="832" t="s">
        <v>2465</v>
      </c>
      <c r="J110" s="832" t="s">
        <v>2466</v>
      </c>
      <c r="K110" s="832" t="s">
        <v>2467</v>
      </c>
      <c r="L110" s="835">
        <v>46.75</v>
      </c>
      <c r="M110" s="835">
        <v>280.5</v>
      </c>
      <c r="N110" s="832">
        <v>6</v>
      </c>
      <c r="O110" s="836">
        <v>1.5</v>
      </c>
      <c r="P110" s="835">
        <v>280.5</v>
      </c>
      <c r="Q110" s="837">
        <v>1</v>
      </c>
      <c r="R110" s="832">
        <v>6</v>
      </c>
      <c r="S110" s="837">
        <v>1</v>
      </c>
      <c r="T110" s="836">
        <v>1.5</v>
      </c>
      <c r="U110" s="838">
        <v>1</v>
      </c>
    </row>
    <row r="111" spans="1:21" ht="14.4" customHeight="1" x14ac:dyDescent="0.3">
      <c r="A111" s="831">
        <v>7</v>
      </c>
      <c r="B111" s="832" t="s">
        <v>2161</v>
      </c>
      <c r="C111" s="832" t="s">
        <v>2165</v>
      </c>
      <c r="D111" s="833" t="s">
        <v>3721</v>
      </c>
      <c r="E111" s="834" t="s">
        <v>2201</v>
      </c>
      <c r="F111" s="832" t="s">
        <v>2162</v>
      </c>
      <c r="G111" s="832" t="s">
        <v>2468</v>
      </c>
      <c r="H111" s="832" t="s">
        <v>585</v>
      </c>
      <c r="I111" s="832" t="s">
        <v>2469</v>
      </c>
      <c r="J111" s="832" t="s">
        <v>2470</v>
      </c>
      <c r="K111" s="832" t="s">
        <v>2471</v>
      </c>
      <c r="L111" s="835">
        <v>0</v>
      </c>
      <c r="M111" s="835">
        <v>0</v>
      </c>
      <c r="N111" s="832">
        <v>1</v>
      </c>
      <c r="O111" s="836">
        <v>0.5</v>
      </c>
      <c r="P111" s="835">
        <v>0</v>
      </c>
      <c r="Q111" s="837"/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7</v>
      </c>
      <c r="B112" s="832" t="s">
        <v>2161</v>
      </c>
      <c r="C112" s="832" t="s">
        <v>2165</v>
      </c>
      <c r="D112" s="833" t="s">
        <v>3721</v>
      </c>
      <c r="E112" s="834" t="s">
        <v>2201</v>
      </c>
      <c r="F112" s="832" t="s">
        <v>2162</v>
      </c>
      <c r="G112" s="832" t="s">
        <v>2472</v>
      </c>
      <c r="H112" s="832" t="s">
        <v>634</v>
      </c>
      <c r="I112" s="832" t="s">
        <v>2473</v>
      </c>
      <c r="J112" s="832" t="s">
        <v>2474</v>
      </c>
      <c r="K112" s="832" t="s">
        <v>2475</v>
      </c>
      <c r="L112" s="835">
        <v>403.45</v>
      </c>
      <c r="M112" s="835">
        <v>403.45</v>
      </c>
      <c r="N112" s="832">
        <v>1</v>
      </c>
      <c r="O112" s="836">
        <v>1</v>
      </c>
      <c r="P112" s="835">
        <v>403.45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7</v>
      </c>
      <c r="B113" s="832" t="s">
        <v>2161</v>
      </c>
      <c r="C113" s="832" t="s">
        <v>2165</v>
      </c>
      <c r="D113" s="833" t="s">
        <v>3721</v>
      </c>
      <c r="E113" s="834" t="s">
        <v>2201</v>
      </c>
      <c r="F113" s="832" t="s">
        <v>2162</v>
      </c>
      <c r="G113" s="832" t="s">
        <v>2476</v>
      </c>
      <c r="H113" s="832" t="s">
        <v>585</v>
      </c>
      <c r="I113" s="832" t="s">
        <v>2477</v>
      </c>
      <c r="J113" s="832" t="s">
        <v>2478</v>
      </c>
      <c r="K113" s="832" t="s">
        <v>2479</v>
      </c>
      <c r="L113" s="835">
        <v>46.99</v>
      </c>
      <c r="M113" s="835">
        <v>93.98</v>
      </c>
      <c r="N113" s="832">
        <v>2</v>
      </c>
      <c r="O113" s="836">
        <v>1</v>
      </c>
      <c r="P113" s="835">
        <v>93.98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7</v>
      </c>
      <c r="B114" s="832" t="s">
        <v>2161</v>
      </c>
      <c r="C114" s="832" t="s">
        <v>2165</v>
      </c>
      <c r="D114" s="833" t="s">
        <v>3721</v>
      </c>
      <c r="E114" s="834" t="s">
        <v>2201</v>
      </c>
      <c r="F114" s="832" t="s">
        <v>2162</v>
      </c>
      <c r="G114" s="832" t="s">
        <v>2480</v>
      </c>
      <c r="H114" s="832" t="s">
        <v>585</v>
      </c>
      <c r="I114" s="832" t="s">
        <v>2481</v>
      </c>
      <c r="J114" s="832" t="s">
        <v>2482</v>
      </c>
      <c r="K114" s="832" t="s">
        <v>2483</v>
      </c>
      <c r="L114" s="835">
        <v>136.04</v>
      </c>
      <c r="M114" s="835">
        <v>136.04</v>
      </c>
      <c r="N114" s="832">
        <v>1</v>
      </c>
      <c r="O114" s="836">
        <v>0.5</v>
      </c>
      <c r="P114" s="835">
        <v>136.04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7</v>
      </c>
      <c r="B115" s="832" t="s">
        <v>2161</v>
      </c>
      <c r="C115" s="832" t="s">
        <v>2165</v>
      </c>
      <c r="D115" s="833" t="s">
        <v>3721</v>
      </c>
      <c r="E115" s="834" t="s">
        <v>2201</v>
      </c>
      <c r="F115" s="832" t="s">
        <v>2162</v>
      </c>
      <c r="G115" s="832" t="s">
        <v>2484</v>
      </c>
      <c r="H115" s="832" t="s">
        <v>585</v>
      </c>
      <c r="I115" s="832" t="s">
        <v>2485</v>
      </c>
      <c r="J115" s="832" t="s">
        <v>2486</v>
      </c>
      <c r="K115" s="832" t="s">
        <v>2487</v>
      </c>
      <c r="L115" s="835">
        <v>0</v>
      </c>
      <c r="M115" s="835">
        <v>0</v>
      </c>
      <c r="N115" s="832">
        <v>2</v>
      </c>
      <c r="O115" s="836">
        <v>1</v>
      </c>
      <c r="P115" s="835">
        <v>0</v>
      </c>
      <c r="Q115" s="837"/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7</v>
      </c>
      <c r="B116" s="832" t="s">
        <v>2161</v>
      </c>
      <c r="C116" s="832" t="s">
        <v>2165</v>
      </c>
      <c r="D116" s="833" t="s">
        <v>3721</v>
      </c>
      <c r="E116" s="834" t="s">
        <v>2201</v>
      </c>
      <c r="F116" s="832" t="s">
        <v>2162</v>
      </c>
      <c r="G116" s="832" t="s">
        <v>2253</v>
      </c>
      <c r="H116" s="832" t="s">
        <v>585</v>
      </c>
      <c r="I116" s="832" t="s">
        <v>2254</v>
      </c>
      <c r="J116" s="832" t="s">
        <v>1062</v>
      </c>
      <c r="K116" s="832" t="s">
        <v>2255</v>
      </c>
      <c r="L116" s="835">
        <v>107.27</v>
      </c>
      <c r="M116" s="835">
        <v>858.16</v>
      </c>
      <c r="N116" s="832">
        <v>8</v>
      </c>
      <c r="O116" s="836">
        <v>3</v>
      </c>
      <c r="P116" s="835">
        <v>750.89</v>
      </c>
      <c r="Q116" s="837">
        <v>0.875</v>
      </c>
      <c r="R116" s="832">
        <v>7</v>
      </c>
      <c r="S116" s="837">
        <v>0.875</v>
      </c>
      <c r="T116" s="836">
        <v>2</v>
      </c>
      <c r="U116" s="838">
        <v>0.66666666666666663</v>
      </c>
    </row>
    <row r="117" spans="1:21" ht="14.4" customHeight="1" x14ac:dyDescent="0.3">
      <c r="A117" s="831">
        <v>7</v>
      </c>
      <c r="B117" s="832" t="s">
        <v>2161</v>
      </c>
      <c r="C117" s="832" t="s">
        <v>2165</v>
      </c>
      <c r="D117" s="833" t="s">
        <v>3721</v>
      </c>
      <c r="E117" s="834" t="s">
        <v>2201</v>
      </c>
      <c r="F117" s="832" t="s">
        <v>2162</v>
      </c>
      <c r="G117" s="832" t="s">
        <v>2253</v>
      </c>
      <c r="H117" s="832" t="s">
        <v>585</v>
      </c>
      <c r="I117" s="832" t="s">
        <v>2488</v>
      </c>
      <c r="J117" s="832" t="s">
        <v>1062</v>
      </c>
      <c r="K117" s="832" t="s">
        <v>2255</v>
      </c>
      <c r="L117" s="835">
        <v>107.27</v>
      </c>
      <c r="M117" s="835">
        <v>107.27</v>
      </c>
      <c r="N117" s="832">
        <v>1</v>
      </c>
      <c r="O117" s="836">
        <v>0.5</v>
      </c>
      <c r="P117" s="835">
        <v>107.27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2161</v>
      </c>
      <c r="C118" s="832" t="s">
        <v>2165</v>
      </c>
      <c r="D118" s="833" t="s">
        <v>3721</v>
      </c>
      <c r="E118" s="834" t="s">
        <v>2201</v>
      </c>
      <c r="F118" s="832" t="s">
        <v>2162</v>
      </c>
      <c r="G118" s="832" t="s">
        <v>2489</v>
      </c>
      <c r="H118" s="832" t="s">
        <v>585</v>
      </c>
      <c r="I118" s="832" t="s">
        <v>2490</v>
      </c>
      <c r="J118" s="832" t="s">
        <v>2491</v>
      </c>
      <c r="K118" s="832" t="s">
        <v>2492</v>
      </c>
      <c r="L118" s="835">
        <v>32.28</v>
      </c>
      <c r="M118" s="835">
        <v>96.84</v>
      </c>
      <c r="N118" s="832">
        <v>3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7</v>
      </c>
      <c r="B119" s="832" t="s">
        <v>2161</v>
      </c>
      <c r="C119" s="832" t="s">
        <v>2165</v>
      </c>
      <c r="D119" s="833" t="s">
        <v>3721</v>
      </c>
      <c r="E119" s="834" t="s">
        <v>2201</v>
      </c>
      <c r="F119" s="832" t="s">
        <v>2162</v>
      </c>
      <c r="G119" s="832" t="s">
        <v>2493</v>
      </c>
      <c r="H119" s="832" t="s">
        <v>585</v>
      </c>
      <c r="I119" s="832" t="s">
        <v>2494</v>
      </c>
      <c r="J119" s="832" t="s">
        <v>859</v>
      </c>
      <c r="K119" s="832" t="s">
        <v>2495</v>
      </c>
      <c r="L119" s="835">
        <v>27.28</v>
      </c>
      <c r="M119" s="835">
        <v>27.28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7</v>
      </c>
      <c r="B120" s="832" t="s">
        <v>2161</v>
      </c>
      <c r="C120" s="832" t="s">
        <v>2165</v>
      </c>
      <c r="D120" s="833" t="s">
        <v>3721</v>
      </c>
      <c r="E120" s="834" t="s">
        <v>2201</v>
      </c>
      <c r="F120" s="832" t="s">
        <v>2162</v>
      </c>
      <c r="G120" s="832" t="s">
        <v>2496</v>
      </c>
      <c r="H120" s="832" t="s">
        <v>634</v>
      </c>
      <c r="I120" s="832" t="s">
        <v>2497</v>
      </c>
      <c r="J120" s="832" t="s">
        <v>2498</v>
      </c>
      <c r="K120" s="832" t="s">
        <v>2499</v>
      </c>
      <c r="L120" s="835">
        <v>32.25</v>
      </c>
      <c r="M120" s="835">
        <v>64.5</v>
      </c>
      <c r="N120" s="832">
        <v>2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7</v>
      </c>
      <c r="B121" s="832" t="s">
        <v>2161</v>
      </c>
      <c r="C121" s="832" t="s">
        <v>2165</v>
      </c>
      <c r="D121" s="833" t="s">
        <v>3721</v>
      </c>
      <c r="E121" s="834" t="s">
        <v>2201</v>
      </c>
      <c r="F121" s="832" t="s">
        <v>2162</v>
      </c>
      <c r="G121" s="832" t="s">
        <v>2400</v>
      </c>
      <c r="H121" s="832" t="s">
        <v>634</v>
      </c>
      <c r="I121" s="832" t="s">
        <v>2500</v>
      </c>
      <c r="J121" s="832" t="s">
        <v>2501</v>
      </c>
      <c r="K121" s="832" t="s">
        <v>2502</v>
      </c>
      <c r="L121" s="835">
        <v>176.32</v>
      </c>
      <c r="M121" s="835">
        <v>176.32</v>
      </c>
      <c r="N121" s="832">
        <v>1</v>
      </c>
      <c r="O121" s="836">
        <v>0.5</v>
      </c>
      <c r="P121" s="835">
        <v>176.32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7</v>
      </c>
      <c r="B122" s="832" t="s">
        <v>2161</v>
      </c>
      <c r="C122" s="832" t="s">
        <v>2165</v>
      </c>
      <c r="D122" s="833" t="s">
        <v>3721</v>
      </c>
      <c r="E122" s="834" t="s">
        <v>2201</v>
      </c>
      <c r="F122" s="832" t="s">
        <v>2162</v>
      </c>
      <c r="G122" s="832" t="s">
        <v>2503</v>
      </c>
      <c r="H122" s="832" t="s">
        <v>585</v>
      </c>
      <c r="I122" s="832" t="s">
        <v>2504</v>
      </c>
      <c r="J122" s="832" t="s">
        <v>2505</v>
      </c>
      <c r="K122" s="832" t="s">
        <v>2506</v>
      </c>
      <c r="L122" s="835">
        <v>69.59</v>
      </c>
      <c r="M122" s="835">
        <v>69.59</v>
      </c>
      <c r="N122" s="832">
        <v>1</v>
      </c>
      <c r="O122" s="836">
        <v>1</v>
      </c>
      <c r="P122" s="835">
        <v>69.59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7</v>
      </c>
      <c r="B123" s="832" t="s">
        <v>2161</v>
      </c>
      <c r="C123" s="832" t="s">
        <v>2165</v>
      </c>
      <c r="D123" s="833" t="s">
        <v>3721</v>
      </c>
      <c r="E123" s="834" t="s">
        <v>2201</v>
      </c>
      <c r="F123" s="832" t="s">
        <v>2162</v>
      </c>
      <c r="G123" s="832" t="s">
        <v>2268</v>
      </c>
      <c r="H123" s="832" t="s">
        <v>634</v>
      </c>
      <c r="I123" s="832" t="s">
        <v>2145</v>
      </c>
      <c r="J123" s="832" t="s">
        <v>733</v>
      </c>
      <c r="K123" s="832" t="s">
        <v>2146</v>
      </c>
      <c r="L123" s="835">
        <v>48.42</v>
      </c>
      <c r="M123" s="835">
        <v>48.42</v>
      </c>
      <c r="N123" s="832">
        <v>1</v>
      </c>
      <c r="O123" s="836">
        <v>1</v>
      </c>
      <c r="P123" s="835">
        <v>48.42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7</v>
      </c>
      <c r="B124" s="832" t="s">
        <v>2161</v>
      </c>
      <c r="C124" s="832" t="s">
        <v>2165</v>
      </c>
      <c r="D124" s="833" t="s">
        <v>3721</v>
      </c>
      <c r="E124" s="834" t="s">
        <v>2201</v>
      </c>
      <c r="F124" s="832" t="s">
        <v>2162</v>
      </c>
      <c r="G124" s="832" t="s">
        <v>2268</v>
      </c>
      <c r="H124" s="832" t="s">
        <v>585</v>
      </c>
      <c r="I124" s="832" t="s">
        <v>2269</v>
      </c>
      <c r="J124" s="832" t="s">
        <v>733</v>
      </c>
      <c r="K124" s="832" t="s">
        <v>2270</v>
      </c>
      <c r="L124" s="835">
        <v>48.42</v>
      </c>
      <c r="M124" s="835">
        <v>290.52</v>
      </c>
      <c r="N124" s="832">
        <v>6</v>
      </c>
      <c r="O124" s="836">
        <v>2</v>
      </c>
      <c r="P124" s="835">
        <v>145.26</v>
      </c>
      <c r="Q124" s="837">
        <v>0.5</v>
      </c>
      <c r="R124" s="832">
        <v>3</v>
      </c>
      <c r="S124" s="837">
        <v>0.5</v>
      </c>
      <c r="T124" s="836">
        <v>1</v>
      </c>
      <c r="U124" s="838">
        <v>0.5</v>
      </c>
    </row>
    <row r="125" spans="1:21" ht="14.4" customHeight="1" x14ac:dyDescent="0.3">
      <c r="A125" s="831">
        <v>7</v>
      </c>
      <c r="B125" s="832" t="s">
        <v>2161</v>
      </c>
      <c r="C125" s="832" t="s">
        <v>2165</v>
      </c>
      <c r="D125" s="833" t="s">
        <v>3721</v>
      </c>
      <c r="E125" s="834" t="s">
        <v>2201</v>
      </c>
      <c r="F125" s="832" t="s">
        <v>2162</v>
      </c>
      <c r="G125" s="832" t="s">
        <v>2227</v>
      </c>
      <c r="H125" s="832" t="s">
        <v>585</v>
      </c>
      <c r="I125" s="832" t="s">
        <v>2507</v>
      </c>
      <c r="J125" s="832" t="s">
        <v>962</v>
      </c>
      <c r="K125" s="832" t="s">
        <v>2508</v>
      </c>
      <c r="L125" s="835">
        <v>32.25</v>
      </c>
      <c r="M125" s="835">
        <v>32.25</v>
      </c>
      <c r="N125" s="832">
        <v>1</v>
      </c>
      <c r="O125" s="836">
        <v>0.5</v>
      </c>
      <c r="P125" s="835">
        <v>32.25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7</v>
      </c>
      <c r="B126" s="832" t="s">
        <v>2161</v>
      </c>
      <c r="C126" s="832" t="s">
        <v>2165</v>
      </c>
      <c r="D126" s="833" t="s">
        <v>3721</v>
      </c>
      <c r="E126" s="834" t="s">
        <v>2201</v>
      </c>
      <c r="F126" s="832" t="s">
        <v>2162</v>
      </c>
      <c r="G126" s="832" t="s">
        <v>2227</v>
      </c>
      <c r="H126" s="832" t="s">
        <v>585</v>
      </c>
      <c r="I126" s="832" t="s">
        <v>2228</v>
      </c>
      <c r="J126" s="832" t="s">
        <v>962</v>
      </c>
      <c r="K126" s="832" t="s">
        <v>2229</v>
      </c>
      <c r="L126" s="835">
        <v>185.26</v>
      </c>
      <c r="M126" s="835">
        <v>370.52</v>
      </c>
      <c r="N126" s="832">
        <v>2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7</v>
      </c>
      <c r="B127" s="832" t="s">
        <v>2161</v>
      </c>
      <c r="C127" s="832" t="s">
        <v>2165</v>
      </c>
      <c r="D127" s="833" t="s">
        <v>3721</v>
      </c>
      <c r="E127" s="834" t="s">
        <v>2201</v>
      </c>
      <c r="F127" s="832" t="s">
        <v>2162</v>
      </c>
      <c r="G127" s="832" t="s">
        <v>2509</v>
      </c>
      <c r="H127" s="832" t="s">
        <v>585</v>
      </c>
      <c r="I127" s="832" t="s">
        <v>2510</v>
      </c>
      <c r="J127" s="832" t="s">
        <v>2511</v>
      </c>
      <c r="K127" s="832" t="s">
        <v>2512</v>
      </c>
      <c r="L127" s="835">
        <v>256.67</v>
      </c>
      <c r="M127" s="835">
        <v>256.67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7</v>
      </c>
      <c r="B128" s="832" t="s">
        <v>2161</v>
      </c>
      <c r="C128" s="832" t="s">
        <v>2165</v>
      </c>
      <c r="D128" s="833" t="s">
        <v>3721</v>
      </c>
      <c r="E128" s="834" t="s">
        <v>2201</v>
      </c>
      <c r="F128" s="832" t="s">
        <v>2162</v>
      </c>
      <c r="G128" s="832" t="s">
        <v>2271</v>
      </c>
      <c r="H128" s="832" t="s">
        <v>585</v>
      </c>
      <c r="I128" s="832" t="s">
        <v>2272</v>
      </c>
      <c r="J128" s="832" t="s">
        <v>680</v>
      </c>
      <c r="K128" s="832" t="s">
        <v>2273</v>
      </c>
      <c r="L128" s="835">
        <v>108.44</v>
      </c>
      <c r="M128" s="835">
        <v>433.76</v>
      </c>
      <c r="N128" s="832">
        <v>4</v>
      </c>
      <c r="O128" s="836">
        <v>1.5</v>
      </c>
      <c r="P128" s="835">
        <v>216.88</v>
      </c>
      <c r="Q128" s="837">
        <v>0.5</v>
      </c>
      <c r="R128" s="832">
        <v>2</v>
      </c>
      <c r="S128" s="837">
        <v>0.5</v>
      </c>
      <c r="T128" s="836">
        <v>1</v>
      </c>
      <c r="U128" s="838">
        <v>0.66666666666666663</v>
      </c>
    </row>
    <row r="129" spans="1:21" ht="14.4" customHeight="1" x14ac:dyDescent="0.3">
      <c r="A129" s="831">
        <v>7</v>
      </c>
      <c r="B129" s="832" t="s">
        <v>2161</v>
      </c>
      <c r="C129" s="832" t="s">
        <v>2165</v>
      </c>
      <c r="D129" s="833" t="s">
        <v>3721</v>
      </c>
      <c r="E129" s="834" t="s">
        <v>2201</v>
      </c>
      <c r="F129" s="832" t="s">
        <v>2162</v>
      </c>
      <c r="G129" s="832" t="s">
        <v>2513</v>
      </c>
      <c r="H129" s="832" t="s">
        <v>634</v>
      </c>
      <c r="I129" s="832" t="s">
        <v>1755</v>
      </c>
      <c r="J129" s="832" t="s">
        <v>1162</v>
      </c>
      <c r="K129" s="832" t="s">
        <v>1756</v>
      </c>
      <c r="L129" s="835">
        <v>41.63</v>
      </c>
      <c r="M129" s="835">
        <v>41.63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7</v>
      </c>
      <c r="B130" s="832" t="s">
        <v>2161</v>
      </c>
      <c r="C130" s="832" t="s">
        <v>2165</v>
      </c>
      <c r="D130" s="833" t="s">
        <v>3721</v>
      </c>
      <c r="E130" s="834" t="s">
        <v>2201</v>
      </c>
      <c r="F130" s="832" t="s">
        <v>2162</v>
      </c>
      <c r="G130" s="832" t="s">
        <v>2514</v>
      </c>
      <c r="H130" s="832" t="s">
        <v>585</v>
      </c>
      <c r="I130" s="832" t="s">
        <v>2515</v>
      </c>
      <c r="J130" s="832" t="s">
        <v>2516</v>
      </c>
      <c r="K130" s="832" t="s">
        <v>2517</v>
      </c>
      <c r="L130" s="835">
        <v>0</v>
      </c>
      <c r="M130" s="835">
        <v>0</v>
      </c>
      <c r="N130" s="832">
        <v>1</v>
      </c>
      <c r="O130" s="836">
        <v>0.5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7</v>
      </c>
      <c r="B131" s="832" t="s">
        <v>2161</v>
      </c>
      <c r="C131" s="832" t="s">
        <v>2165</v>
      </c>
      <c r="D131" s="833" t="s">
        <v>3721</v>
      </c>
      <c r="E131" s="834" t="s">
        <v>2201</v>
      </c>
      <c r="F131" s="832" t="s">
        <v>2162</v>
      </c>
      <c r="G131" s="832" t="s">
        <v>2518</v>
      </c>
      <c r="H131" s="832" t="s">
        <v>585</v>
      </c>
      <c r="I131" s="832" t="s">
        <v>2519</v>
      </c>
      <c r="J131" s="832" t="s">
        <v>2520</v>
      </c>
      <c r="K131" s="832" t="s">
        <v>2521</v>
      </c>
      <c r="L131" s="835">
        <v>60.39</v>
      </c>
      <c r="M131" s="835">
        <v>120.78</v>
      </c>
      <c r="N131" s="832">
        <v>2</v>
      </c>
      <c r="O131" s="836">
        <v>0.5</v>
      </c>
      <c r="P131" s="835">
        <v>120.78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7</v>
      </c>
      <c r="B132" s="832" t="s">
        <v>2161</v>
      </c>
      <c r="C132" s="832" t="s">
        <v>2165</v>
      </c>
      <c r="D132" s="833" t="s">
        <v>3721</v>
      </c>
      <c r="E132" s="834" t="s">
        <v>2201</v>
      </c>
      <c r="F132" s="832" t="s">
        <v>2162</v>
      </c>
      <c r="G132" s="832" t="s">
        <v>2281</v>
      </c>
      <c r="H132" s="832" t="s">
        <v>634</v>
      </c>
      <c r="I132" s="832" t="s">
        <v>2035</v>
      </c>
      <c r="J132" s="832" t="s">
        <v>1326</v>
      </c>
      <c r="K132" s="832" t="s">
        <v>2036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7</v>
      </c>
      <c r="B133" s="832" t="s">
        <v>2161</v>
      </c>
      <c r="C133" s="832" t="s">
        <v>2165</v>
      </c>
      <c r="D133" s="833" t="s">
        <v>3721</v>
      </c>
      <c r="E133" s="834" t="s">
        <v>2201</v>
      </c>
      <c r="F133" s="832" t="s">
        <v>2162</v>
      </c>
      <c r="G133" s="832" t="s">
        <v>2373</v>
      </c>
      <c r="H133" s="832" t="s">
        <v>634</v>
      </c>
      <c r="I133" s="832" t="s">
        <v>2374</v>
      </c>
      <c r="J133" s="832" t="s">
        <v>2140</v>
      </c>
      <c r="K133" s="832" t="s">
        <v>2375</v>
      </c>
      <c r="L133" s="835">
        <v>53.57</v>
      </c>
      <c r="M133" s="835">
        <v>107.14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7</v>
      </c>
      <c r="B134" s="832" t="s">
        <v>2161</v>
      </c>
      <c r="C134" s="832" t="s">
        <v>2165</v>
      </c>
      <c r="D134" s="833" t="s">
        <v>3721</v>
      </c>
      <c r="E134" s="834" t="s">
        <v>2201</v>
      </c>
      <c r="F134" s="832" t="s">
        <v>2162</v>
      </c>
      <c r="G134" s="832" t="s">
        <v>2373</v>
      </c>
      <c r="H134" s="832" t="s">
        <v>634</v>
      </c>
      <c r="I134" s="832" t="s">
        <v>2139</v>
      </c>
      <c r="J134" s="832" t="s">
        <v>2140</v>
      </c>
      <c r="K134" s="832" t="s">
        <v>2046</v>
      </c>
      <c r="L134" s="835">
        <v>133.94</v>
      </c>
      <c r="M134" s="835">
        <v>133.94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7</v>
      </c>
      <c r="B135" s="832" t="s">
        <v>2161</v>
      </c>
      <c r="C135" s="832" t="s">
        <v>2165</v>
      </c>
      <c r="D135" s="833" t="s">
        <v>3721</v>
      </c>
      <c r="E135" s="834" t="s">
        <v>2202</v>
      </c>
      <c r="F135" s="832" t="s">
        <v>2162</v>
      </c>
      <c r="G135" s="832" t="s">
        <v>2522</v>
      </c>
      <c r="H135" s="832" t="s">
        <v>585</v>
      </c>
      <c r="I135" s="832" t="s">
        <v>2523</v>
      </c>
      <c r="J135" s="832" t="s">
        <v>2524</v>
      </c>
      <c r="K135" s="832" t="s">
        <v>2525</v>
      </c>
      <c r="L135" s="835">
        <v>35.11</v>
      </c>
      <c r="M135" s="835">
        <v>35.11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7</v>
      </c>
      <c r="B136" s="832" t="s">
        <v>2161</v>
      </c>
      <c r="C136" s="832" t="s">
        <v>2165</v>
      </c>
      <c r="D136" s="833" t="s">
        <v>3721</v>
      </c>
      <c r="E136" s="834" t="s">
        <v>2202</v>
      </c>
      <c r="F136" s="832" t="s">
        <v>2162</v>
      </c>
      <c r="G136" s="832" t="s">
        <v>2522</v>
      </c>
      <c r="H136" s="832" t="s">
        <v>585</v>
      </c>
      <c r="I136" s="832" t="s">
        <v>2526</v>
      </c>
      <c r="J136" s="832" t="s">
        <v>2527</v>
      </c>
      <c r="K136" s="832" t="s">
        <v>2528</v>
      </c>
      <c r="L136" s="835">
        <v>117.03</v>
      </c>
      <c r="M136" s="835">
        <v>117.03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7</v>
      </c>
      <c r="B137" s="832" t="s">
        <v>2161</v>
      </c>
      <c r="C137" s="832" t="s">
        <v>2165</v>
      </c>
      <c r="D137" s="833" t="s">
        <v>3721</v>
      </c>
      <c r="E137" s="834" t="s">
        <v>2202</v>
      </c>
      <c r="F137" s="832" t="s">
        <v>2162</v>
      </c>
      <c r="G137" s="832" t="s">
        <v>2445</v>
      </c>
      <c r="H137" s="832" t="s">
        <v>585</v>
      </c>
      <c r="I137" s="832" t="s">
        <v>2529</v>
      </c>
      <c r="J137" s="832" t="s">
        <v>2530</v>
      </c>
      <c r="K137" s="832" t="s">
        <v>2448</v>
      </c>
      <c r="L137" s="835">
        <v>72.55</v>
      </c>
      <c r="M137" s="835">
        <v>72.55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7</v>
      </c>
      <c r="B138" s="832" t="s">
        <v>2161</v>
      </c>
      <c r="C138" s="832" t="s">
        <v>2165</v>
      </c>
      <c r="D138" s="833" t="s">
        <v>3721</v>
      </c>
      <c r="E138" s="834" t="s">
        <v>2202</v>
      </c>
      <c r="F138" s="832" t="s">
        <v>2162</v>
      </c>
      <c r="G138" s="832" t="s">
        <v>2531</v>
      </c>
      <c r="H138" s="832" t="s">
        <v>634</v>
      </c>
      <c r="I138" s="832" t="s">
        <v>2532</v>
      </c>
      <c r="J138" s="832" t="s">
        <v>1854</v>
      </c>
      <c r="K138" s="832" t="s">
        <v>2533</v>
      </c>
      <c r="L138" s="835">
        <v>430.05</v>
      </c>
      <c r="M138" s="835">
        <v>430.05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7</v>
      </c>
      <c r="B139" s="832" t="s">
        <v>2161</v>
      </c>
      <c r="C139" s="832" t="s">
        <v>2165</v>
      </c>
      <c r="D139" s="833" t="s">
        <v>3721</v>
      </c>
      <c r="E139" s="834" t="s">
        <v>2202</v>
      </c>
      <c r="F139" s="832" t="s">
        <v>2162</v>
      </c>
      <c r="G139" s="832" t="s">
        <v>2531</v>
      </c>
      <c r="H139" s="832" t="s">
        <v>585</v>
      </c>
      <c r="I139" s="832" t="s">
        <v>2534</v>
      </c>
      <c r="J139" s="832" t="s">
        <v>2535</v>
      </c>
      <c r="K139" s="832" t="s">
        <v>1829</v>
      </c>
      <c r="L139" s="835">
        <v>58.86</v>
      </c>
      <c r="M139" s="835">
        <v>58.86</v>
      </c>
      <c r="N139" s="832">
        <v>1</v>
      </c>
      <c r="O139" s="836">
        <v>0.5</v>
      </c>
      <c r="P139" s="835">
        <v>58.86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7</v>
      </c>
      <c r="B140" s="832" t="s">
        <v>2161</v>
      </c>
      <c r="C140" s="832" t="s">
        <v>2165</v>
      </c>
      <c r="D140" s="833" t="s">
        <v>3721</v>
      </c>
      <c r="E140" s="834" t="s">
        <v>2202</v>
      </c>
      <c r="F140" s="832" t="s">
        <v>2162</v>
      </c>
      <c r="G140" s="832" t="s">
        <v>2531</v>
      </c>
      <c r="H140" s="832" t="s">
        <v>585</v>
      </c>
      <c r="I140" s="832" t="s">
        <v>2536</v>
      </c>
      <c r="J140" s="832" t="s">
        <v>1851</v>
      </c>
      <c r="K140" s="832" t="s">
        <v>2537</v>
      </c>
      <c r="L140" s="835">
        <v>181.13</v>
      </c>
      <c r="M140" s="835">
        <v>181.13</v>
      </c>
      <c r="N140" s="832">
        <v>1</v>
      </c>
      <c r="O140" s="836">
        <v>0.5</v>
      </c>
      <c r="P140" s="835">
        <v>181.13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7</v>
      </c>
      <c r="B141" s="832" t="s">
        <v>2161</v>
      </c>
      <c r="C141" s="832" t="s">
        <v>2165</v>
      </c>
      <c r="D141" s="833" t="s">
        <v>3721</v>
      </c>
      <c r="E141" s="834" t="s">
        <v>2202</v>
      </c>
      <c r="F141" s="832" t="s">
        <v>2162</v>
      </c>
      <c r="G141" s="832" t="s">
        <v>2293</v>
      </c>
      <c r="H141" s="832" t="s">
        <v>634</v>
      </c>
      <c r="I141" s="832" t="s">
        <v>2449</v>
      </c>
      <c r="J141" s="832" t="s">
        <v>2385</v>
      </c>
      <c r="K141" s="832" t="s">
        <v>2450</v>
      </c>
      <c r="L141" s="835">
        <v>70.540000000000006</v>
      </c>
      <c r="M141" s="835">
        <v>70.540000000000006</v>
      </c>
      <c r="N141" s="832">
        <v>1</v>
      </c>
      <c r="O141" s="836">
        <v>0.5</v>
      </c>
      <c r="P141" s="835">
        <v>70.540000000000006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7</v>
      </c>
      <c r="B142" s="832" t="s">
        <v>2161</v>
      </c>
      <c r="C142" s="832" t="s">
        <v>2165</v>
      </c>
      <c r="D142" s="833" t="s">
        <v>3721</v>
      </c>
      <c r="E142" s="834" t="s">
        <v>2202</v>
      </c>
      <c r="F142" s="832" t="s">
        <v>2162</v>
      </c>
      <c r="G142" s="832" t="s">
        <v>2538</v>
      </c>
      <c r="H142" s="832" t="s">
        <v>585</v>
      </c>
      <c r="I142" s="832" t="s">
        <v>2539</v>
      </c>
      <c r="J142" s="832" t="s">
        <v>2540</v>
      </c>
      <c r="K142" s="832" t="s">
        <v>2541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7</v>
      </c>
      <c r="B143" s="832" t="s">
        <v>2161</v>
      </c>
      <c r="C143" s="832" t="s">
        <v>2165</v>
      </c>
      <c r="D143" s="833" t="s">
        <v>3721</v>
      </c>
      <c r="E143" s="834" t="s">
        <v>2202</v>
      </c>
      <c r="F143" s="832" t="s">
        <v>2162</v>
      </c>
      <c r="G143" s="832" t="s">
        <v>2304</v>
      </c>
      <c r="H143" s="832" t="s">
        <v>585</v>
      </c>
      <c r="I143" s="832" t="s">
        <v>2542</v>
      </c>
      <c r="J143" s="832" t="s">
        <v>834</v>
      </c>
      <c r="K143" s="832" t="s">
        <v>2543</v>
      </c>
      <c r="L143" s="835">
        <v>91.11</v>
      </c>
      <c r="M143" s="835">
        <v>91.11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7</v>
      </c>
      <c r="B144" s="832" t="s">
        <v>2161</v>
      </c>
      <c r="C144" s="832" t="s">
        <v>2165</v>
      </c>
      <c r="D144" s="833" t="s">
        <v>3721</v>
      </c>
      <c r="E144" s="834" t="s">
        <v>2202</v>
      </c>
      <c r="F144" s="832" t="s">
        <v>2162</v>
      </c>
      <c r="G144" s="832" t="s">
        <v>2472</v>
      </c>
      <c r="H144" s="832" t="s">
        <v>634</v>
      </c>
      <c r="I144" s="832" t="s">
        <v>2544</v>
      </c>
      <c r="J144" s="832" t="s">
        <v>2474</v>
      </c>
      <c r="K144" s="832" t="s">
        <v>2545</v>
      </c>
      <c r="L144" s="835">
        <v>32.25</v>
      </c>
      <c r="M144" s="835">
        <v>64.5</v>
      </c>
      <c r="N144" s="832">
        <v>2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7</v>
      </c>
      <c r="B145" s="832" t="s">
        <v>2161</v>
      </c>
      <c r="C145" s="832" t="s">
        <v>2165</v>
      </c>
      <c r="D145" s="833" t="s">
        <v>3721</v>
      </c>
      <c r="E145" s="834" t="s">
        <v>2202</v>
      </c>
      <c r="F145" s="832" t="s">
        <v>2162</v>
      </c>
      <c r="G145" s="832" t="s">
        <v>2546</v>
      </c>
      <c r="H145" s="832" t="s">
        <v>585</v>
      </c>
      <c r="I145" s="832" t="s">
        <v>2547</v>
      </c>
      <c r="J145" s="832" t="s">
        <v>2548</v>
      </c>
      <c r="K145" s="832" t="s">
        <v>2549</v>
      </c>
      <c r="L145" s="835">
        <v>0</v>
      </c>
      <c r="M145" s="835">
        <v>0</v>
      </c>
      <c r="N145" s="832">
        <v>4</v>
      </c>
      <c r="O145" s="836">
        <v>2.5</v>
      </c>
      <c r="P145" s="835">
        <v>0</v>
      </c>
      <c r="Q145" s="837"/>
      <c r="R145" s="832">
        <v>2</v>
      </c>
      <c r="S145" s="837">
        <v>0.5</v>
      </c>
      <c r="T145" s="836">
        <v>2</v>
      </c>
      <c r="U145" s="838">
        <v>0.8</v>
      </c>
    </row>
    <row r="146" spans="1:21" ht="14.4" customHeight="1" x14ac:dyDescent="0.3">
      <c r="A146" s="831">
        <v>7</v>
      </c>
      <c r="B146" s="832" t="s">
        <v>2161</v>
      </c>
      <c r="C146" s="832" t="s">
        <v>2165</v>
      </c>
      <c r="D146" s="833" t="s">
        <v>3721</v>
      </c>
      <c r="E146" s="834" t="s">
        <v>2202</v>
      </c>
      <c r="F146" s="832" t="s">
        <v>2162</v>
      </c>
      <c r="G146" s="832" t="s">
        <v>2253</v>
      </c>
      <c r="H146" s="832" t="s">
        <v>585</v>
      </c>
      <c r="I146" s="832" t="s">
        <v>2254</v>
      </c>
      <c r="J146" s="832" t="s">
        <v>1062</v>
      </c>
      <c r="K146" s="832" t="s">
        <v>2255</v>
      </c>
      <c r="L146" s="835">
        <v>107.27</v>
      </c>
      <c r="M146" s="835">
        <v>107.27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7</v>
      </c>
      <c r="B147" s="832" t="s">
        <v>2161</v>
      </c>
      <c r="C147" s="832" t="s">
        <v>2165</v>
      </c>
      <c r="D147" s="833" t="s">
        <v>3721</v>
      </c>
      <c r="E147" s="834" t="s">
        <v>2202</v>
      </c>
      <c r="F147" s="832" t="s">
        <v>2162</v>
      </c>
      <c r="G147" s="832" t="s">
        <v>2550</v>
      </c>
      <c r="H147" s="832" t="s">
        <v>585</v>
      </c>
      <c r="I147" s="832" t="s">
        <v>2551</v>
      </c>
      <c r="J147" s="832" t="s">
        <v>2552</v>
      </c>
      <c r="K147" s="832" t="s">
        <v>2553</v>
      </c>
      <c r="L147" s="835">
        <v>50.64</v>
      </c>
      <c r="M147" s="835">
        <v>253.20000000000002</v>
      </c>
      <c r="N147" s="832">
        <v>5</v>
      </c>
      <c r="O147" s="836">
        <v>1.5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7</v>
      </c>
      <c r="B148" s="832" t="s">
        <v>2161</v>
      </c>
      <c r="C148" s="832" t="s">
        <v>2165</v>
      </c>
      <c r="D148" s="833" t="s">
        <v>3721</v>
      </c>
      <c r="E148" s="834" t="s">
        <v>2202</v>
      </c>
      <c r="F148" s="832" t="s">
        <v>2162</v>
      </c>
      <c r="G148" s="832" t="s">
        <v>2392</v>
      </c>
      <c r="H148" s="832" t="s">
        <v>585</v>
      </c>
      <c r="I148" s="832" t="s">
        <v>2554</v>
      </c>
      <c r="J148" s="832" t="s">
        <v>2394</v>
      </c>
      <c r="K148" s="832" t="s">
        <v>2555</v>
      </c>
      <c r="L148" s="835">
        <v>98.75</v>
      </c>
      <c r="M148" s="835">
        <v>98.75</v>
      </c>
      <c r="N148" s="832">
        <v>1</v>
      </c>
      <c r="O148" s="836">
        <v>0.5</v>
      </c>
      <c r="P148" s="835">
        <v>98.75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7</v>
      </c>
      <c r="B149" s="832" t="s">
        <v>2161</v>
      </c>
      <c r="C149" s="832" t="s">
        <v>2165</v>
      </c>
      <c r="D149" s="833" t="s">
        <v>3721</v>
      </c>
      <c r="E149" s="834" t="s">
        <v>2202</v>
      </c>
      <c r="F149" s="832" t="s">
        <v>2162</v>
      </c>
      <c r="G149" s="832" t="s">
        <v>2392</v>
      </c>
      <c r="H149" s="832" t="s">
        <v>585</v>
      </c>
      <c r="I149" s="832" t="s">
        <v>2556</v>
      </c>
      <c r="J149" s="832" t="s">
        <v>2557</v>
      </c>
      <c r="K149" s="832" t="s">
        <v>2558</v>
      </c>
      <c r="L149" s="835">
        <v>98.75</v>
      </c>
      <c r="M149" s="835">
        <v>197.5</v>
      </c>
      <c r="N149" s="832">
        <v>2</v>
      </c>
      <c r="O149" s="836">
        <v>0.5</v>
      </c>
      <c r="P149" s="835">
        <v>197.5</v>
      </c>
      <c r="Q149" s="837">
        <v>1</v>
      </c>
      <c r="R149" s="832">
        <v>2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7</v>
      </c>
      <c r="B150" s="832" t="s">
        <v>2161</v>
      </c>
      <c r="C150" s="832" t="s">
        <v>2165</v>
      </c>
      <c r="D150" s="833" t="s">
        <v>3721</v>
      </c>
      <c r="E150" s="834" t="s">
        <v>2202</v>
      </c>
      <c r="F150" s="832" t="s">
        <v>2162</v>
      </c>
      <c r="G150" s="832" t="s">
        <v>2559</v>
      </c>
      <c r="H150" s="832" t="s">
        <v>585</v>
      </c>
      <c r="I150" s="832" t="s">
        <v>2560</v>
      </c>
      <c r="J150" s="832" t="s">
        <v>955</v>
      </c>
      <c r="K150" s="832" t="s">
        <v>2561</v>
      </c>
      <c r="L150" s="835">
        <v>58.63</v>
      </c>
      <c r="M150" s="835">
        <v>58.63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7</v>
      </c>
      <c r="B151" s="832" t="s">
        <v>2161</v>
      </c>
      <c r="C151" s="832" t="s">
        <v>2165</v>
      </c>
      <c r="D151" s="833" t="s">
        <v>3721</v>
      </c>
      <c r="E151" s="834" t="s">
        <v>2202</v>
      </c>
      <c r="F151" s="832" t="s">
        <v>2162</v>
      </c>
      <c r="G151" s="832" t="s">
        <v>2559</v>
      </c>
      <c r="H151" s="832" t="s">
        <v>585</v>
      </c>
      <c r="I151" s="832" t="s">
        <v>2562</v>
      </c>
      <c r="J151" s="832" t="s">
        <v>723</v>
      </c>
      <c r="K151" s="832" t="s">
        <v>2563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7</v>
      </c>
      <c r="B152" s="832" t="s">
        <v>2161</v>
      </c>
      <c r="C152" s="832" t="s">
        <v>2165</v>
      </c>
      <c r="D152" s="833" t="s">
        <v>3721</v>
      </c>
      <c r="E152" s="834" t="s">
        <v>2202</v>
      </c>
      <c r="F152" s="832" t="s">
        <v>2162</v>
      </c>
      <c r="G152" s="832" t="s">
        <v>2559</v>
      </c>
      <c r="H152" s="832" t="s">
        <v>585</v>
      </c>
      <c r="I152" s="832" t="s">
        <v>2564</v>
      </c>
      <c r="J152" s="832" t="s">
        <v>2565</v>
      </c>
      <c r="K152" s="832" t="s">
        <v>2566</v>
      </c>
      <c r="L152" s="835">
        <v>35.17</v>
      </c>
      <c r="M152" s="835">
        <v>35.17</v>
      </c>
      <c r="N152" s="832">
        <v>1</v>
      </c>
      <c r="O152" s="836">
        <v>1</v>
      </c>
      <c r="P152" s="835">
        <v>35.17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7</v>
      </c>
      <c r="B153" s="832" t="s">
        <v>2161</v>
      </c>
      <c r="C153" s="832" t="s">
        <v>2165</v>
      </c>
      <c r="D153" s="833" t="s">
        <v>3721</v>
      </c>
      <c r="E153" s="834" t="s">
        <v>2202</v>
      </c>
      <c r="F153" s="832" t="s">
        <v>2162</v>
      </c>
      <c r="G153" s="832" t="s">
        <v>2559</v>
      </c>
      <c r="H153" s="832" t="s">
        <v>585</v>
      </c>
      <c r="I153" s="832" t="s">
        <v>2567</v>
      </c>
      <c r="J153" s="832" t="s">
        <v>2568</v>
      </c>
      <c r="K153" s="832" t="s">
        <v>2569</v>
      </c>
      <c r="L153" s="835">
        <v>0</v>
      </c>
      <c r="M153" s="835">
        <v>0</v>
      </c>
      <c r="N153" s="832">
        <v>1</v>
      </c>
      <c r="O153" s="836">
        <v>1</v>
      </c>
      <c r="P153" s="835">
        <v>0</v>
      </c>
      <c r="Q153" s="837"/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7</v>
      </c>
      <c r="B154" s="832" t="s">
        <v>2161</v>
      </c>
      <c r="C154" s="832" t="s">
        <v>2165</v>
      </c>
      <c r="D154" s="833" t="s">
        <v>3721</v>
      </c>
      <c r="E154" s="834" t="s">
        <v>2202</v>
      </c>
      <c r="F154" s="832" t="s">
        <v>2162</v>
      </c>
      <c r="G154" s="832" t="s">
        <v>2570</v>
      </c>
      <c r="H154" s="832" t="s">
        <v>585</v>
      </c>
      <c r="I154" s="832" t="s">
        <v>2571</v>
      </c>
      <c r="J154" s="832" t="s">
        <v>1287</v>
      </c>
      <c r="K154" s="832" t="s">
        <v>2572</v>
      </c>
      <c r="L154" s="835">
        <v>27.5</v>
      </c>
      <c r="M154" s="835">
        <v>110</v>
      </c>
      <c r="N154" s="832">
        <v>4</v>
      </c>
      <c r="O154" s="836">
        <v>2</v>
      </c>
      <c r="P154" s="835">
        <v>82.5</v>
      </c>
      <c r="Q154" s="837">
        <v>0.75</v>
      </c>
      <c r="R154" s="832">
        <v>3</v>
      </c>
      <c r="S154" s="837">
        <v>0.75</v>
      </c>
      <c r="T154" s="836">
        <v>1.5</v>
      </c>
      <c r="U154" s="838">
        <v>0.75</v>
      </c>
    </row>
    <row r="155" spans="1:21" ht="14.4" customHeight="1" x14ac:dyDescent="0.3">
      <c r="A155" s="831">
        <v>7</v>
      </c>
      <c r="B155" s="832" t="s">
        <v>2161</v>
      </c>
      <c r="C155" s="832" t="s">
        <v>2165</v>
      </c>
      <c r="D155" s="833" t="s">
        <v>3721</v>
      </c>
      <c r="E155" s="834" t="s">
        <v>2202</v>
      </c>
      <c r="F155" s="832" t="s">
        <v>2162</v>
      </c>
      <c r="G155" s="832" t="s">
        <v>2570</v>
      </c>
      <c r="H155" s="832" t="s">
        <v>585</v>
      </c>
      <c r="I155" s="832" t="s">
        <v>2573</v>
      </c>
      <c r="J155" s="832" t="s">
        <v>1287</v>
      </c>
      <c r="K155" s="832" t="s">
        <v>2572</v>
      </c>
      <c r="L155" s="835">
        <v>27.5</v>
      </c>
      <c r="M155" s="835">
        <v>27.5</v>
      </c>
      <c r="N155" s="832">
        <v>1</v>
      </c>
      <c r="O155" s="836">
        <v>1</v>
      </c>
      <c r="P155" s="835">
        <v>27.5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7</v>
      </c>
      <c r="B156" s="832" t="s">
        <v>2161</v>
      </c>
      <c r="C156" s="832" t="s">
        <v>2165</v>
      </c>
      <c r="D156" s="833" t="s">
        <v>3721</v>
      </c>
      <c r="E156" s="834" t="s">
        <v>2202</v>
      </c>
      <c r="F156" s="832" t="s">
        <v>2162</v>
      </c>
      <c r="G156" s="832" t="s">
        <v>2268</v>
      </c>
      <c r="H156" s="832" t="s">
        <v>634</v>
      </c>
      <c r="I156" s="832" t="s">
        <v>2574</v>
      </c>
      <c r="J156" s="832" t="s">
        <v>733</v>
      </c>
      <c r="K156" s="832" t="s">
        <v>2575</v>
      </c>
      <c r="L156" s="835">
        <v>24.22</v>
      </c>
      <c r="M156" s="835">
        <v>24.22</v>
      </c>
      <c r="N156" s="832">
        <v>1</v>
      </c>
      <c r="O156" s="836">
        <v>0.5</v>
      </c>
      <c r="P156" s="835">
        <v>24.22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7</v>
      </c>
      <c r="B157" s="832" t="s">
        <v>2161</v>
      </c>
      <c r="C157" s="832" t="s">
        <v>2165</v>
      </c>
      <c r="D157" s="833" t="s">
        <v>3721</v>
      </c>
      <c r="E157" s="834" t="s">
        <v>2202</v>
      </c>
      <c r="F157" s="832" t="s">
        <v>2162</v>
      </c>
      <c r="G157" s="832" t="s">
        <v>2268</v>
      </c>
      <c r="H157" s="832" t="s">
        <v>585</v>
      </c>
      <c r="I157" s="832" t="s">
        <v>2269</v>
      </c>
      <c r="J157" s="832" t="s">
        <v>733</v>
      </c>
      <c r="K157" s="832" t="s">
        <v>2270</v>
      </c>
      <c r="L157" s="835">
        <v>48.42</v>
      </c>
      <c r="M157" s="835">
        <v>145.26</v>
      </c>
      <c r="N157" s="832">
        <v>3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7</v>
      </c>
      <c r="B158" s="832" t="s">
        <v>2161</v>
      </c>
      <c r="C158" s="832" t="s">
        <v>2165</v>
      </c>
      <c r="D158" s="833" t="s">
        <v>3721</v>
      </c>
      <c r="E158" s="834" t="s">
        <v>2202</v>
      </c>
      <c r="F158" s="832" t="s">
        <v>2162</v>
      </c>
      <c r="G158" s="832" t="s">
        <v>2268</v>
      </c>
      <c r="H158" s="832" t="s">
        <v>585</v>
      </c>
      <c r="I158" s="832" t="s">
        <v>2576</v>
      </c>
      <c r="J158" s="832" t="s">
        <v>733</v>
      </c>
      <c r="K158" s="832" t="s">
        <v>2577</v>
      </c>
      <c r="L158" s="835">
        <v>24.22</v>
      </c>
      <c r="M158" s="835">
        <v>48.44</v>
      </c>
      <c r="N158" s="832">
        <v>2</v>
      </c>
      <c r="O158" s="836">
        <v>1.5</v>
      </c>
      <c r="P158" s="835">
        <v>24.22</v>
      </c>
      <c r="Q158" s="837">
        <v>0.5</v>
      </c>
      <c r="R158" s="832">
        <v>1</v>
      </c>
      <c r="S158" s="837">
        <v>0.5</v>
      </c>
      <c r="T158" s="836">
        <v>1</v>
      </c>
      <c r="U158" s="838">
        <v>0.66666666666666663</v>
      </c>
    </row>
    <row r="159" spans="1:21" ht="14.4" customHeight="1" x14ac:dyDescent="0.3">
      <c r="A159" s="831">
        <v>7</v>
      </c>
      <c r="B159" s="832" t="s">
        <v>2161</v>
      </c>
      <c r="C159" s="832" t="s">
        <v>2165</v>
      </c>
      <c r="D159" s="833" t="s">
        <v>3721</v>
      </c>
      <c r="E159" s="834" t="s">
        <v>2202</v>
      </c>
      <c r="F159" s="832" t="s">
        <v>2162</v>
      </c>
      <c r="G159" s="832" t="s">
        <v>2227</v>
      </c>
      <c r="H159" s="832" t="s">
        <v>585</v>
      </c>
      <c r="I159" s="832" t="s">
        <v>2578</v>
      </c>
      <c r="J159" s="832" t="s">
        <v>2579</v>
      </c>
      <c r="K159" s="832" t="s">
        <v>2580</v>
      </c>
      <c r="L159" s="835">
        <v>0</v>
      </c>
      <c r="M159" s="835">
        <v>0</v>
      </c>
      <c r="N159" s="832">
        <v>2</v>
      </c>
      <c r="O159" s="836">
        <v>0.5</v>
      </c>
      <c r="P159" s="835">
        <v>0</v>
      </c>
      <c r="Q159" s="837"/>
      <c r="R159" s="832">
        <v>2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7</v>
      </c>
      <c r="B160" s="832" t="s">
        <v>2161</v>
      </c>
      <c r="C160" s="832" t="s">
        <v>2165</v>
      </c>
      <c r="D160" s="833" t="s">
        <v>3721</v>
      </c>
      <c r="E160" s="834" t="s">
        <v>2202</v>
      </c>
      <c r="F160" s="832" t="s">
        <v>2162</v>
      </c>
      <c r="G160" s="832" t="s">
        <v>2227</v>
      </c>
      <c r="H160" s="832" t="s">
        <v>585</v>
      </c>
      <c r="I160" s="832" t="s">
        <v>2581</v>
      </c>
      <c r="J160" s="832" t="s">
        <v>2582</v>
      </c>
      <c r="K160" s="832" t="s">
        <v>2583</v>
      </c>
      <c r="L160" s="835">
        <v>64.5</v>
      </c>
      <c r="M160" s="835">
        <v>129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7</v>
      </c>
      <c r="B161" s="832" t="s">
        <v>2161</v>
      </c>
      <c r="C161" s="832" t="s">
        <v>2165</v>
      </c>
      <c r="D161" s="833" t="s">
        <v>3721</v>
      </c>
      <c r="E161" s="834" t="s">
        <v>2202</v>
      </c>
      <c r="F161" s="832" t="s">
        <v>2162</v>
      </c>
      <c r="G161" s="832" t="s">
        <v>2584</v>
      </c>
      <c r="H161" s="832" t="s">
        <v>634</v>
      </c>
      <c r="I161" s="832" t="s">
        <v>2585</v>
      </c>
      <c r="J161" s="832" t="s">
        <v>1842</v>
      </c>
      <c r="K161" s="832" t="s">
        <v>2586</v>
      </c>
      <c r="L161" s="835">
        <v>317.98</v>
      </c>
      <c r="M161" s="835">
        <v>317.98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7</v>
      </c>
      <c r="B162" s="832" t="s">
        <v>2161</v>
      </c>
      <c r="C162" s="832" t="s">
        <v>2165</v>
      </c>
      <c r="D162" s="833" t="s">
        <v>3721</v>
      </c>
      <c r="E162" s="834" t="s">
        <v>2202</v>
      </c>
      <c r="F162" s="832" t="s">
        <v>2162</v>
      </c>
      <c r="G162" s="832" t="s">
        <v>2584</v>
      </c>
      <c r="H162" s="832" t="s">
        <v>585</v>
      </c>
      <c r="I162" s="832" t="s">
        <v>2587</v>
      </c>
      <c r="J162" s="832" t="s">
        <v>2588</v>
      </c>
      <c r="K162" s="832" t="s">
        <v>2589</v>
      </c>
      <c r="L162" s="835">
        <v>289.62</v>
      </c>
      <c r="M162" s="835">
        <v>289.62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7</v>
      </c>
      <c r="B163" s="832" t="s">
        <v>2161</v>
      </c>
      <c r="C163" s="832" t="s">
        <v>2165</v>
      </c>
      <c r="D163" s="833" t="s">
        <v>3721</v>
      </c>
      <c r="E163" s="834" t="s">
        <v>2202</v>
      </c>
      <c r="F163" s="832" t="s">
        <v>2162</v>
      </c>
      <c r="G163" s="832" t="s">
        <v>2584</v>
      </c>
      <c r="H163" s="832" t="s">
        <v>585</v>
      </c>
      <c r="I163" s="832" t="s">
        <v>2590</v>
      </c>
      <c r="J163" s="832" t="s">
        <v>2591</v>
      </c>
      <c r="K163" s="832" t="s">
        <v>2589</v>
      </c>
      <c r="L163" s="835">
        <v>289.62</v>
      </c>
      <c r="M163" s="835">
        <v>289.62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7</v>
      </c>
      <c r="B164" s="832" t="s">
        <v>2161</v>
      </c>
      <c r="C164" s="832" t="s">
        <v>2165</v>
      </c>
      <c r="D164" s="833" t="s">
        <v>3721</v>
      </c>
      <c r="E164" s="834" t="s">
        <v>2202</v>
      </c>
      <c r="F164" s="832" t="s">
        <v>2162</v>
      </c>
      <c r="G164" s="832" t="s">
        <v>2592</v>
      </c>
      <c r="H164" s="832" t="s">
        <v>585</v>
      </c>
      <c r="I164" s="832" t="s">
        <v>2593</v>
      </c>
      <c r="J164" s="832" t="s">
        <v>2594</v>
      </c>
      <c r="K164" s="832" t="s">
        <v>2595</v>
      </c>
      <c r="L164" s="835">
        <v>261.69</v>
      </c>
      <c r="M164" s="835">
        <v>261.69</v>
      </c>
      <c r="N164" s="832">
        <v>1</v>
      </c>
      <c r="O164" s="836">
        <v>1</v>
      </c>
      <c r="P164" s="835">
        <v>261.69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7</v>
      </c>
      <c r="B165" s="832" t="s">
        <v>2161</v>
      </c>
      <c r="C165" s="832" t="s">
        <v>2165</v>
      </c>
      <c r="D165" s="833" t="s">
        <v>3721</v>
      </c>
      <c r="E165" s="834" t="s">
        <v>2202</v>
      </c>
      <c r="F165" s="832" t="s">
        <v>2162</v>
      </c>
      <c r="G165" s="832" t="s">
        <v>2351</v>
      </c>
      <c r="H165" s="832" t="s">
        <v>585</v>
      </c>
      <c r="I165" s="832" t="s">
        <v>2352</v>
      </c>
      <c r="J165" s="832" t="s">
        <v>1503</v>
      </c>
      <c r="K165" s="832" t="s">
        <v>2353</v>
      </c>
      <c r="L165" s="835">
        <v>61.97</v>
      </c>
      <c r="M165" s="835">
        <v>61.97</v>
      </c>
      <c r="N165" s="832">
        <v>1</v>
      </c>
      <c r="O165" s="836">
        <v>1</v>
      </c>
      <c r="P165" s="835">
        <v>61.97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7</v>
      </c>
      <c r="B166" s="832" t="s">
        <v>2161</v>
      </c>
      <c r="C166" s="832" t="s">
        <v>2165</v>
      </c>
      <c r="D166" s="833" t="s">
        <v>3721</v>
      </c>
      <c r="E166" s="834" t="s">
        <v>2202</v>
      </c>
      <c r="F166" s="832" t="s">
        <v>2162</v>
      </c>
      <c r="G166" s="832" t="s">
        <v>2376</v>
      </c>
      <c r="H166" s="832" t="s">
        <v>585</v>
      </c>
      <c r="I166" s="832" t="s">
        <v>2596</v>
      </c>
      <c r="J166" s="832" t="s">
        <v>2378</v>
      </c>
      <c r="K166" s="832" t="s">
        <v>2597</v>
      </c>
      <c r="L166" s="835">
        <v>50.32</v>
      </c>
      <c r="M166" s="835">
        <v>50.32</v>
      </c>
      <c r="N166" s="832">
        <v>1</v>
      </c>
      <c r="O166" s="836">
        <v>1</v>
      </c>
      <c r="P166" s="835">
        <v>50.32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7</v>
      </c>
      <c r="B167" s="832" t="s">
        <v>2161</v>
      </c>
      <c r="C167" s="832" t="s">
        <v>2165</v>
      </c>
      <c r="D167" s="833" t="s">
        <v>3721</v>
      </c>
      <c r="E167" s="834" t="s">
        <v>2205</v>
      </c>
      <c r="F167" s="832" t="s">
        <v>2162</v>
      </c>
      <c r="G167" s="832" t="s">
        <v>2598</v>
      </c>
      <c r="H167" s="832" t="s">
        <v>634</v>
      </c>
      <c r="I167" s="832" t="s">
        <v>2022</v>
      </c>
      <c r="J167" s="832" t="s">
        <v>2023</v>
      </c>
      <c r="K167" s="832" t="s">
        <v>2024</v>
      </c>
      <c r="L167" s="835">
        <v>9.4</v>
      </c>
      <c r="M167" s="835">
        <v>9.4</v>
      </c>
      <c r="N167" s="832">
        <v>1</v>
      </c>
      <c r="O167" s="836">
        <v>0.5</v>
      </c>
      <c r="P167" s="835">
        <v>9.4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7</v>
      </c>
      <c r="B168" s="832" t="s">
        <v>2161</v>
      </c>
      <c r="C168" s="832" t="s">
        <v>2165</v>
      </c>
      <c r="D168" s="833" t="s">
        <v>3721</v>
      </c>
      <c r="E168" s="834" t="s">
        <v>2205</v>
      </c>
      <c r="F168" s="832" t="s">
        <v>2162</v>
      </c>
      <c r="G168" s="832" t="s">
        <v>2598</v>
      </c>
      <c r="H168" s="832" t="s">
        <v>585</v>
      </c>
      <c r="I168" s="832" t="s">
        <v>2599</v>
      </c>
      <c r="J168" s="832" t="s">
        <v>2600</v>
      </c>
      <c r="K168" s="832" t="s">
        <v>2024</v>
      </c>
      <c r="L168" s="835">
        <v>9.4</v>
      </c>
      <c r="M168" s="835">
        <v>18.8</v>
      </c>
      <c r="N168" s="832">
        <v>2</v>
      </c>
      <c r="O168" s="836">
        <v>1</v>
      </c>
      <c r="P168" s="835">
        <v>18.8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7</v>
      </c>
      <c r="B169" s="832" t="s">
        <v>2161</v>
      </c>
      <c r="C169" s="832" t="s">
        <v>2165</v>
      </c>
      <c r="D169" s="833" t="s">
        <v>3721</v>
      </c>
      <c r="E169" s="834" t="s">
        <v>2205</v>
      </c>
      <c r="F169" s="832" t="s">
        <v>2162</v>
      </c>
      <c r="G169" s="832" t="s">
        <v>2217</v>
      </c>
      <c r="H169" s="832" t="s">
        <v>634</v>
      </c>
      <c r="I169" s="832" t="s">
        <v>2291</v>
      </c>
      <c r="J169" s="832" t="s">
        <v>1423</v>
      </c>
      <c r="K169" s="832" t="s">
        <v>2292</v>
      </c>
      <c r="L169" s="835">
        <v>154.36000000000001</v>
      </c>
      <c r="M169" s="835">
        <v>154.36000000000001</v>
      </c>
      <c r="N169" s="832">
        <v>1</v>
      </c>
      <c r="O169" s="836">
        <v>0.5</v>
      </c>
      <c r="P169" s="835">
        <v>154.36000000000001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7</v>
      </c>
      <c r="B170" s="832" t="s">
        <v>2161</v>
      </c>
      <c r="C170" s="832" t="s">
        <v>2165</v>
      </c>
      <c r="D170" s="833" t="s">
        <v>3721</v>
      </c>
      <c r="E170" s="834" t="s">
        <v>2205</v>
      </c>
      <c r="F170" s="832" t="s">
        <v>2162</v>
      </c>
      <c r="G170" s="832" t="s">
        <v>2538</v>
      </c>
      <c r="H170" s="832" t="s">
        <v>585</v>
      </c>
      <c r="I170" s="832" t="s">
        <v>2601</v>
      </c>
      <c r="J170" s="832" t="s">
        <v>1046</v>
      </c>
      <c r="K170" s="832" t="s">
        <v>2602</v>
      </c>
      <c r="L170" s="835">
        <v>0</v>
      </c>
      <c r="M170" s="835">
        <v>0</v>
      </c>
      <c r="N170" s="832">
        <v>5</v>
      </c>
      <c r="O170" s="836">
        <v>2</v>
      </c>
      <c r="P170" s="835">
        <v>0</v>
      </c>
      <c r="Q170" s="837"/>
      <c r="R170" s="832">
        <v>1</v>
      </c>
      <c r="S170" s="837">
        <v>0.2</v>
      </c>
      <c r="T170" s="836">
        <v>0.5</v>
      </c>
      <c r="U170" s="838">
        <v>0.25</v>
      </c>
    </row>
    <row r="171" spans="1:21" ht="14.4" customHeight="1" x14ac:dyDescent="0.3">
      <c r="A171" s="831">
        <v>7</v>
      </c>
      <c r="B171" s="832" t="s">
        <v>2161</v>
      </c>
      <c r="C171" s="832" t="s">
        <v>2165</v>
      </c>
      <c r="D171" s="833" t="s">
        <v>3721</v>
      </c>
      <c r="E171" s="834" t="s">
        <v>2205</v>
      </c>
      <c r="F171" s="832" t="s">
        <v>2162</v>
      </c>
      <c r="G171" s="832" t="s">
        <v>2301</v>
      </c>
      <c r="H171" s="832" t="s">
        <v>585</v>
      </c>
      <c r="I171" s="832" t="s">
        <v>2459</v>
      </c>
      <c r="J171" s="832" t="s">
        <v>1064</v>
      </c>
      <c r="K171" s="832" t="s">
        <v>2460</v>
      </c>
      <c r="L171" s="835">
        <v>42.05</v>
      </c>
      <c r="M171" s="835">
        <v>42.05</v>
      </c>
      <c r="N171" s="832">
        <v>1</v>
      </c>
      <c r="O171" s="836">
        <v>0.5</v>
      </c>
      <c r="P171" s="835">
        <v>42.05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7</v>
      </c>
      <c r="B172" s="832" t="s">
        <v>2161</v>
      </c>
      <c r="C172" s="832" t="s">
        <v>2165</v>
      </c>
      <c r="D172" s="833" t="s">
        <v>3721</v>
      </c>
      <c r="E172" s="834" t="s">
        <v>2205</v>
      </c>
      <c r="F172" s="832" t="s">
        <v>2162</v>
      </c>
      <c r="G172" s="832" t="s">
        <v>2304</v>
      </c>
      <c r="H172" s="832" t="s">
        <v>585</v>
      </c>
      <c r="I172" s="832" t="s">
        <v>2307</v>
      </c>
      <c r="J172" s="832" t="s">
        <v>834</v>
      </c>
      <c r="K172" s="832" t="s">
        <v>2306</v>
      </c>
      <c r="L172" s="835">
        <v>182.22</v>
      </c>
      <c r="M172" s="835">
        <v>182.22</v>
      </c>
      <c r="N172" s="832">
        <v>1</v>
      </c>
      <c r="O172" s="836">
        <v>0.5</v>
      </c>
      <c r="P172" s="835">
        <v>182.22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7</v>
      </c>
      <c r="B173" s="832" t="s">
        <v>2161</v>
      </c>
      <c r="C173" s="832" t="s">
        <v>2165</v>
      </c>
      <c r="D173" s="833" t="s">
        <v>3721</v>
      </c>
      <c r="E173" s="834" t="s">
        <v>2205</v>
      </c>
      <c r="F173" s="832" t="s">
        <v>2162</v>
      </c>
      <c r="G173" s="832" t="s">
        <v>2603</v>
      </c>
      <c r="H173" s="832" t="s">
        <v>634</v>
      </c>
      <c r="I173" s="832" t="s">
        <v>2604</v>
      </c>
      <c r="J173" s="832" t="s">
        <v>2049</v>
      </c>
      <c r="K173" s="832" t="s">
        <v>2299</v>
      </c>
      <c r="L173" s="835">
        <v>246.39</v>
      </c>
      <c r="M173" s="835">
        <v>739.17</v>
      </c>
      <c r="N173" s="832">
        <v>3</v>
      </c>
      <c r="O173" s="836">
        <v>0.5</v>
      </c>
      <c r="P173" s="835">
        <v>739.17</v>
      </c>
      <c r="Q173" s="837">
        <v>1</v>
      </c>
      <c r="R173" s="832">
        <v>3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7</v>
      </c>
      <c r="B174" s="832" t="s">
        <v>2161</v>
      </c>
      <c r="C174" s="832" t="s">
        <v>2165</v>
      </c>
      <c r="D174" s="833" t="s">
        <v>3721</v>
      </c>
      <c r="E174" s="834" t="s">
        <v>2205</v>
      </c>
      <c r="F174" s="832" t="s">
        <v>2162</v>
      </c>
      <c r="G174" s="832" t="s">
        <v>2603</v>
      </c>
      <c r="H174" s="832" t="s">
        <v>634</v>
      </c>
      <c r="I174" s="832" t="s">
        <v>2604</v>
      </c>
      <c r="J174" s="832" t="s">
        <v>2049</v>
      </c>
      <c r="K174" s="832" t="s">
        <v>2299</v>
      </c>
      <c r="L174" s="835">
        <v>158.96</v>
      </c>
      <c r="M174" s="835">
        <v>476.88</v>
      </c>
      <c r="N174" s="832">
        <v>3</v>
      </c>
      <c r="O174" s="836">
        <v>0.5</v>
      </c>
      <c r="P174" s="835">
        <v>476.88</v>
      </c>
      <c r="Q174" s="837">
        <v>1</v>
      </c>
      <c r="R174" s="832">
        <v>3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7</v>
      </c>
      <c r="B175" s="832" t="s">
        <v>2161</v>
      </c>
      <c r="C175" s="832" t="s">
        <v>2165</v>
      </c>
      <c r="D175" s="833" t="s">
        <v>3721</v>
      </c>
      <c r="E175" s="834" t="s">
        <v>2205</v>
      </c>
      <c r="F175" s="832" t="s">
        <v>2162</v>
      </c>
      <c r="G175" s="832" t="s">
        <v>2605</v>
      </c>
      <c r="H175" s="832" t="s">
        <v>585</v>
      </c>
      <c r="I175" s="832" t="s">
        <v>2606</v>
      </c>
      <c r="J175" s="832" t="s">
        <v>2607</v>
      </c>
      <c r="K175" s="832" t="s">
        <v>2608</v>
      </c>
      <c r="L175" s="835">
        <v>119.47</v>
      </c>
      <c r="M175" s="835">
        <v>238.94</v>
      </c>
      <c r="N175" s="832">
        <v>2</v>
      </c>
      <c r="O175" s="836">
        <v>0.5</v>
      </c>
      <c r="P175" s="835">
        <v>238.94</v>
      </c>
      <c r="Q175" s="837">
        <v>1</v>
      </c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7</v>
      </c>
      <c r="B176" s="832" t="s">
        <v>2161</v>
      </c>
      <c r="C176" s="832" t="s">
        <v>2165</v>
      </c>
      <c r="D176" s="833" t="s">
        <v>3721</v>
      </c>
      <c r="E176" s="834" t="s">
        <v>2205</v>
      </c>
      <c r="F176" s="832" t="s">
        <v>2162</v>
      </c>
      <c r="G176" s="832" t="s">
        <v>2609</v>
      </c>
      <c r="H176" s="832" t="s">
        <v>585</v>
      </c>
      <c r="I176" s="832" t="s">
        <v>2610</v>
      </c>
      <c r="J176" s="832" t="s">
        <v>2611</v>
      </c>
      <c r="K176" s="832" t="s">
        <v>2612</v>
      </c>
      <c r="L176" s="835">
        <v>79.64</v>
      </c>
      <c r="M176" s="835">
        <v>79.64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7</v>
      </c>
      <c r="B177" s="832" t="s">
        <v>2161</v>
      </c>
      <c r="C177" s="832" t="s">
        <v>2165</v>
      </c>
      <c r="D177" s="833" t="s">
        <v>3721</v>
      </c>
      <c r="E177" s="834" t="s">
        <v>2205</v>
      </c>
      <c r="F177" s="832" t="s">
        <v>2162</v>
      </c>
      <c r="G177" s="832" t="s">
        <v>2609</v>
      </c>
      <c r="H177" s="832" t="s">
        <v>585</v>
      </c>
      <c r="I177" s="832" t="s">
        <v>2613</v>
      </c>
      <c r="J177" s="832" t="s">
        <v>2611</v>
      </c>
      <c r="K177" s="832" t="s">
        <v>2612</v>
      </c>
      <c r="L177" s="835">
        <v>79.64</v>
      </c>
      <c r="M177" s="835">
        <v>79.64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7</v>
      </c>
      <c r="B178" s="832" t="s">
        <v>2161</v>
      </c>
      <c r="C178" s="832" t="s">
        <v>2165</v>
      </c>
      <c r="D178" s="833" t="s">
        <v>3721</v>
      </c>
      <c r="E178" s="834" t="s">
        <v>2205</v>
      </c>
      <c r="F178" s="832" t="s">
        <v>2162</v>
      </c>
      <c r="G178" s="832" t="s">
        <v>2614</v>
      </c>
      <c r="H178" s="832" t="s">
        <v>585</v>
      </c>
      <c r="I178" s="832" t="s">
        <v>2615</v>
      </c>
      <c r="J178" s="832" t="s">
        <v>1113</v>
      </c>
      <c r="K178" s="832" t="s">
        <v>2616</v>
      </c>
      <c r="L178" s="835">
        <v>0</v>
      </c>
      <c r="M178" s="835">
        <v>0</v>
      </c>
      <c r="N178" s="832">
        <v>2</v>
      </c>
      <c r="O178" s="836">
        <v>1</v>
      </c>
      <c r="P178" s="835">
        <v>0</v>
      </c>
      <c r="Q178" s="837"/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7</v>
      </c>
      <c r="B179" s="832" t="s">
        <v>2161</v>
      </c>
      <c r="C179" s="832" t="s">
        <v>2165</v>
      </c>
      <c r="D179" s="833" t="s">
        <v>3721</v>
      </c>
      <c r="E179" s="834" t="s">
        <v>2205</v>
      </c>
      <c r="F179" s="832" t="s">
        <v>2162</v>
      </c>
      <c r="G179" s="832" t="s">
        <v>2559</v>
      </c>
      <c r="H179" s="832" t="s">
        <v>585</v>
      </c>
      <c r="I179" s="832" t="s">
        <v>2617</v>
      </c>
      <c r="J179" s="832" t="s">
        <v>2565</v>
      </c>
      <c r="K179" s="832" t="s">
        <v>2618</v>
      </c>
      <c r="L179" s="835">
        <v>58.62</v>
      </c>
      <c r="M179" s="835">
        <v>58.62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7</v>
      </c>
      <c r="B180" s="832" t="s">
        <v>2161</v>
      </c>
      <c r="C180" s="832" t="s">
        <v>2165</v>
      </c>
      <c r="D180" s="833" t="s">
        <v>3721</v>
      </c>
      <c r="E180" s="834" t="s">
        <v>2205</v>
      </c>
      <c r="F180" s="832" t="s">
        <v>2162</v>
      </c>
      <c r="G180" s="832" t="s">
        <v>2559</v>
      </c>
      <c r="H180" s="832" t="s">
        <v>585</v>
      </c>
      <c r="I180" s="832" t="s">
        <v>2619</v>
      </c>
      <c r="J180" s="832" t="s">
        <v>2565</v>
      </c>
      <c r="K180" s="832" t="s">
        <v>2620</v>
      </c>
      <c r="L180" s="835">
        <v>0</v>
      </c>
      <c r="M180" s="835">
        <v>0</v>
      </c>
      <c r="N180" s="832">
        <v>1</v>
      </c>
      <c r="O180" s="836">
        <v>0.5</v>
      </c>
      <c r="P180" s="835"/>
      <c r="Q180" s="837"/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7</v>
      </c>
      <c r="B181" s="832" t="s">
        <v>2161</v>
      </c>
      <c r="C181" s="832" t="s">
        <v>2165</v>
      </c>
      <c r="D181" s="833" t="s">
        <v>3721</v>
      </c>
      <c r="E181" s="834" t="s">
        <v>2205</v>
      </c>
      <c r="F181" s="832" t="s">
        <v>2162</v>
      </c>
      <c r="G181" s="832" t="s">
        <v>2425</v>
      </c>
      <c r="H181" s="832" t="s">
        <v>634</v>
      </c>
      <c r="I181" s="832" t="s">
        <v>2621</v>
      </c>
      <c r="J181" s="832" t="s">
        <v>1870</v>
      </c>
      <c r="K181" s="832" t="s">
        <v>1874</v>
      </c>
      <c r="L181" s="835">
        <v>49.08</v>
      </c>
      <c r="M181" s="835">
        <v>49.08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7</v>
      </c>
      <c r="B182" s="832" t="s">
        <v>2161</v>
      </c>
      <c r="C182" s="832" t="s">
        <v>2165</v>
      </c>
      <c r="D182" s="833" t="s">
        <v>3721</v>
      </c>
      <c r="E182" s="834" t="s">
        <v>2205</v>
      </c>
      <c r="F182" s="832" t="s">
        <v>2162</v>
      </c>
      <c r="G182" s="832" t="s">
        <v>2622</v>
      </c>
      <c r="H182" s="832" t="s">
        <v>585</v>
      </c>
      <c r="I182" s="832" t="s">
        <v>2623</v>
      </c>
      <c r="J182" s="832" t="s">
        <v>2624</v>
      </c>
      <c r="K182" s="832" t="s">
        <v>2625</v>
      </c>
      <c r="L182" s="835">
        <v>195.77</v>
      </c>
      <c r="M182" s="835">
        <v>1370.39</v>
      </c>
      <c r="N182" s="832">
        <v>7</v>
      </c>
      <c r="O182" s="836">
        <v>3</v>
      </c>
      <c r="P182" s="835">
        <v>1370.39</v>
      </c>
      <c r="Q182" s="837">
        <v>1</v>
      </c>
      <c r="R182" s="832">
        <v>7</v>
      </c>
      <c r="S182" s="837">
        <v>1</v>
      </c>
      <c r="T182" s="836">
        <v>3</v>
      </c>
      <c r="U182" s="838">
        <v>1</v>
      </c>
    </row>
    <row r="183" spans="1:21" ht="14.4" customHeight="1" x14ac:dyDescent="0.3">
      <c r="A183" s="831">
        <v>7</v>
      </c>
      <c r="B183" s="832" t="s">
        <v>2161</v>
      </c>
      <c r="C183" s="832" t="s">
        <v>2165</v>
      </c>
      <c r="D183" s="833" t="s">
        <v>3721</v>
      </c>
      <c r="E183" s="834" t="s">
        <v>2205</v>
      </c>
      <c r="F183" s="832" t="s">
        <v>2162</v>
      </c>
      <c r="G183" s="832" t="s">
        <v>2570</v>
      </c>
      <c r="H183" s="832" t="s">
        <v>634</v>
      </c>
      <c r="I183" s="832" t="s">
        <v>2626</v>
      </c>
      <c r="J183" s="832" t="s">
        <v>2627</v>
      </c>
      <c r="K183" s="832" t="s">
        <v>2628</v>
      </c>
      <c r="L183" s="835">
        <v>234.07</v>
      </c>
      <c r="M183" s="835">
        <v>936.28</v>
      </c>
      <c r="N183" s="832">
        <v>4</v>
      </c>
      <c r="O183" s="836">
        <v>1.5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7</v>
      </c>
      <c r="B184" s="832" t="s">
        <v>2161</v>
      </c>
      <c r="C184" s="832" t="s">
        <v>2165</v>
      </c>
      <c r="D184" s="833" t="s">
        <v>3721</v>
      </c>
      <c r="E184" s="834" t="s">
        <v>2205</v>
      </c>
      <c r="F184" s="832" t="s">
        <v>2162</v>
      </c>
      <c r="G184" s="832" t="s">
        <v>2629</v>
      </c>
      <c r="H184" s="832" t="s">
        <v>585</v>
      </c>
      <c r="I184" s="832" t="s">
        <v>2630</v>
      </c>
      <c r="J184" s="832" t="s">
        <v>886</v>
      </c>
      <c r="K184" s="832" t="s">
        <v>2631</v>
      </c>
      <c r="L184" s="835">
        <v>0</v>
      </c>
      <c r="M184" s="835">
        <v>0</v>
      </c>
      <c r="N184" s="832">
        <v>4</v>
      </c>
      <c r="O184" s="836">
        <v>1.5</v>
      </c>
      <c r="P184" s="835">
        <v>0</v>
      </c>
      <c r="Q184" s="837"/>
      <c r="R184" s="832">
        <v>4</v>
      </c>
      <c r="S184" s="837">
        <v>1</v>
      </c>
      <c r="T184" s="836">
        <v>1.5</v>
      </c>
      <c r="U184" s="838">
        <v>1</v>
      </c>
    </row>
    <row r="185" spans="1:21" ht="14.4" customHeight="1" x14ac:dyDescent="0.3">
      <c r="A185" s="831">
        <v>7</v>
      </c>
      <c r="B185" s="832" t="s">
        <v>2161</v>
      </c>
      <c r="C185" s="832" t="s">
        <v>2165</v>
      </c>
      <c r="D185" s="833" t="s">
        <v>3721</v>
      </c>
      <c r="E185" s="834" t="s">
        <v>2205</v>
      </c>
      <c r="F185" s="832" t="s">
        <v>2162</v>
      </c>
      <c r="G185" s="832" t="s">
        <v>2632</v>
      </c>
      <c r="H185" s="832" t="s">
        <v>634</v>
      </c>
      <c r="I185" s="832" t="s">
        <v>2633</v>
      </c>
      <c r="J185" s="832" t="s">
        <v>2634</v>
      </c>
      <c r="K185" s="832" t="s">
        <v>2635</v>
      </c>
      <c r="L185" s="835">
        <v>524.45000000000005</v>
      </c>
      <c r="M185" s="835">
        <v>524.45000000000005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7</v>
      </c>
      <c r="B186" s="832" t="s">
        <v>2161</v>
      </c>
      <c r="C186" s="832" t="s">
        <v>2165</v>
      </c>
      <c r="D186" s="833" t="s">
        <v>3721</v>
      </c>
      <c r="E186" s="834" t="s">
        <v>2205</v>
      </c>
      <c r="F186" s="832" t="s">
        <v>2162</v>
      </c>
      <c r="G186" s="832" t="s">
        <v>2632</v>
      </c>
      <c r="H186" s="832" t="s">
        <v>634</v>
      </c>
      <c r="I186" s="832" t="s">
        <v>2633</v>
      </c>
      <c r="J186" s="832" t="s">
        <v>2634</v>
      </c>
      <c r="K186" s="832" t="s">
        <v>2635</v>
      </c>
      <c r="L186" s="835">
        <v>437.23</v>
      </c>
      <c r="M186" s="835">
        <v>874.46</v>
      </c>
      <c r="N186" s="832">
        <v>2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7</v>
      </c>
      <c r="B187" s="832" t="s">
        <v>2161</v>
      </c>
      <c r="C187" s="832" t="s">
        <v>2165</v>
      </c>
      <c r="D187" s="833" t="s">
        <v>3721</v>
      </c>
      <c r="E187" s="834" t="s">
        <v>2205</v>
      </c>
      <c r="F187" s="832" t="s">
        <v>2162</v>
      </c>
      <c r="G187" s="832" t="s">
        <v>2514</v>
      </c>
      <c r="H187" s="832" t="s">
        <v>585</v>
      </c>
      <c r="I187" s="832" t="s">
        <v>2515</v>
      </c>
      <c r="J187" s="832" t="s">
        <v>2516</v>
      </c>
      <c r="K187" s="832" t="s">
        <v>2517</v>
      </c>
      <c r="L187" s="835">
        <v>0</v>
      </c>
      <c r="M187" s="835">
        <v>0</v>
      </c>
      <c r="N187" s="832">
        <v>1</v>
      </c>
      <c r="O187" s="836">
        <v>0.5</v>
      </c>
      <c r="P187" s="835">
        <v>0</v>
      </c>
      <c r="Q187" s="837"/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7</v>
      </c>
      <c r="B188" s="832" t="s">
        <v>2161</v>
      </c>
      <c r="C188" s="832" t="s">
        <v>2165</v>
      </c>
      <c r="D188" s="833" t="s">
        <v>3721</v>
      </c>
      <c r="E188" s="834" t="s">
        <v>2205</v>
      </c>
      <c r="F188" s="832" t="s">
        <v>2162</v>
      </c>
      <c r="G188" s="832" t="s">
        <v>2636</v>
      </c>
      <c r="H188" s="832" t="s">
        <v>585</v>
      </c>
      <c r="I188" s="832" t="s">
        <v>2637</v>
      </c>
      <c r="J188" s="832" t="s">
        <v>755</v>
      </c>
      <c r="K188" s="832" t="s">
        <v>2638</v>
      </c>
      <c r="L188" s="835">
        <v>42.54</v>
      </c>
      <c r="M188" s="835">
        <v>42.54</v>
      </c>
      <c r="N188" s="832">
        <v>1</v>
      </c>
      <c r="O188" s="836">
        <v>0.5</v>
      </c>
      <c r="P188" s="835">
        <v>42.54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7</v>
      </c>
      <c r="B189" s="832" t="s">
        <v>2161</v>
      </c>
      <c r="C189" s="832" t="s">
        <v>2165</v>
      </c>
      <c r="D189" s="833" t="s">
        <v>3721</v>
      </c>
      <c r="E189" s="834" t="s">
        <v>2205</v>
      </c>
      <c r="F189" s="832" t="s">
        <v>2162</v>
      </c>
      <c r="G189" s="832" t="s">
        <v>2281</v>
      </c>
      <c r="H189" s="832" t="s">
        <v>634</v>
      </c>
      <c r="I189" s="832" t="s">
        <v>2033</v>
      </c>
      <c r="J189" s="832" t="s">
        <v>1326</v>
      </c>
      <c r="K189" s="832" t="s">
        <v>2034</v>
      </c>
      <c r="L189" s="835">
        <v>0</v>
      </c>
      <c r="M189" s="835">
        <v>0</v>
      </c>
      <c r="N189" s="832">
        <v>2</v>
      </c>
      <c r="O189" s="836">
        <v>1</v>
      </c>
      <c r="P189" s="835">
        <v>0</v>
      </c>
      <c r="Q189" s="837"/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7</v>
      </c>
      <c r="B190" s="832" t="s">
        <v>2161</v>
      </c>
      <c r="C190" s="832" t="s">
        <v>2165</v>
      </c>
      <c r="D190" s="833" t="s">
        <v>3721</v>
      </c>
      <c r="E190" s="834" t="s">
        <v>2205</v>
      </c>
      <c r="F190" s="832" t="s">
        <v>2162</v>
      </c>
      <c r="G190" s="832" t="s">
        <v>2281</v>
      </c>
      <c r="H190" s="832" t="s">
        <v>634</v>
      </c>
      <c r="I190" s="832" t="s">
        <v>2035</v>
      </c>
      <c r="J190" s="832" t="s">
        <v>1326</v>
      </c>
      <c r="K190" s="832" t="s">
        <v>2036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7</v>
      </c>
      <c r="B191" s="832" t="s">
        <v>2161</v>
      </c>
      <c r="C191" s="832" t="s">
        <v>2165</v>
      </c>
      <c r="D191" s="833" t="s">
        <v>3721</v>
      </c>
      <c r="E191" s="834" t="s">
        <v>2205</v>
      </c>
      <c r="F191" s="832" t="s">
        <v>2162</v>
      </c>
      <c r="G191" s="832" t="s">
        <v>2281</v>
      </c>
      <c r="H191" s="832" t="s">
        <v>585</v>
      </c>
      <c r="I191" s="832" t="s">
        <v>2639</v>
      </c>
      <c r="J191" s="832" t="s">
        <v>2283</v>
      </c>
      <c r="K191" s="832" t="s">
        <v>2034</v>
      </c>
      <c r="L191" s="835">
        <v>0</v>
      </c>
      <c r="M191" s="835">
        <v>0</v>
      </c>
      <c r="N191" s="832">
        <v>3</v>
      </c>
      <c r="O191" s="836">
        <v>2</v>
      </c>
      <c r="P191" s="835">
        <v>0</v>
      </c>
      <c r="Q191" s="837"/>
      <c r="R191" s="832">
        <v>1</v>
      </c>
      <c r="S191" s="837">
        <v>0.33333333333333331</v>
      </c>
      <c r="T191" s="836">
        <v>1</v>
      </c>
      <c r="U191" s="838">
        <v>0.5</v>
      </c>
    </row>
    <row r="192" spans="1:21" ht="14.4" customHeight="1" x14ac:dyDescent="0.3">
      <c r="A192" s="831">
        <v>7</v>
      </c>
      <c r="B192" s="832" t="s">
        <v>2161</v>
      </c>
      <c r="C192" s="832" t="s">
        <v>2165</v>
      </c>
      <c r="D192" s="833" t="s">
        <v>3721</v>
      </c>
      <c r="E192" s="834" t="s">
        <v>2205</v>
      </c>
      <c r="F192" s="832" t="s">
        <v>2162</v>
      </c>
      <c r="G192" s="832" t="s">
        <v>2281</v>
      </c>
      <c r="H192" s="832" t="s">
        <v>585</v>
      </c>
      <c r="I192" s="832" t="s">
        <v>2370</v>
      </c>
      <c r="J192" s="832" t="s">
        <v>2371</v>
      </c>
      <c r="K192" s="832" t="s">
        <v>2372</v>
      </c>
      <c r="L192" s="835">
        <v>0</v>
      </c>
      <c r="M192" s="835">
        <v>0</v>
      </c>
      <c r="N192" s="832">
        <v>1</v>
      </c>
      <c r="O192" s="836">
        <v>1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7</v>
      </c>
      <c r="B193" s="832" t="s">
        <v>2161</v>
      </c>
      <c r="C193" s="832" t="s">
        <v>2165</v>
      </c>
      <c r="D193" s="833" t="s">
        <v>3721</v>
      </c>
      <c r="E193" s="834" t="s">
        <v>2205</v>
      </c>
      <c r="F193" s="832" t="s">
        <v>2162</v>
      </c>
      <c r="G193" s="832" t="s">
        <v>2281</v>
      </c>
      <c r="H193" s="832" t="s">
        <v>585</v>
      </c>
      <c r="I193" s="832" t="s">
        <v>2282</v>
      </c>
      <c r="J193" s="832" t="s">
        <v>2283</v>
      </c>
      <c r="K193" s="832" t="s">
        <v>2034</v>
      </c>
      <c r="L193" s="835">
        <v>0</v>
      </c>
      <c r="M193" s="835">
        <v>0</v>
      </c>
      <c r="N193" s="832">
        <v>2</v>
      </c>
      <c r="O193" s="836">
        <v>0.5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7</v>
      </c>
      <c r="B194" s="832" t="s">
        <v>2161</v>
      </c>
      <c r="C194" s="832" t="s">
        <v>2165</v>
      </c>
      <c r="D194" s="833" t="s">
        <v>3721</v>
      </c>
      <c r="E194" s="834" t="s">
        <v>2206</v>
      </c>
      <c r="F194" s="832" t="s">
        <v>2162</v>
      </c>
      <c r="G194" s="832" t="s">
        <v>2445</v>
      </c>
      <c r="H194" s="832" t="s">
        <v>585</v>
      </c>
      <c r="I194" s="832" t="s">
        <v>2640</v>
      </c>
      <c r="J194" s="832" t="s">
        <v>2641</v>
      </c>
      <c r="K194" s="832" t="s">
        <v>2549</v>
      </c>
      <c r="L194" s="835">
        <v>36.270000000000003</v>
      </c>
      <c r="M194" s="835">
        <v>72.540000000000006</v>
      </c>
      <c r="N194" s="832">
        <v>2</v>
      </c>
      <c r="O194" s="836">
        <v>0.5</v>
      </c>
      <c r="P194" s="835">
        <v>72.540000000000006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7</v>
      </c>
      <c r="B195" s="832" t="s">
        <v>2161</v>
      </c>
      <c r="C195" s="832" t="s">
        <v>2165</v>
      </c>
      <c r="D195" s="833" t="s">
        <v>3721</v>
      </c>
      <c r="E195" s="834" t="s">
        <v>2206</v>
      </c>
      <c r="F195" s="832" t="s">
        <v>2162</v>
      </c>
      <c r="G195" s="832" t="s">
        <v>2642</v>
      </c>
      <c r="H195" s="832" t="s">
        <v>585</v>
      </c>
      <c r="I195" s="832" t="s">
        <v>1811</v>
      </c>
      <c r="J195" s="832" t="s">
        <v>931</v>
      </c>
      <c r="K195" s="832" t="s">
        <v>1810</v>
      </c>
      <c r="L195" s="835">
        <v>42.51</v>
      </c>
      <c r="M195" s="835">
        <v>85.02</v>
      </c>
      <c r="N195" s="832">
        <v>2</v>
      </c>
      <c r="O195" s="836">
        <v>0.5</v>
      </c>
      <c r="P195" s="835">
        <v>85.02</v>
      </c>
      <c r="Q195" s="837">
        <v>1</v>
      </c>
      <c r="R195" s="832">
        <v>2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7</v>
      </c>
      <c r="B196" s="832" t="s">
        <v>2161</v>
      </c>
      <c r="C196" s="832" t="s">
        <v>2165</v>
      </c>
      <c r="D196" s="833" t="s">
        <v>3721</v>
      </c>
      <c r="E196" s="834" t="s">
        <v>2206</v>
      </c>
      <c r="F196" s="832" t="s">
        <v>2162</v>
      </c>
      <c r="G196" s="832" t="s">
        <v>2643</v>
      </c>
      <c r="H196" s="832" t="s">
        <v>585</v>
      </c>
      <c r="I196" s="832" t="s">
        <v>2644</v>
      </c>
      <c r="J196" s="832" t="s">
        <v>2645</v>
      </c>
      <c r="K196" s="832" t="s">
        <v>2646</v>
      </c>
      <c r="L196" s="835">
        <v>1157.22</v>
      </c>
      <c r="M196" s="835">
        <v>4628.88</v>
      </c>
      <c r="N196" s="832">
        <v>4</v>
      </c>
      <c r="O196" s="836">
        <v>1.5</v>
      </c>
      <c r="P196" s="835">
        <v>4628.88</v>
      </c>
      <c r="Q196" s="837">
        <v>1</v>
      </c>
      <c r="R196" s="832">
        <v>4</v>
      </c>
      <c r="S196" s="837">
        <v>1</v>
      </c>
      <c r="T196" s="836">
        <v>1.5</v>
      </c>
      <c r="U196" s="838">
        <v>1</v>
      </c>
    </row>
    <row r="197" spans="1:21" ht="14.4" customHeight="1" x14ac:dyDescent="0.3">
      <c r="A197" s="831">
        <v>7</v>
      </c>
      <c r="B197" s="832" t="s">
        <v>2161</v>
      </c>
      <c r="C197" s="832" t="s">
        <v>2165</v>
      </c>
      <c r="D197" s="833" t="s">
        <v>3721</v>
      </c>
      <c r="E197" s="834" t="s">
        <v>2206</v>
      </c>
      <c r="F197" s="832" t="s">
        <v>2162</v>
      </c>
      <c r="G197" s="832" t="s">
        <v>2647</v>
      </c>
      <c r="H197" s="832" t="s">
        <v>634</v>
      </c>
      <c r="I197" s="832" t="s">
        <v>1771</v>
      </c>
      <c r="J197" s="832" t="s">
        <v>1772</v>
      </c>
      <c r="K197" s="832" t="s">
        <v>1773</v>
      </c>
      <c r="L197" s="835">
        <v>672.95</v>
      </c>
      <c r="M197" s="835">
        <v>3364.75</v>
      </c>
      <c r="N197" s="832">
        <v>5</v>
      </c>
      <c r="O197" s="836">
        <v>0.5</v>
      </c>
      <c r="P197" s="835">
        <v>3364.75</v>
      </c>
      <c r="Q197" s="837">
        <v>1</v>
      </c>
      <c r="R197" s="832">
        <v>5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7</v>
      </c>
      <c r="B198" s="832" t="s">
        <v>2161</v>
      </c>
      <c r="C198" s="832" t="s">
        <v>2165</v>
      </c>
      <c r="D198" s="833" t="s">
        <v>3721</v>
      </c>
      <c r="E198" s="834" t="s">
        <v>2206</v>
      </c>
      <c r="F198" s="832" t="s">
        <v>2162</v>
      </c>
      <c r="G198" s="832" t="s">
        <v>2648</v>
      </c>
      <c r="H198" s="832" t="s">
        <v>634</v>
      </c>
      <c r="I198" s="832" t="s">
        <v>1787</v>
      </c>
      <c r="J198" s="832" t="s">
        <v>1788</v>
      </c>
      <c r="K198" s="832" t="s">
        <v>1789</v>
      </c>
      <c r="L198" s="835">
        <v>186.87</v>
      </c>
      <c r="M198" s="835">
        <v>373.74</v>
      </c>
      <c r="N198" s="832">
        <v>2</v>
      </c>
      <c r="O198" s="836">
        <v>0.5</v>
      </c>
      <c r="P198" s="835">
        <v>373.74</v>
      </c>
      <c r="Q198" s="837">
        <v>1</v>
      </c>
      <c r="R198" s="832">
        <v>2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7</v>
      </c>
      <c r="B199" s="832" t="s">
        <v>2161</v>
      </c>
      <c r="C199" s="832" t="s">
        <v>2165</v>
      </c>
      <c r="D199" s="833" t="s">
        <v>3721</v>
      </c>
      <c r="E199" s="834" t="s">
        <v>2206</v>
      </c>
      <c r="F199" s="832" t="s">
        <v>2162</v>
      </c>
      <c r="G199" s="832" t="s">
        <v>2496</v>
      </c>
      <c r="H199" s="832" t="s">
        <v>634</v>
      </c>
      <c r="I199" s="832" t="s">
        <v>2649</v>
      </c>
      <c r="J199" s="832" t="s">
        <v>2498</v>
      </c>
      <c r="K199" s="832" t="s">
        <v>2650</v>
      </c>
      <c r="L199" s="835">
        <v>115.27</v>
      </c>
      <c r="M199" s="835">
        <v>230.54</v>
      </c>
      <c r="N199" s="832">
        <v>2</v>
      </c>
      <c r="O199" s="836">
        <v>0.5</v>
      </c>
      <c r="P199" s="835">
        <v>230.54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7</v>
      </c>
      <c r="B200" s="832" t="s">
        <v>2161</v>
      </c>
      <c r="C200" s="832" t="s">
        <v>2165</v>
      </c>
      <c r="D200" s="833" t="s">
        <v>3721</v>
      </c>
      <c r="E200" s="834" t="s">
        <v>2206</v>
      </c>
      <c r="F200" s="832" t="s">
        <v>2162</v>
      </c>
      <c r="G200" s="832" t="s">
        <v>2651</v>
      </c>
      <c r="H200" s="832" t="s">
        <v>585</v>
      </c>
      <c r="I200" s="832" t="s">
        <v>2652</v>
      </c>
      <c r="J200" s="832" t="s">
        <v>2653</v>
      </c>
      <c r="K200" s="832" t="s">
        <v>2654</v>
      </c>
      <c r="L200" s="835">
        <v>3064.74</v>
      </c>
      <c r="M200" s="835">
        <v>3064.74</v>
      </c>
      <c r="N200" s="832">
        <v>1</v>
      </c>
      <c r="O200" s="836">
        <v>0.5</v>
      </c>
      <c r="P200" s="835">
        <v>3064.74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7</v>
      </c>
      <c r="B201" s="832" t="s">
        <v>2161</v>
      </c>
      <c r="C201" s="832" t="s">
        <v>2165</v>
      </c>
      <c r="D201" s="833" t="s">
        <v>3721</v>
      </c>
      <c r="E201" s="834" t="s">
        <v>2206</v>
      </c>
      <c r="F201" s="832" t="s">
        <v>2162</v>
      </c>
      <c r="G201" s="832" t="s">
        <v>2570</v>
      </c>
      <c r="H201" s="832" t="s">
        <v>634</v>
      </c>
      <c r="I201" s="832" t="s">
        <v>2655</v>
      </c>
      <c r="J201" s="832" t="s">
        <v>2627</v>
      </c>
      <c r="K201" s="832" t="s">
        <v>1819</v>
      </c>
      <c r="L201" s="835">
        <v>70.23</v>
      </c>
      <c r="M201" s="835">
        <v>70.23</v>
      </c>
      <c r="N201" s="832">
        <v>1</v>
      </c>
      <c r="O201" s="836">
        <v>0.5</v>
      </c>
      <c r="P201" s="835">
        <v>70.23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7</v>
      </c>
      <c r="B202" s="832" t="s">
        <v>2161</v>
      </c>
      <c r="C202" s="832" t="s">
        <v>2165</v>
      </c>
      <c r="D202" s="833" t="s">
        <v>3721</v>
      </c>
      <c r="E202" s="834" t="s">
        <v>2206</v>
      </c>
      <c r="F202" s="832" t="s">
        <v>2162</v>
      </c>
      <c r="G202" s="832" t="s">
        <v>2656</v>
      </c>
      <c r="H202" s="832" t="s">
        <v>585</v>
      </c>
      <c r="I202" s="832" t="s">
        <v>2657</v>
      </c>
      <c r="J202" s="832" t="s">
        <v>1128</v>
      </c>
      <c r="K202" s="832" t="s">
        <v>2658</v>
      </c>
      <c r="L202" s="835">
        <v>0</v>
      </c>
      <c r="M202" s="835">
        <v>0</v>
      </c>
      <c r="N202" s="832">
        <v>3</v>
      </c>
      <c r="O202" s="836">
        <v>0.5</v>
      </c>
      <c r="P202" s="835">
        <v>0</v>
      </c>
      <c r="Q202" s="837"/>
      <c r="R202" s="832">
        <v>3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7</v>
      </c>
      <c r="B203" s="832" t="s">
        <v>2161</v>
      </c>
      <c r="C203" s="832" t="s">
        <v>2165</v>
      </c>
      <c r="D203" s="833" t="s">
        <v>3721</v>
      </c>
      <c r="E203" s="834" t="s">
        <v>2206</v>
      </c>
      <c r="F203" s="832" t="s">
        <v>2162</v>
      </c>
      <c r="G203" s="832" t="s">
        <v>2659</v>
      </c>
      <c r="H203" s="832" t="s">
        <v>585</v>
      </c>
      <c r="I203" s="832" t="s">
        <v>2660</v>
      </c>
      <c r="J203" s="832" t="s">
        <v>2661</v>
      </c>
      <c r="K203" s="832" t="s">
        <v>2662</v>
      </c>
      <c r="L203" s="835">
        <v>173.31</v>
      </c>
      <c r="M203" s="835">
        <v>346.62</v>
      </c>
      <c r="N203" s="832">
        <v>2</v>
      </c>
      <c r="O203" s="836">
        <v>0.5</v>
      </c>
      <c r="P203" s="835">
        <v>346.62</v>
      </c>
      <c r="Q203" s="837">
        <v>1</v>
      </c>
      <c r="R203" s="832">
        <v>2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7</v>
      </c>
      <c r="B204" s="832" t="s">
        <v>2161</v>
      </c>
      <c r="C204" s="832" t="s">
        <v>2165</v>
      </c>
      <c r="D204" s="833" t="s">
        <v>3721</v>
      </c>
      <c r="E204" s="834" t="s">
        <v>2206</v>
      </c>
      <c r="F204" s="832" t="s">
        <v>2162</v>
      </c>
      <c r="G204" s="832" t="s">
        <v>2663</v>
      </c>
      <c r="H204" s="832" t="s">
        <v>585</v>
      </c>
      <c r="I204" s="832" t="s">
        <v>2664</v>
      </c>
      <c r="J204" s="832" t="s">
        <v>2665</v>
      </c>
      <c r="K204" s="832" t="s">
        <v>2066</v>
      </c>
      <c r="L204" s="835">
        <v>353.18</v>
      </c>
      <c r="M204" s="835">
        <v>353.18</v>
      </c>
      <c r="N204" s="832">
        <v>1</v>
      </c>
      <c r="O204" s="836">
        <v>0.5</v>
      </c>
      <c r="P204" s="835">
        <v>353.18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7</v>
      </c>
      <c r="B205" s="832" t="s">
        <v>2161</v>
      </c>
      <c r="C205" s="832" t="s">
        <v>2165</v>
      </c>
      <c r="D205" s="833" t="s">
        <v>3721</v>
      </c>
      <c r="E205" s="834" t="s">
        <v>2206</v>
      </c>
      <c r="F205" s="832" t="s">
        <v>2162</v>
      </c>
      <c r="G205" s="832" t="s">
        <v>2666</v>
      </c>
      <c r="H205" s="832" t="s">
        <v>585</v>
      </c>
      <c r="I205" s="832" t="s">
        <v>2667</v>
      </c>
      <c r="J205" s="832" t="s">
        <v>1295</v>
      </c>
      <c r="K205" s="832" t="s">
        <v>2668</v>
      </c>
      <c r="L205" s="835">
        <v>210.38</v>
      </c>
      <c r="M205" s="835">
        <v>210.38</v>
      </c>
      <c r="N205" s="832">
        <v>1</v>
      </c>
      <c r="O205" s="836">
        <v>0.5</v>
      </c>
      <c r="P205" s="835">
        <v>210.38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7</v>
      </c>
      <c r="B206" s="832" t="s">
        <v>2161</v>
      </c>
      <c r="C206" s="832" t="s">
        <v>2165</v>
      </c>
      <c r="D206" s="833" t="s">
        <v>3721</v>
      </c>
      <c r="E206" s="834" t="s">
        <v>2206</v>
      </c>
      <c r="F206" s="832" t="s">
        <v>2162</v>
      </c>
      <c r="G206" s="832" t="s">
        <v>2278</v>
      </c>
      <c r="H206" s="832" t="s">
        <v>585</v>
      </c>
      <c r="I206" s="832" t="s">
        <v>2279</v>
      </c>
      <c r="J206" s="832" t="s">
        <v>1507</v>
      </c>
      <c r="K206" s="832" t="s">
        <v>2280</v>
      </c>
      <c r="L206" s="835">
        <v>186.27</v>
      </c>
      <c r="M206" s="835">
        <v>372.54</v>
      </c>
      <c r="N206" s="832">
        <v>2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7</v>
      </c>
      <c r="B207" s="832" t="s">
        <v>2161</v>
      </c>
      <c r="C207" s="832" t="s">
        <v>2165</v>
      </c>
      <c r="D207" s="833" t="s">
        <v>3721</v>
      </c>
      <c r="E207" s="834" t="s">
        <v>2210</v>
      </c>
      <c r="F207" s="832" t="s">
        <v>2162</v>
      </c>
      <c r="G207" s="832" t="s">
        <v>2217</v>
      </c>
      <c r="H207" s="832" t="s">
        <v>585</v>
      </c>
      <c r="I207" s="832" t="s">
        <v>2669</v>
      </c>
      <c r="J207" s="832" t="s">
        <v>731</v>
      </c>
      <c r="K207" s="832" t="s">
        <v>2670</v>
      </c>
      <c r="L207" s="835">
        <v>154.36000000000001</v>
      </c>
      <c r="M207" s="835">
        <v>154.36000000000001</v>
      </c>
      <c r="N207" s="832">
        <v>1</v>
      </c>
      <c r="O207" s="836">
        <v>0.5</v>
      </c>
      <c r="P207" s="835">
        <v>154.36000000000001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7</v>
      </c>
      <c r="B208" s="832" t="s">
        <v>2161</v>
      </c>
      <c r="C208" s="832" t="s">
        <v>2165</v>
      </c>
      <c r="D208" s="833" t="s">
        <v>3721</v>
      </c>
      <c r="E208" s="834" t="s">
        <v>2210</v>
      </c>
      <c r="F208" s="832" t="s">
        <v>2162</v>
      </c>
      <c r="G208" s="832" t="s">
        <v>2253</v>
      </c>
      <c r="H208" s="832" t="s">
        <v>585</v>
      </c>
      <c r="I208" s="832" t="s">
        <v>2254</v>
      </c>
      <c r="J208" s="832" t="s">
        <v>1062</v>
      </c>
      <c r="K208" s="832" t="s">
        <v>2255</v>
      </c>
      <c r="L208" s="835">
        <v>107.27</v>
      </c>
      <c r="M208" s="835">
        <v>107.27</v>
      </c>
      <c r="N208" s="832">
        <v>1</v>
      </c>
      <c r="O208" s="836">
        <v>0.5</v>
      </c>
      <c r="P208" s="835">
        <v>107.27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7</v>
      </c>
      <c r="B209" s="832" t="s">
        <v>2161</v>
      </c>
      <c r="C209" s="832" t="s">
        <v>2165</v>
      </c>
      <c r="D209" s="833" t="s">
        <v>3721</v>
      </c>
      <c r="E209" s="834" t="s">
        <v>2214</v>
      </c>
      <c r="F209" s="832" t="s">
        <v>2162</v>
      </c>
      <c r="G209" s="832" t="s">
        <v>2671</v>
      </c>
      <c r="H209" s="832" t="s">
        <v>585</v>
      </c>
      <c r="I209" s="832" t="s">
        <v>2672</v>
      </c>
      <c r="J209" s="832" t="s">
        <v>2673</v>
      </c>
      <c r="K209" s="832" t="s">
        <v>2674</v>
      </c>
      <c r="L209" s="835">
        <v>32.28</v>
      </c>
      <c r="M209" s="835">
        <v>32.28</v>
      </c>
      <c r="N209" s="832">
        <v>1</v>
      </c>
      <c r="O209" s="836">
        <v>0.5</v>
      </c>
      <c r="P209" s="835">
        <v>32.28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7</v>
      </c>
      <c r="B210" s="832" t="s">
        <v>2161</v>
      </c>
      <c r="C210" s="832" t="s">
        <v>2165</v>
      </c>
      <c r="D210" s="833" t="s">
        <v>3721</v>
      </c>
      <c r="E210" s="834" t="s">
        <v>2214</v>
      </c>
      <c r="F210" s="832" t="s">
        <v>2162</v>
      </c>
      <c r="G210" s="832" t="s">
        <v>2445</v>
      </c>
      <c r="H210" s="832" t="s">
        <v>585</v>
      </c>
      <c r="I210" s="832" t="s">
        <v>2675</v>
      </c>
      <c r="J210" s="832" t="s">
        <v>2641</v>
      </c>
      <c r="K210" s="832" t="s">
        <v>2448</v>
      </c>
      <c r="L210" s="835">
        <v>0</v>
      </c>
      <c r="M210" s="835">
        <v>0</v>
      </c>
      <c r="N210" s="832">
        <v>1</v>
      </c>
      <c r="O210" s="836">
        <v>0.5</v>
      </c>
      <c r="P210" s="835">
        <v>0</v>
      </c>
      <c r="Q210" s="837"/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7</v>
      </c>
      <c r="B211" s="832" t="s">
        <v>2161</v>
      </c>
      <c r="C211" s="832" t="s">
        <v>2165</v>
      </c>
      <c r="D211" s="833" t="s">
        <v>3721</v>
      </c>
      <c r="E211" s="834" t="s">
        <v>2214</v>
      </c>
      <c r="F211" s="832" t="s">
        <v>2162</v>
      </c>
      <c r="G211" s="832" t="s">
        <v>2445</v>
      </c>
      <c r="H211" s="832" t="s">
        <v>585</v>
      </c>
      <c r="I211" s="832" t="s">
        <v>2640</v>
      </c>
      <c r="J211" s="832" t="s">
        <v>2641</v>
      </c>
      <c r="K211" s="832" t="s">
        <v>2549</v>
      </c>
      <c r="L211" s="835">
        <v>36.270000000000003</v>
      </c>
      <c r="M211" s="835">
        <v>108.81</v>
      </c>
      <c r="N211" s="832">
        <v>3</v>
      </c>
      <c r="O211" s="836">
        <v>1</v>
      </c>
      <c r="P211" s="835">
        <v>108.81</v>
      </c>
      <c r="Q211" s="837">
        <v>1</v>
      </c>
      <c r="R211" s="832">
        <v>3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7</v>
      </c>
      <c r="B212" s="832" t="s">
        <v>2161</v>
      </c>
      <c r="C212" s="832" t="s">
        <v>2165</v>
      </c>
      <c r="D212" s="833" t="s">
        <v>3721</v>
      </c>
      <c r="E212" s="834" t="s">
        <v>2214</v>
      </c>
      <c r="F212" s="832" t="s">
        <v>2162</v>
      </c>
      <c r="G212" s="832" t="s">
        <v>2676</v>
      </c>
      <c r="H212" s="832" t="s">
        <v>585</v>
      </c>
      <c r="I212" s="832" t="s">
        <v>2677</v>
      </c>
      <c r="J212" s="832" t="s">
        <v>2678</v>
      </c>
      <c r="K212" s="832" t="s">
        <v>2679</v>
      </c>
      <c r="L212" s="835">
        <v>736.33</v>
      </c>
      <c r="M212" s="835">
        <v>16199.26</v>
      </c>
      <c r="N212" s="832">
        <v>22</v>
      </c>
      <c r="O212" s="836">
        <v>2.5</v>
      </c>
      <c r="P212" s="835">
        <v>16199.26</v>
      </c>
      <c r="Q212" s="837">
        <v>1</v>
      </c>
      <c r="R212" s="832">
        <v>22</v>
      </c>
      <c r="S212" s="837">
        <v>1</v>
      </c>
      <c r="T212" s="836">
        <v>2.5</v>
      </c>
      <c r="U212" s="838">
        <v>1</v>
      </c>
    </row>
    <row r="213" spans="1:21" ht="14.4" customHeight="1" x14ac:dyDescent="0.3">
      <c r="A213" s="831">
        <v>7</v>
      </c>
      <c r="B213" s="832" t="s">
        <v>2161</v>
      </c>
      <c r="C213" s="832" t="s">
        <v>2165</v>
      </c>
      <c r="D213" s="833" t="s">
        <v>3721</v>
      </c>
      <c r="E213" s="834" t="s">
        <v>2214</v>
      </c>
      <c r="F213" s="832" t="s">
        <v>2162</v>
      </c>
      <c r="G213" s="832" t="s">
        <v>2642</v>
      </c>
      <c r="H213" s="832" t="s">
        <v>634</v>
      </c>
      <c r="I213" s="832" t="s">
        <v>1809</v>
      </c>
      <c r="J213" s="832" t="s">
        <v>933</v>
      </c>
      <c r="K213" s="832" t="s">
        <v>1810</v>
      </c>
      <c r="L213" s="835">
        <v>42.51</v>
      </c>
      <c r="M213" s="835">
        <v>127.53</v>
      </c>
      <c r="N213" s="832">
        <v>3</v>
      </c>
      <c r="O213" s="836">
        <v>1</v>
      </c>
      <c r="P213" s="835">
        <v>127.53</v>
      </c>
      <c r="Q213" s="837">
        <v>1</v>
      </c>
      <c r="R213" s="832">
        <v>3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7</v>
      </c>
      <c r="B214" s="832" t="s">
        <v>2161</v>
      </c>
      <c r="C214" s="832" t="s">
        <v>2165</v>
      </c>
      <c r="D214" s="833" t="s">
        <v>3721</v>
      </c>
      <c r="E214" s="834" t="s">
        <v>2214</v>
      </c>
      <c r="F214" s="832" t="s">
        <v>2162</v>
      </c>
      <c r="G214" s="832" t="s">
        <v>2642</v>
      </c>
      <c r="H214" s="832" t="s">
        <v>634</v>
      </c>
      <c r="I214" s="832" t="s">
        <v>2680</v>
      </c>
      <c r="J214" s="832" t="s">
        <v>933</v>
      </c>
      <c r="K214" s="832" t="s">
        <v>2681</v>
      </c>
      <c r="L214" s="835">
        <v>85.02</v>
      </c>
      <c r="M214" s="835">
        <v>85.02</v>
      </c>
      <c r="N214" s="832">
        <v>1</v>
      </c>
      <c r="O214" s="836">
        <v>0.5</v>
      </c>
      <c r="P214" s="835">
        <v>85.02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7</v>
      </c>
      <c r="B215" s="832" t="s">
        <v>2161</v>
      </c>
      <c r="C215" s="832" t="s">
        <v>2165</v>
      </c>
      <c r="D215" s="833" t="s">
        <v>3721</v>
      </c>
      <c r="E215" s="834" t="s">
        <v>2214</v>
      </c>
      <c r="F215" s="832" t="s">
        <v>2162</v>
      </c>
      <c r="G215" s="832" t="s">
        <v>2682</v>
      </c>
      <c r="H215" s="832" t="s">
        <v>585</v>
      </c>
      <c r="I215" s="832" t="s">
        <v>2683</v>
      </c>
      <c r="J215" s="832" t="s">
        <v>2684</v>
      </c>
      <c r="K215" s="832" t="s">
        <v>2685</v>
      </c>
      <c r="L215" s="835">
        <v>101.92</v>
      </c>
      <c r="M215" s="835">
        <v>101.92</v>
      </c>
      <c r="N215" s="832">
        <v>1</v>
      </c>
      <c r="O215" s="836">
        <v>0.5</v>
      </c>
      <c r="P215" s="835">
        <v>101.92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7</v>
      </c>
      <c r="B216" s="832" t="s">
        <v>2161</v>
      </c>
      <c r="C216" s="832" t="s">
        <v>2165</v>
      </c>
      <c r="D216" s="833" t="s">
        <v>3721</v>
      </c>
      <c r="E216" s="834" t="s">
        <v>2214</v>
      </c>
      <c r="F216" s="832" t="s">
        <v>2162</v>
      </c>
      <c r="G216" s="832" t="s">
        <v>2686</v>
      </c>
      <c r="H216" s="832" t="s">
        <v>585</v>
      </c>
      <c r="I216" s="832" t="s">
        <v>2687</v>
      </c>
      <c r="J216" s="832" t="s">
        <v>2688</v>
      </c>
      <c r="K216" s="832" t="s">
        <v>2689</v>
      </c>
      <c r="L216" s="835">
        <v>159.71</v>
      </c>
      <c r="M216" s="835">
        <v>319.42</v>
      </c>
      <c r="N216" s="832">
        <v>2</v>
      </c>
      <c r="O216" s="836">
        <v>0.5</v>
      </c>
      <c r="P216" s="835">
        <v>319.42</v>
      </c>
      <c r="Q216" s="837">
        <v>1</v>
      </c>
      <c r="R216" s="832">
        <v>2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7</v>
      </c>
      <c r="B217" s="832" t="s">
        <v>2161</v>
      </c>
      <c r="C217" s="832" t="s">
        <v>2165</v>
      </c>
      <c r="D217" s="833" t="s">
        <v>3721</v>
      </c>
      <c r="E217" s="834" t="s">
        <v>2214</v>
      </c>
      <c r="F217" s="832" t="s">
        <v>2162</v>
      </c>
      <c r="G217" s="832" t="s">
        <v>2489</v>
      </c>
      <c r="H217" s="832" t="s">
        <v>585</v>
      </c>
      <c r="I217" s="832" t="s">
        <v>2690</v>
      </c>
      <c r="J217" s="832" t="s">
        <v>2691</v>
      </c>
      <c r="K217" s="832" t="s">
        <v>2692</v>
      </c>
      <c r="L217" s="835">
        <v>0</v>
      </c>
      <c r="M217" s="835">
        <v>0</v>
      </c>
      <c r="N217" s="832">
        <v>1</v>
      </c>
      <c r="O217" s="836">
        <v>0.5</v>
      </c>
      <c r="P217" s="835">
        <v>0</v>
      </c>
      <c r="Q217" s="837"/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7</v>
      </c>
      <c r="B218" s="832" t="s">
        <v>2161</v>
      </c>
      <c r="C218" s="832" t="s">
        <v>2165</v>
      </c>
      <c r="D218" s="833" t="s">
        <v>3721</v>
      </c>
      <c r="E218" s="834" t="s">
        <v>2214</v>
      </c>
      <c r="F218" s="832" t="s">
        <v>2162</v>
      </c>
      <c r="G218" s="832" t="s">
        <v>2693</v>
      </c>
      <c r="H218" s="832" t="s">
        <v>634</v>
      </c>
      <c r="I218" s="832" t="s">
        <v>2694</v>
      </c>
      <c r="J218" s="832" t="s">
        <v>780</v>
      </c>
      <c r="K218" s="832" t="s">
        <v>2695</v>
      </c>
      <c r="L218" s="835">
        <v>29.27</v>
      </c>
      <c r="M218" s="835">
        <v>29.27</v>
      </c>
      <c r="N218" s="832">
        <v>1</v>
      </c>
      <c r="O218" s="836">
        <v>0.5</v>
      </c>
      <c r="P218" s="835">
        <v>29.27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7</v>
      </c>
      <c r="B219" s="832" t="s">
        <v>2161</v>
      </c>
      <c r="C219" s="832" t="s">
        <v>2165</v>
      </c>
      <c r="D219" s="833" t="s">
        <v>3721</v>
      </c>
      <c r="E219" s="834" t="s">
        <v>2214</v>
      </c>
      <c r="F219" s="832" t="s">
        <v>2162</v>
      </c>
      <c r="G219" s="832" t="s">
        <v>2336</v>
      </c>
      <c r="H219" s="832" t="s">
        <v>585</v>
      </c>
      <c r="I219" s="832" t="s">
        <v>2696</v>
      </c>
      <c r="J219" s="832" t="s">
        <v>2697</v>
      </c>
      <c r="K219" s="832" t="s">
        <v>2698</v>
      </c>
      <c r="L219" s="835">
        <v>63.47</v>
      </c>
      <c r="M219" s="835">
        <v>126.94</v>
      </c>
      <c r="N219" s="832">
        <v>2</v>
      </c>
      <c r="O219" s="836">
        <v>1</v>
      </c>
      <c r="P219" s="835">
        <v>126.94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7</v>
      </c>
      <c r="B220" s="832" t="s">
        <v>2161</v>
      </c>
      <c r="C220" s="832" t="s">
        <v>2165</v>
      </c>
      <c r="D220" s="833" t="s">
        <v>3721</v>
      </c>
      <c r="E220" s="834" t="s">
        <v>2214</v>
      </c>
      <c r="F220" s="832" t="s">
        <v>2162</v>
      </c>
      <c r="G220" s="832" t="s">
        <v>2699</v>
      </c>
      <c r="H220" s="832" t="s">
        <v>585</v>
      </c>
      <c r="I220" s="832" t="s">
        <v>2700</v>
      </c>
      <c r="J220" s="832" t="s">
        <v>2701</v>
      </c>
      <c r="K220" s="832" t="s">
        <v>2702</v>
      </c>
      <c r="L220" s="835">
        <v>0</v>
      </c>
      <c r="M220" s="835">
        <v>0</v>
      </c>
      <c r="N220" s="832">
        <v>2</v>
      </c>
      <c r="O220" s="836">
        <v>0.5</v>
      </c>
      <c r="P220" s="835">
        <v>0</v>
      </c>
      <c r="Q220" s="837"/>
      <c r="R220" s="832">
        <v>2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7</v>
      </c>
      <c r="B221" s="832" t="s">
        <v>2161</v>
      </c>
      <c r="C221" s="832" t="s">
        <v>2165</v>
      </c>
      <c r="D221" s="833" t="s">
        <v>3721</v>
      </c>
      <c r="E221" s="834" t="s">
        <v>2214</v>
      </c>
      <c r="F221" s="832" t="s">
        <v>2162</v>
      </c>
      <c r="G221" s="832" t="s">
        <v>2699</v>
      </c>
      <c r="H221" s="832" t="s">
        <v>585</v>
      </c>
      <c r="I221" s="832" t="s">
        <v>2703</v>
      </c>
      <c r="J221" s="832" t="s">
        <v>2704</v>
      </c>
      <c r="K221" s="832" t="s">
        <v>2705</v>
      </c>
      <c r="L221" s="835">
        <v>0</v>
      </c>
      <c r="M221" s="835">
        <v>0</v>
      </c>
      <c r="N221" s="832">
        <v>1</v>
      </c>
      <c r="O221" s="836">
        <v>1</v>
      </c>
      <c r="P221" s="835">
        <v>0</v>
      </c>
      <c r="Q221" s="837"/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7</v>
      </c>
      <c r="B222" s="832" t="s">
        <v>2161</v>
      </c>
      <c r="C222" s="832" t="s">
        <v>2165</v>
      </c>
      <c r="D222" s="833" t="s">
        <v>3721</v>
      </c>
      <c r="E222" s="834" t="s">
        <v>2214</v>
      </c>
      <c r="F222" s="832" t="s">
        <v>2162</v>
      </c>
      <c r="G222" s="832" t="s">
        <v>2706</v>
      </c>
      <c r="H222" s="832" t="s">
        <v>585</v>
      </c>
      <c r="I222" s="832" t="s">
        <v>2707</v>
      </c>
      <c r="J222" s="832" t="s">
        <v>2708</v>
      </c>
      <c r="K222" s="832" t="s">
        <v>2709</v>
      </c>
      <c r="L222" s="835">
        <v>1228</v>
      </c>
      <c r="M222" s="835">
        <v>7368</v>
      </c>
      <c r="N222" s="832">
        <v>6</v>
      </c>
      <c r="O222" s="836">
        <v>1.5</v>
      </c>
      <c r="P222" s="835">
        <v>7368</v>
      </c>
      <c r="Q222" s="837">
        <v>1</v>
      </c>
      <c r="R222" s="832">
        <v>6</v>
      </c>
      <c r="S222" s="837">
        <v>1</v>
      </c>
      <c r="T222" s="836">
        <v>1.5</v>
      </c>
      <c r="U222" s="838">
        <v>1</v>
      </c>
    </row>
    <row r="223" spans="1:21" ht="14.4" customHeight="1" x14ac:dyDescent="0.3">
      <c r="A223" s="831">
        <v>7</v>
      </c>
      <c r="B223" s="832" t="s">
        <v>2161</v>
      </c>
      <c r="C223" s="832" t="s">
        <v>2165</v>
      </c>
      <c r="D223" s="833" t="s">
        <v>3721</v>
      </c>
      <c r="E223" s="834" t="s">
        <v>2214</v>
      </c>
      <c r="F223" s="832" t="s">
        <v>2162</v>
      </c>
      <c r="G223" s="832" t="s">
        <v>2706</v>
      </c>
      <c r="H223" s="832" t="s">
        <v>585</v>
      </c>
      <c r="I223" s="832" t="s">
        <v>2710</v>
      </c>
      <c r="J223" s="832" t="s">
        <v>2708</v>
      </c>
      <c r="K223" s="832" t="s">
        <v>2711</v>
      </c>
      <c r="L223" s="835">
        <v>4298.01</v>
      </c>
      <c r="M223" s="835">
        <v>4298.01</v>
      </c>
      <c r="N223" s="832">
        <v>1</v>
      </c>
      <c r="O223" s="836">
        <v>0.5</v>
      </c>
      <c r="P223" s="835">
        <v>4298.01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7</v>
      </c>
      <c r="B224" s="832" t="s">
        <v>2161</v>
      </c>
      <c r="C224" s="832" t="s">
        <v>2165</v>
      </c>
      <c r="D224" s="833" t="s">
        <v>3721</v>
      </c>
      <c r="E224" s="834" t="s">
        <v>2214</v>
      </c>
      <c r="F224" s="832" t="s">
        <v>2162</v>
      </c>
      <c r="G224" s="832" t="s">
        <v>2712</v>
      </c>
      <c r="H224" s="832" t="s">
        <v>585</v>
      </c>
      <c r="I224" s="832" t="s">
        <v>2713</v>
      </c>
      <c r="J224" s="832" t="s">
        <v>2714</v>
      </c>
      <c r="K224" s="832" t="s">
        <v>2715</v>
      </c>
      <c r="L224" s="835">
        <v>729.38</v>
      </c>
      <c r="M224" s="835">
        <v>1458.76</v>
      </c>
      <c r="N224" s="832">
        <v>2</v>
      </c>
      <c r="O224" s="836">
        <v>0.5</v>
      </c>
      <c r="P224" s="835">
        <v>1458.76</v>
      </c>
      <c r="Q224" s="837">
        <v>1</v>
      </c>
      <c r="R224" s="832">
        <v>2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7</v>
      </c>
      <c r="B225" s="832" t="s">
        <v>2161</v>
      </c>
      <c r="C225" s="832" t="s">
        <v>2165</v>
      </c>
      <c r="D225" s="833" t="s">
        <v>3721</v>
      </c>
      <c r="E225" s="834" t="s">
        <v>2214</v>
      </c>
      <c r="F225" s="832" t="s">
        <v>2162</v>
      </c>
      <c r="G225" s="832" t="s">
        <v>2712</v>
      </c>
      <c r="H225" s="832" t="s">
        <v>585</v>
      </c>
      <c r="I225" s="832" t="s">
        <v>2716</v>
      </c>
      <c r="J225" s="832" t="s">
        <v>2714</v>
      </c>
      <c r="K225" s="832" t="s">
        <v>2717</v>
      </c>
      <c r="L225" s="835">
        <v>729.38</v>
      </c>
      <c r="M225" s="835">
        <v>1458.76</v>
      </c>
      <c r="N225" s="832">
        <v>2</v>
      </c>
      <c r="O225" s="836">
        <v>0.5</v>
      </c>
      <c r="P225" s="835">
        <v>1458.76</v>
      </c>
      <c r="Q225" s="837">
        <v>1</v>
      </c>
      <c r="R225" s="832">
        <v>2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7</v>
      </c>
      <c r="B226" s="832" t="s">
        <v>2161</v>
      </c>
      <c r="C226" s="832" t="s">
        <v>2165</v>
      </c>
      <c r="D226" s="833" t="s">
        <v>3721</v>
      </c>
      <c r="E226" s="834" t="s">
        <v>2214</v>
      </c>
      <c r="F226" s="832" t="s">
        <v>2162</v>
      </c>
      <c r="G226" s="832" t="s">
        <v>2268</v>
      </c>
      <c r="H226" s="832" t="s">
        <v>634</v>
      </c>
      <c r="I226" s="832" t="s">
        <v>2145</v>
      </c>
      <c r="J226" s="832" t="s">
        <v>733</v>
      </c>
      <c r="K226" s="832" t="s">
        <v>2146</v>
      </c>
      <c r="L226" s="835">
        <v>48.42</v>
      </c>
      <c r="M226" s="835">
        <v>145.26</v>
      </c>
      <c r="N226" s="832">
        <v>3</v>
      </c>
      <c r="O226" s="836">
        <v>1</v>
      </c>
      <c r="P226" s="835">
        <v>145.26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7</v>
      </c>
      <c r="B227" s="832" t="s">
        <v>2161</v>
      </c>
      <c r="C227" s="832" t="s">
        <v>2165</v>
      </c>
      <c r="D227" s="833" t="s">
        <v>3721</v>
      </c>
      <c r="E227" s="834" t="s">
        <v>2214</v>
      </c>
      <c r="F227" s="832" t="s">
        <v>2162</v>
      </c>
      <c r="G227" s="832" t="s">
        <v>2227</v>
      </c>
      <c r="H227" s="832" t="s">
        <v>585</v>
      </c>
      <c r="I227" s="832" t="s">
        <v>2228</v>
      </c>
      <c r="J227" s="832" t="s">
        <v>962</v>
      </c>
      <c r="K227" s="832" t="s">
        <v>2229</v>
      </c>
      <c r="L227" s="835">
        <v>185.26</v>
      </c>
      <c r="M227" s="835">
        <v>185.26</v>
      </c>
      <c r="N227" s="832">
        <v>1</v>
      </c>
      <c r="O227" s="836">
        <v>0.5</v>
      </c>
      <c r="P227" s="835">
        <v>185.26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7</v>
      </c>
      <c r="B228" s="832" t="s">
        <v>2161</v>
      </c>
      <c r="C228" s="832" t="s">
        <v>2165</v>
      </c>
      <c r="D228" s="833" t="s">
        <v>3721</v>
      </c>
      <c r="E228" s="834" t="s">
        <v>2214</v>
      </c>
      <c r="F228" s="832" t="s">
        <v>2162</v>
      </c>
      <c r="G228" s="832" t="s">
        <v>2718</v>
      </c>
      <c r="H228" s="832" t="s">
        <v>585</v>
      </c>
      <c r="I228" s="832" t="s">
        <v>2719</v>
      </c>
      <c r="J228" s="832" t="s">
        <v>2720</v>
      </c>
      <c r="K228" s="832" t="s">
        <v>2721</v>
      </c>
      <c r="L228" s="835">
        <v>0</v>
      </c>
      <c r="M228" s="835">
        <v>0</v>
      </c>
      <c r="N228" s="832">
        <v>4</v>
      </c>
      <c r="O228" s="836">
        <v>1</v>
      </c>
      <c r="P228" s="835">
        <v>0</v>
      </c>
      <c r="Q228" s="837"/>
      <c r="R228" s="832">
        <v>4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7</v>
      </c>
      <c r="B229" s="832" t="s">
        <v>2161</v>
      </c>
      <c r="C229" s="832" t="s">
        <v>2165</v>
      </c>
      <c r="D229" s="833" t="s">
        <v>3721</v>
      </c>
      <c r="E229" s="834" t="s">
        <v>2214</v>
      </c>
      <c r="F229" s="832" t="s">
        <v>2162</v>
      </c>
      <c r="G229" s="832" t="s">
        <v>2718</v>
      </c>
      <c r="H229" s="832" t="s">
        <v>585</v>
      </c>
      <c r="I229" s="832" t="s">
        <v>2722</v>
      </c>
      <c r="J229" s="832" t="s">
        <v>2720</v>
      </c>
      <c r="K229" s="832" t="s">
        <v>2723</v>
      </c>
      <c r="L229" s="835">
        <v>0</v>
      </c>
      <c r="M229" s="835">
        <v>0</v>
      </c>
      <c r="N229" s="832">
        <v>1</v>
      </c>
      <c r="O229" s="836">
        <v>0.5</v>
      </c>
      <c r="P229" s="835">
        <v>0</v>
      </c>
      <c r="Q229" s="837"/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7</v>
      </c>
      <c r="B230" s="832" t="s">
        <v>2161</v>
      </c>
      <c r="C230" s="832" t="s">
        <v>2165</v>
      </c>
      <c r="D230" s="833" t="s">
        <v>3721</v>
      </c>
      <c r="E230" s="834" t="s">
        <v>2214</v>
      </c>
      <c r="F230" s="832" t="s">
        <v>2162</v>
      </c>
      <c r="G230" s="832" t="s">
        <v>2350</v>
      </c>
      <c r="H230" s="832" t="s">
        <v>634</v>
      </c>
      <c r="I230" s="832" t="s">
        <v>1985</v>
      </c>
      <c r="J230" s="832" t="s">
        <v>1986</v>
      </c>
      <c r="K230" s="832" t="s">
        <v>1987</v>
      </c>
      <c r="L230" s="835">
        <v>0</v>
      </c>
      <c r="M230" s="835">
        <v>0</v>
      </c>
      <c r="N230" s="832">
        <v>1</v>
      </c>
      <c r="O230" s="836">
        <v>0.5</v>
      </c>
      <c r="P230" s="835">
        <v>0</v>
      </c>
      <c r="Q230" s="837"/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7</v>
      </c>
      <c r="B231" s="832" t="s">
        <v>2161</v>
      </c>
      <c r="C231" s="832" t="s">
        <v>2165</v>
      </c>
      <c r="D231" s="833" t="s">
        <v>3721</v>
      </c>
      <c r="E231" s="834" t="s">
        <v>2214</v>
      </c>
      <c r="F231" s="832" t="s">
        <v>2162</v>
      </c>
      <c r="G231" s="832" t="s">
        <v>2666</v>
      </c>
      <c r="H231" s="832" t="s">
        <v>585</v>
      </c>
      <c r="I231" s="832" t="s">
        <v>2724</v>
      </c>
      <c r="J231" s="832" t="s">
        <v>1295</v>
      </c>
      <c r="K231" s="832" t="s">
        <v>2725</v>
      </c>
      <c r="L231" s="835">
        <v>126.23</v>
      </c>
      <c r="M231" s="835">
        <v>504.92</v>
      </c>
      <c r="N231" s="832">
        <v>4</v>
      </c>
      <c r="O231" s="836">
        <v>1</v>
      </c>
      <c r="P231" s="835">
        <v>504.92</v>
      </c>
      <c r="Q231" s="837">
        <v>1</v>
      </c>
      <c r="R231" s="832">
        <v>4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7</v>
      </c>
      <c r="B232" s="832" t="s">
        <v>2161</v>
      </c>
      <c r="C232" s="832" t="s">
        <v>2165</v>
      </c>
      <c r="D232" s="833" t="s">
        <v>3721</v>
      </c>
      <c r="E232" s="834" t="s">
        <v>2214</v>
      </c>
      <c r="F232" s="832" t="s">
        <v>2162</v>
      </c>
      <c r="G232" s="832" t="s">
        <v>2278</v>
      </c>
      <c r="H232" s="832" t="s">
        <v>585</v>
      </c>
      <c r="I232" s="832" t="s">
        <v>2279</v>
      </c>
      <c r="J232" s="832" t="s">
        <v>1507</v>
      </c>
      <c r="K232" s="832" t="s">
        <v>2280</v>
      </c>
      <c r="L232" s="835">
        <v>186.27</v>
      </c>
      <c r="M232" s="835">
        <v>372.54</v>
      </c>
      <c r="N232" s="832">
        <v>2</v>
      </c>
      <c r="O232" s="836">
        <v>0.5</v>
      </c>
      <c r="P232" s="835">
        <v>372.54</v>
      </c>
      <c r="Q232" s="837">
        <v>1</v>
      </c>
      <c r="R232" s="832">
        <v>2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7</v>
      </c>
      <c r="B233" s="832" t="s">
        <v>2161</v>
      </c>
      <c r="C233" s="832" t="s">
        <v>2165</v>
      </c>
      <c r="D233" s="833" t="s">
        <v>3721</v>
      </c>
      <c r="E233" s="834" t="s">
        <v>2214</v>
      </c>
      <c r="F233" s="832" t="s">
        <v>2162</v>
      </c>
      <c r="G233" s="832" t="s">
        <v>2726</v>
      </c>
      <c r="H233" s="832" t="s">
        <v>585</v>
      </c>
      <c r="I233" s="832" t="s">
        <v>2727</v>
      </c>
      <c r="J233" s="832" t="s">
        <v>2728</v>
      </c>
      <c r="K233" s="832" t="s">
        <v>2729</v>
      </c>
      <c r="L233" s="835">
        <v>1546.98</v>
      </c>
      <c r="M233" s="835">
        <v>1546.98</v>
      </c>
      <c r="N233" s="832">
        <v>1</v>
      </c>
      <c r="O233" s="836">
        <v>0.5</v>
      </c>
      <c r="P233" s="835">
        <v>1546.98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7</v>
      </c>
      <c r="B234" s="832" t="s">
        <v>2161</v>
      </c>
      <c r="C234" s="832" t="s">
        <v>2165</v>
      </c>
      <c r="D234" s="833" t="s">
        <v>3721</v>
      </c>
      <c r="E234" s="834" t="s">
        <v>2215</v>
      </c>
      <c r="F234" s="832" t="s">
        <v>2162</v>
      </c>
      <c r="G234" s="832" t="s">
        <v>2217</v>
      </c>
      <c r="H234" s="832" t="s">
        <v>634</v>
      </c>
      <c r="I234" s="832" t="s">
        <v>2291</v>
      </c>
      <c r="J234" s="832" t="s">
        <v>1423</v>
      </c>
      <c r="K234" s="832" t="s">
        <v>2292</v>
      </c>
      <c r="L234" s="835">
        <v>154.36000000000001</v>
      </c>
      <c r="M234" s="835">
        <v>154.36000000000001</v>
      </c>
      <c r="N234" s="832">
        <v>1</v>
      </c>
      <c r="O234" s="836">
        <v>1</v>
      </c>
      <c r="P234" s="835">
        <v>154.36000000000001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7</v>
      </c>
      <c r="B235" s="832" t="s">
        <v>2161</v>
      </c>
      <c r="C235" s="832" t="s">
        <v>2165</v>
      </c>
      <c r="D235" s="833" t="s">
        <v>3721</v>
      </c>
      <c r="E235" s="834" t="s">
        <v>2215</v>
      </c>
      <c r="F235" s="832" t="s">
        <v>2162</v>
      </c>
      <c r="G235" s="832" t="s">
        <v>2293</v>
      </c>
      <c r="H235" s="832" t="s">
        <v>634</v>
      </c>
      <c r="I235" s="832" t="s">
        <v>2449</v>
      </c>
      <c r="J235" s="832" t="s">
        <v>2385</v>
      </c>
      <c r="K235" s="832" t="s">
        <v>2450</v>
      </c>
      <c r="L235" s="835">
        <v>70.540000000000006</v>
      </c>
      <c r="M235" s="835">
        <v>70.540000000000006</v>
      </c>
      <c r="N235" s="832">
        <v>1</v>
      </c>
      <c r="O235" s="836">
        <v>1</v>
      </c>
      <c r="P235" s="835">
        <v>70.540000000000006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7</v>
      </c>
      <c r="B236" s="832" t="s">
        <v>2161</v>
      </c>
      <c r="C236" s="832" t="s">
        <v>2165</v>
      </c>
      <c r="D236" s="833" t="s">
        <v>3721</v>
      </c>
      <c r="E236" s="834" t="s">
        <v>2215</v>
      </c>
      <c r="F236" s="832" t="s">
        <v>2162</v>
      </c>
      <c r="G236" s="832" t="s">
        <v>2730</v>
      </c>
      <c r="H236" s="832" t="s">
        <v>585</v>
      </c>
      <c r="I236" s="832" t="s">
        <v>2731</v>
      </c>
      <c r="J236" s="832" t="s">
        <v>2732</v>
      </c>
      <c r="K236" s="832" t="s">
        <v>2733</v>
      </c>
      <c r="L236" s="835">
        <v>154.05000000000001</v>
      </c>
      <c r="M236" s="835">
        <v>616.20000000000005</v>
      </c>
      <c r="N236" s="832">
        <v>4</v>
      </c>
      <c r="O236" s="836">
        <v>1</v>
      </c>
      <c r="P236" s="835">
        <v>616.20000000000005</v>
      </c>
      <c r="Q236" s="837">
        <v>1</v>
      </c>
      <c r="R236" s="832">
        <v>4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7</v>
      </c>
      <c r="B237" s="832" t="s">
        <v>2161</v>
      </c>
      <c r="C237" s="832" t="s">
        <v>2165</v>
      </c>
      <c r="D237" s="833" t="s">
        <v>3721</v>
      </c>
      <c r="E237" s="834" t="s">
        <v>2215</v>
      </c>
      <c r="F237" s="832" t="s">
        <v>2162</v>
      </c>
      <c r="G237" s="832" t="s">
        <v>2734</v>
      </c>
      <c r="H237" s="832" t="s">
        <v>585</v>
      </c>
      <c r="I237" s="832" t="s">
        <v>2735</v>
      </c>
      <c r="J237" s="832" t="s">
        <v>2736</v>
      </c>
      <c r="K237" s="832" t="s">
        <v>2558</v>
      </c>
      <c r="L237" s="835">
        <v>238.72</v>
      </c>
      <c r="M237" s="835">
        <v>477.44</v>
      </c>
      <c r="N237" s="832">
        <v>2</v>
      </c>
      <c r="O237" s="836">
        <v>1</v>
      </c>
      <c r="P237" s="835">
        <v>477.44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7</v>
      </c>
      <c r="B238" s="832" t="s">
        <v>2161</v>
      </c>
      <c r="C238" s="832" t="s">
        <v>2165</v>
      </c>
      <c r="D238" s="833" t="s">
        <v>3721</v>
      </c>
      <c r="E238" s="834" t="s">
        <v>2215</v>
      </c>
      <c r="F238" s="832" t="s">
        <v>2162</v>
      </c>
      <c r="G238" s="832" t="s">
        <v>2464</v>
      </c>
      <c r="H238" s="832" t="s">
        <v>585</v>
      </c>
      <c r="I238" s="832" t="s">
        <v>2737</v>
      </c>
      <c r="J238" s="832" t="s">
        <v>2738</v>
      </c>
      <c r="K238" s="832" t="s">
        <v>2739</v>
      </c>
      <c r="L238" s="835">
        <v>46.75</v>
      </c>
      <c r="M238" s="835">
        <v>93.5</v>
      </c>
      <c r="N238" s="832">
        <v>2</v>
      </c>
      <c r="O238" s="836">
        <v>2</v>
      </c>
      <c r="P238" s="835">
        <v>93.5</v>
      </c>
      <c r="Q238" s="837">
        <v>1</v>
      </c>
      <c r="R238" s="832">
        <v>2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7</v>
      </c>
      <c r="B239" s="832" t="s">
        <v>2161</v>
      </c>
      <c r="C239" s="832" t="s">
        <v>2165</v>
      </c>
      <c r="D239" s="833" t="s">
        <v>3721</v>
      </c>
      <c r="E239" s="834" t="s">
        <v>2215</v>
      </c>
      <c r="F239" s="832" t="s">
        <v>2162</v>
      </c>
      <c r="G239" s="832" t="s">
        <v>2740</v>
      </c>
      <c r="H239" s="832" t="s">
        <v>585</v>
      </c>
      <c r="I239" s="832" t="s">
        <v>2741</v>
      </c>
      <c r="J239" s="832" t="s">
        <v>2742</v>
      </c>
      <c r="K239" s="832" t="s">
        <v>2743</v>
      </c>
      <c r="L239" s="835">
        <v>572.87</v>
      </c>
      <c r="M239" s="835">
        <v>572.87</v>
      </c>
      <c r="N239" s="832">
        <v>1</v>
      </c>
      <c r="O239" s="836">
        <v>1</v>
      </c>
      <c r="P239" s="835">
        <v>572.87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7</v>
      </c>
      <c r="B240" s="832" t="s">
        <v>2161</v>
      </c>
      <c r="C240" s="832" t="s">
        <v>2165</v>
      </c>
      <c r="D240" s="833" t="s">
        <v>3721</v>
      </c>
      <c r="E240" s="834" t="s">
        <v>2215</v>
      </c>
      <c r="F240" s="832" t="s">
        <v>2162</v>
      </c>
      <c r="G240" s="832" t="s">
        <v>2740</v>
      </c>
      <c r="H240" s="832" t="s">
        <v>585</v>
      </c>
      <c r="I240" s="832" t="s">
        <v>2744</v>
      </c>
      <c r="J240" s="832" t="s">
        <v>2742</v>
      </c>
      <c r="K240" s="832" t="s">
        <v>2743</v>
      </c>
      <c r="L240" s="835">
        <v>572.87</v>
      </c>
      <c r="M240" s="835">
        <v>1145.74</v>
      </c>
      <c r="N240" s="832">
        <v>2</v>
      </c>
      <c r="O240" s="836">
        <v>2</v>
      </c>
      <c r="P240" s="835">
        <v>1145.74</v>
      </c>
      <c r="Q240" s="837">
        <v>1</v>
      </c>
      <c r="R240" s="832">
        <v>2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7</v>
      </c>
      <c r="B241" s="832" t="s">
        <v>2161</v>
      </c>
      <c r="C241" s="832" t="s">
        <v>2165</v>
      </c>
      <c r="D241" s="833" t="s">
        <v>3721</v>
      </c>
      <c r="E241" s="834" t="s">
        <v>2215</v>
      </c>
      <c r="F241" s="832" t="s">
        <v>2162</v>
      </c>
      <c r="G241" s="832" t="s">
        <v>2740</v>
      </c>
      <c r="H241" s="832" t="s">
        <v>585</v>
      </c>
      <c r="I241" s="832" t="s">
        <v>2745</v>
      </c>
      <c r="J241" s="832" t="s">
        <v>2742</v>
      </c>
      <c r="K241" s="832" t="s">
        <v>2743</v>
      </c>
      <c r="L241" s="835">
        <v>572.87</v>
      </c>
      <c r="M241" s="835">
        <v>572.87</v>
      </c>
      <c r="N241" s="832">
        <v>1</v>
      </c>
      <c r="O241" s="836">
        <v>1</v>
      </c>
      <c r="P241" s="835">
        <v>572.87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7</v>
      </c>
      <c r="B242" s="832" t="s">
        <v>2161</v>
      </c>
      <c r="C242" s="832" t="s">
        <v>2165</v>
      </c>
      <c r="D242" s="833" t="s">
        <v>3721</v>
      </c>
      <c r="E242" s="834" t="s">
        <v>2215</v>
      </c>
      <c r="F242" s="832" t="s">
        <v>2162</v>
      </c>
      <c r="G242" s="832" t="s">
        <v>2268</v>
      </c>
      <c r="H242" s="832" t="s">
        <v>585</v>
      </c>
      <c r="I242" s="832" t="s">
        <v>2269</v>
      </c>
      <c r="J242" s="832" t="s">
        <v>733</v>
      </c>
      <c r="K242" s="832" t="s">
        <v>2270</v>
      </c>
      <c r="L242" s="835">
        <v>48.42</v>
      </c>
      <c r="M242" s="835">
        <v>96.84</v>
      </c>
      <c r="N242" s="832">
        <v>2</v>
      </c>
      <c r="O242" s="836">
        <v>1</v>
      </c>
      <c r="P242" s="835">
        <v>96.84</v>
      </c>
      <c r="Q242" s="837">
        <v>1</v>
      </c>
      <c r="R242" s="832">
        <v>2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7</v>
      </c>
      <c r="B243" s="832" t="s">
        <v>2161</v>
      </c>
      <c r="C243" s="832" t="s">
        <v>2165</v>
      </c>
      <c r="D243" s="833" t="s">
        <v>3721</v>
      </c>
      <c r="E243" s="834" t="s">
        <v>2215</v>
      </c>
      <c r="F243" s="832" t="s">
        <v>2162</v>
      </c>
      <c r="G243" s="832" t="s">
        <v>2350</v>
      </c>
      <c r="H243" s="832" t="s">
        <v>634</v>
      </c>
      <c r="I243" s="832" t="s">
        <v>1985</v>
      </c>
      <c r="J243" s="832" t="s">
        <v>1986</v>
      </c>
      <c r="K243" s="832" t="s">
        <v>1987</v>
      </c>
      <c r="L243" s="835">
        <v>0</v>
      </c>
      <c r="M243" s="835">
        <v>0</v>
      </c>
      <c r="N243" s="832">
        <v>2</v>
      </c>
      <c r="O243" s="836">
        <v>1</v>
      </c>
      <c r="P243" s="835">
        <v>0</v>
      </c>
      <c r="Q243" s="837"/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7</v>
      </c>
      <c r="B244" s="832" t="s">
        <v>2161</v>
      </c>
      <c r="C244" s="832" t="s">
        <v>2165</v>
      </c>
      <c r="D244" s="833" t="s">
        <v>3721</v>
      </c>
      <c r="E244" s="834" t="s">
        <v>2215</v>
      </c>
      <c r="F244" s="832" t="s">
        <v>2162</v>
      </c>
      <c r="G244" s="832" t="s">
        <v>2281</v>
      </c>
      <c r="H244" s="832" t="s">
        <v>585</v>
      </c>
      <c r="I244" s="832" t="s">
        <v>2746</v>
      </c>
      <c r="J244" s="832" t="s">
        <v>2747</v>
      </c>
      <c r="K244" s="832" t="s">
        <v>1829</v>
      </c>
      <c r="L244" s="835">
        <v>0</v>
      </c>
      <c r="M244" s="835">
        <v>0</v>
      </c>
      <c r="N244" s="832">
        <v>1</v>
      </c>
      <c r="O244" s="836">
        <v>1</v>
      </c>
      <c r="P244" s="835">
        <v>0</v>
      </c>
      <c r="Q244" s="837"/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7</v>
      </c>
      <c r="B245" s="832" t="s">
        <v>2161</v>
      </c>
      <c r="C245" s="832" t="s">
        <v>2165</v>
      </c>
      <c r="D245" s="833" t="s">
        <v>3721</v>
      </c>
      <c r="E245" s="834" t="s">
        <v>2189</v>
      </c>
      <c r="F245" s="832" t="s">
        <v>2162</v>
      </c>
      <c r="G245" s="832" t="s">
        <v>2748</v>
      </c>
      <c r="H245" s="832" t="s">
        <v>634</v>
      </c>
      <c r="I245" s="832" t="s">
        <v>2065</v>
      </c>
      <c r="J245" s="832" t="s">
        <v>1320</v>
      </c>
      <c r="K245" s="832" t="s">
        <v>2066</v>
      </c>
      <c r="L245" s="835">
        <v>207.45</v>
      </c>
      <c r="M245" s="835">
        <v>207.45</v>
      </c>
      <c r="N245" s="832">
        <v>1</v>
      </c>
      <c r="O245" s="836">
        <v>1</v>
      </c>
      <c r="P245" s="835">
        <v>207.45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7</v>
      </c>
      <c r="B246" s="832" t="s">
        <v>2161</v>
      </c>
      <c r="C246" s="832" t="s">
        <v>2165</v>
      </c>
      <c r="D246" s="833" t="s">
        <v>3721</v>
      </c>
      <c r="E246" s="834" t="s">
        <v>2204</v>
      </c>
      <c r="F246" s="832" t="s">
        <v>2162</v>
      </c>
      <c r="G246" s="832" t="s">
        <v>2223</v>
      </c>
      <c r="H246" s="832" t="s">
        <v>585</v>
      </c>
      <c r="I246" s="832" t="s">
        <v>2749</v>
      </c>
      <c r="J246" s="832" t="s">
        <v>840</v>
      </c>
      <c r="K246" s="832" t="s">
        <v>2750</v>
      </c>
      <c r="L246" s="835">
        <v>18.809999999999999</v>
      </c>
      <c r="M246" s="835">
        <v>37.619999999999997</v>
      </c>
      <c r="N246" s="832">
        <v>2</v>
      </c>
      <c r="O246" s="836">
        <v>1</v>
      </c>
      <c r="P246" s="835">
        <v>37.619999999999997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7</v>
      </c>
      <c r="B247" s="832" t="s">
        <v>2161</v>
      </c>
      <c r="C247" s="832" t="s">
        <v>2165</v>
      </c>
      <c r="D247" s="833" t="s">
        <v>3721</v>
      </c>
      <c r="E247" s="834" t="s">
        <v>2172</v>
      </c>
      <c r="F247" s="832" t="s">
        <v>2162</v>
      </c>
      <c r="G247" s="832" t="s">
        <v>2671</v>
      </c>
      <c r="H247" s="832" t="s">
        <v>585</v>
      </c>
      <c r="I247" s="832" t="s">
        <v>2751</v>
      </c>
      <c r="J247" s="832" t="s">
        <v>2673</v>
      </c>
      <c r="K247" s="832" t="s">
        <v>2752</v>
      </c>
      <c r="L247" s="835">
        <v>96.84</v>
      </c>
      <c r="M247" s="835">
        <v>290.52</v>
      </c>
      <c r="N247" s="832">
        <v>3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7</v>
      </c>
      <c r="B248" s="832" t="s">
        <v>2161</v>
      </c>
      <c r="C248" s="832" t="s">
        <v>2165</v>
      </c>
      <c r="D248" s="833" t="s">
        <v>3721</v>
      </c>
      <c r="E248" s="834" t="s">
        <v>2172</v>
      </c>
      <c r="F248" s="832" t="s">
        <v>2162</v>
      </c>
      <c r="G248" s="832" t="s">
        <v>2753</v>
      </c>
      <c r="H248" s="832" t="s">
        <v>585</v>
      </c>
      <c r="I248" s="832" t="s">
        <v>2754</v>
      </c>
      <c r="J248" s="832" t="s">
        <v>2755</v>
      </c>
      <c r="K248" s="832" t="s">
        <v>2756</v>
      </c>
      <c r="L248" s="835">
        <v>87.77</v>
      </c>
      <c r="M248" s="835">
        <v>263.31</v>
      </c>
      <c r="N248" s="832">
        <v>3</v>
      </c>
      <c r="O248" s="836">
        <v>1</v>
      </c>
      <c r="P248" s="835">
        <v>263.31</v>
      </c>
      <c r="Q248" s="837">
        <v>1</v>
      </c>
      <c r="R248" s="832">
        <v>3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7</v>
      </c>
      <c r="B249" s="832" t="s">
        <v>2161</v>
      </c>
      <c r="C249" s="832" t="s">
        <v>2165</v>
      </c>
      <c r="D249" s="833" t="s">
        <v>3721</v>
      </c>
      <c r="E249" s="834" t="s">
        <v>2172</v>
      </c>
      <c r="F249" s="832" t="s">
        <v>2162</v>
      </c>
      <c r="G249" s="832" t="s">
        <v>2246</v>
      </c>
      <c r="H249" s="832" t="s">
        <v>585</v>
      </c>
      <c r="I249" s="832" t="s">
        <v>2247</v>
      </c>
      <c r="J249" s="832" t="s">
        <v>2248</v>
      </c>
      <c r="K249" s="832" t="s">
        <v>1894</v>
      </c>
      <c r="L249" s="835">
        <v>78.33</v>
      </c>
      <c r="M249" s="835">
        <v>156.66</v>
      </c>
      <c r="N249" s="832">
        <v>2</v>
      </c>
      <c r="O249" s="836">
        <v>1</v>
      </c>
      <c r="P249" s="835">
        <v>156.66</v>
      </c>
      <c r="Q249" s="837">
        <v>1</v>
      </c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7</v>
      </c>
      <c r="B250" s="832" t="s">
        <v>2161</v>
      </c>
      <c r="C250" s="832" t="s">
        <v>2165</v>
      </c>
      <c r="D250" s="833" t="s">
        <v>3721</v>
      </c>
      <c r="E250" s="834" t="s">
        <v>2172</v>
      </c>
      <c r="F250" s="832" t="s">
        <v>2162</v>
      </c>
      <c r="G250" s="832" t="s">
        <v>2642</v>
      </c>
      <c r="H250" s="832" t="s">
        <v>634</v>
      </c>
      <c r="I250" s="832" t="s">
        <v>2680</v>
      </c>
      <c r="J250" s="832" t="s">
        <v>933</v>
      </c>
      <c r="K250" s="832" t="s">
        <v>2681</v>
      </c>
      <c r="L250" s="835">
        <v>85.02</v>
      </c>
      <c r="M250" s="835">
        <v>85.02</v>
      </c>
      <c r="N250" s="832">
        <v>1</v>
      </c>
      <c r="O250" s="836">
        <v>0.5</v>
      </c>
      <c r="P250" s="835">
        <v>85.02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2161</v>
      </c>
      <c r="C251" s="832" t="s">
        <v>2165</v>
      </c>
      <c r="D251" s="833" t="s">
        <v>3721</v>
      </c>
      <c r="E251" s="834" t="s">
        <v>2172</v>
      </c>
      <c r="F251" s="832" t="s">
        <v>2162</v>
      </c>
      <c r="G251" s="832" t="s">
        <v>2757</v>
      </c>
      <c r="H251" s="832" t="s">
        <v>585</v>
      </c>
      <c r="I251" s="832" t="s">
        <v>2758</v>
      </c>
      <c r="J251" s="832" t="s">
        <v>2759</v>
      </c>
      <c r="K251" s="832" t="s">
        <v>2760</v>
      </c>
      <c r="L251" s="835">
        <v>60.9</v>
      </c>
      <c r="M251" s="835">
        <v>60.9</v>
      </c>
      <c r="N251" s="832">
        <v>1</v>
      </c>
      <c r="O251" s="836">
        <v>1</v>
      </c>
      <c r="P251" s="835">
        <v>60.9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7</v>
      </c>
      <c r="B252" s="832" t="s">
        <v>2161</v>
      </c>
      <c r="C252" s="832" t="s">
        <v>2165</v>
      </c>
      <c r="D252" s="833" t="s">
        <v>3721</v>
      </c>
      <c r="E252" s="834" t="s">
        <v>2172</v>
      </c>
      <c r="F252" s="832" t="s">
        <v>2162</v>
      </c>
      <c r="G252" s="832" t="s">
        <v>2425</v>
      </c>
      <c r="H252" s="832" t="s">
        <v>634</v>
      </c>
      <c r="I252" s="832" t="s">
        <v>1872</v>
      </c>
      <c r="J252" s="832" t="s">
        <v>1867</v>
      </c>
      <c r="K252" s="832" t="s">
        <v>1871</v>
      </c>
      <c r="L252" s="835">
        <v>59.27</v>
      </c>
      <c r="M252" s="835">
        <v>118.54</v>
      </c>
      <c r="N252" s="832">
        <v>2</v>
      </c>
      <c r="O252" s="836">
        <v>1.5</v>
      </c>
      <c r="P252" s="835">
        <v>118.54</v>
      </c>
      <c r="Q252" s="837">
        <v>1</v>
      </c>
      <c r="R252" s="832">
        <v>2</v>
      </c>
      <c r="S252" s="837">
        <v>1</v>
      </c>
      <c r="T252" s="836">
        <v>1.5</v>
      </c>
      <c r="U252" s="838">
        <v>1</v>
      </c>
    </row>
    <row r="253" spans="1:21" ht="14.4" customHeight="1" x14ac:dyDescent="0.3">
      <c r="A253" s="831">
        <v>7</v>
      </c>
      <c r="B253" s="832" t="s">
        <v>2161</v>
      </c>
      <c r="C253" s="832" t="s">
        <v>2165</v>
      </c>
      <c r="D253" s="833" t="s">
        <v>3721</v>
      </c>
      <c r="E253" s="834" t="s">
        <v>2172</v>
      </c>
      <c r="F253" s="832" t="s">
        <v>2162</v>
      </c>
      <c r="G253" s="832" t="s">
        <v>2425</v>
      </c>
      <c r="H253" s="832" t="s">
        <v>634</v>
      </c>
      <c r="I253" s="832" t="s">
        <v>1873</v>
      </c>
      <c r="J253" s="832" t="s">
        <v>1867</v>
      </c>
      <c r="K253" s="832" t="s">
        <v>1874</v>
      </c>
      <c r="L253" s="835">
        <v>46.07</v>
      </c>
      <c r="M253" s="835">
        <v>46.07</v>
      </c>
      <c r="N253" s="832">
        <v>1</v>
      </c>
      <c r="O253" s="836">
        <v>0.5</v>
      </c>
      <c r="P253" s="835">
        <v>46.07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7</v>
      </c>
      <c r="B254" s="832" t="s">
        <v>2161</v>
      </c>
      <c r="C254" s="832" t="s">
        <v>2165</v>
      </c>
      <c r="D254" s="833" t="s">
        <v>3721</v>
      </c>
      <c r="E254" s="834" t="s">
        <v>2172</v>
      </c>
      <c r="F254" s="832" t="s">
        <v>2162</v>
      </c>
      <c r="G254" s="832" t="s">
        <v>2570</v>
      </c>
      <c r="H254" s="832" t="s">
        <v>634</v>
      </c>
      <c r="I254" s="832" t="s">
        <v>2761</v>
      </c>
      <c r="J254" s="832" t="s">
        <v>1821</v>
      </c>
      <c r="K254" s="832" t="s">
        <v>2762</v>
      </c>
      <c r="L254" s="835">
        <v>38.04</v>
      </c>
      <c r="M254" s="835">
        <v>38.04</v>
      </c>
      <c r="N254" s="832">
        <v>1</v>
      </c>
      <c r="O254" s="836">
        <v>0.5</v>
      </c>
      <c r="P254" s="835">
        <v>38.04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7</v>
      </c>
      <c r="B255" s="832" t="s">
        <v>2161</v>
      </c>
      <c r="C255" s="832" t="s">
        <v>2165</v>
      </c>
      <c r="D255" s="833" t="s">
        <v>3721</v>
      </c>
      <c r="E255" s="834" t="s">
        <v>2172</v>
      </c>
      <c r="F255" s="832" t="s">
        <v>2162</v>
      </c>
      <c r="G255" s="832" t="s">
        <v>2343</v>
      </c>
      <c r="H255" s="832" t="s">
        <v>634</v>
      </c>
      <c r="I255" s="832" t="s">
        <v>2763</v>
      </c>
      <c r="J255" s="832" t="s">
        <v>2764</v>
      </c>
      <c r="K255" s="832" t="s">
        <v>2765</v>
      </c>
      <c r="L255" s="835">
        <v>1385.62</v>
      </c>
      <c r="M255" s="835">
        <v>4156.8599999999997</v>
      </c>
      <c r="N255" s="832">
        <v>3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7</v>
      </c>
      <c r="B256" s="832" t="s">
        <v>2161</v>
      </c>
      <c r="C256" s="832" t="s">
        <v>2165</v>
      </c>
      <c r="D256" s="833" t="s">
        <v>3721</v>
      </c>
      <c r="E256" s="834" t="s">
        <v>2172</v>
      </c>
      <c r="F256" s="832" t="s">
        <v>2162</v>
      </c>
      <c r="G256" s="832" t="s">
        <v>2268</v>
      </c>
      <c r="H256" s="832" t="s">
        <v>585</v>
      </c>
      <c r="I256" s="832" t="s">
        <v>2269</v>
      </c>
      <c r="J256" s="832" t="s">
        <v>733</v>
      </c>
      <c r="K256" s="832" t="s">
        <v>2270</v>
      </c>
      <c r="L256" s="835">
        <v>48.42</v>
      </c>
      <c r="M256" s="835">
        <v>48.42</v>
      </c>
      <c r="N256" s="832">
        <v>1</v>
      </c>
      <c r="O256" s="836">
        <v>0.5</v>
      </c>
      <c r="P256" s="835">
        <v>48.42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7</v>
      </c>
      <c r="B257" s="832" t="s">
        <v>2161</v>
      </c>
      <c r="C257" s="832" t="s">
        <v>2165</v>
      </c>
      <c r="D257" s="833" t="s">
        <v>3721</v>
      </c>
      <c r="E257" s="834" t="s">
        <v>2172</v>
      </c>
      <c r="F257" s="832" t="s">
        <v>2162</v>
      </c>
      <c r="G257" s="832" t="s">
        <v>2344</v>
      </c>
      <c r="H257" s="832" t="s">
        <v>585</v>
      </c>
      <c r="I257" s="832" t="s">
        <v>2766</v>
      </c>
      <c r="J257" s="832" t="s">
        <v>2767</v>
      </c>
      <c r="K257" s="832" t="s">
        <v>2768</v>
      </c>
      <c r="L257" s="835">
        <v>0</v>
      </c>
      <c r="M257" s="835">
        <v>0</v>
      </c>
      <c r="N257" s="832">
        <v>1</v>
      </c>
      <c r="O257" s="836">
        <v>0.5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7</v>
      </c>
      <c r="B258" s="832" t="s">
        <v>2161</v>
      </c>
      <c r="C258" s="832" t="s">
        <v>2165</v>
      </c>
      <c r="D258" s="833" t="s">
        <v>3721</v>
      </c>
      <c r="E258" s="834" t="s">
        <v>2172</v>
      </c>
      <c r="F258" s="832" t="s">
        <v>2162</v>
      </c>
      <c r="G258" s="832" t="s">
        <v>2350</v>
      </c>
      <c r="H258" s="832" t="s">
        <v>634</v>
      </c>
      <c r="I258" s="832" t="s">
        <v>1985</v>
      </c>
      <c r="J258" s="832" t="s">
        <v>1986</v>
      </c>
      <c r="K258" s="832" t="s">
        <v>1987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7</v>
      </c>
      <c r="B259" s="832" t="s">
        <v>2161</v>
      </c>
      <c r="C259" s="832" t="s">
        <v>2165</v>
      </c>
      <c r="D259" s="833" t="s">
        <v>3721</v>
      </c>
      <c r="E259" s="834" t="s">
        <v>2172</v>
      </c>
      <c r="F259" s="832" t="s">
        <v>2162</v>
      </c>
      <c r="G259" s="832" t="s">
        <v>2281</v>
      </c>
      <c r="H259" s="832" t="s">
        <v>634</v>
      </c>
      <c r="I259" s="832" t="s">
        <v>2033</v>
      </c>
      <c r="J259" s="832" t="s">
        <v>1326</v>
      </c>
      <c r="K259" s="832" t="s">
        <v>2034</v>
      </c>
      <c r="L259" s="835">
        <v>0</v>
      </c>
      <c r="M259" s="835">
        <v>0</v>
      </c>
      <c r="N259" s="832">
        <v>1</v>
      </c>
      <c r="O259" s="836">
        <v>0.5</v>
      </c>
      <c r="P259" s="835">
        <v>0</v>
      </c>
      <c r="Q259" s="837"/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7</v>
      </c>
      <c r="B260" s="832" t="s">
        <v>2161</v>
      </c>
      <c r="C260" s="832" t="s">
        <v>2165</v>
      </c>
      <c r="D260" s="833" t="s">
        <v>3721</v>
      </c>
      <c r="E260" s="834" t="s">
        <v>2172</v>
      </c>
      <c r="F260" s="832" t="s">
        <v>2162</v>
      </c>
      <c r="G260" s="832" t="s">
        <v>2281</v>
      </c>
      <c r="H260" s="832" t="s">
        <v>585</v>
      </c>
      <c r="I260" s="832" t="s">
        <v>2769</v>
      </c>
      <c r="J260" s="832" t="s">
        <v>2371</v>
      </c>
      <c r="K260" s="832" t="s">
        <v>1829</v>
      </c>
      <c r="L260" s="835">
        <v>0</v>
      </c>
      <c r="M260" s="835">
        <v>0</v>
      </c>
      <c r="N260" s="832">
        <v>1</v>
      </c>
      <c r="O260" s="836">
        <v>1</v>
      </c>
      <c r="P260" s="835">
        <v>0</v>
      </c>
      <c r="Q260" s="837"/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7</v>
      </c>
      <c r="B261" s="832" t="s">
        <v>2161</v>
      </c>
      <c r="C261" s="832" t="s">
        <v>2165</v>
      </c>
      <c r="D261" s="833" t="s">
        <v>3721</v>
      </c>
      <c r="E261" s="834" t="s">
        <v>2172</v>
      </c>
      <c r="F261" s="832" t="s">
        <v>2162</v>
      </c>
      <c r="G261" s="832" t="s">
        <v>2770</v>
      </c>
      <c r="H261" s="832" t="s">
        <v>634</v>
      </c>
      <c r="I261" s="832" t="s">
        <v>2771</v>
      </c>
      <c r="J261" s="832" t="s">
        <v>2772</v>
      </c>
      <c r="K261" s="832" t="s">
        <v>2773</v>
      </c>
      <c r="L261" s="835">
        <v>0</v>
      </c>
      <c r="M261" s="835">
        <v>0</v>
      </c>
      <c r="N261" s="832">
        <v>1</v>
      </c>
      <c r="O261" s="836">
        <v>0.5</v>
      </c>
      <c r="P261" s="835">
        <v>0</v>
      </c>
      <c r="Q261" s="837"/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7</v>
      </c>
      <c r="B262" s="832" t="s">
        <v>2161</v>
      </c>
      <c r="C262" s="832" t="s">
        <v>2165</v>
      </c>
      <c r="D262" s="833" t="s">
        <v>3721</v>
      </c>
      <c r="E262" s="834" t="s">
        <v>2172</v>
      </c>
      <c r="F262" s="832" t="s">
        <v>2162</v>
      </c>
      <c r="G262" s="832" t="s">
        <v>2373</v>
      </c>
      <c r="H262" s="832" t="s">
        <v>634</v>
      </c>
      <c r="I262" s="832" t="s">
        <v>2139</v>
      </c>
      <c r="J262" s="832" t="s">
        <v>2140</v>
      </c>
      <c r="K262" s="832" t="s">
        <v>2046</v>
      </c>
      <c r="L262" s="835">
        <v>133.94</v>
      </c>
      <c r="M262" s="835">
        <v>267.88</v>
      </c>
      <c r="N262" s="832">
        <v>2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7</v>
      </c>
      <c r="B263" s="832" t="s">
        <v>2161</v>
      </c>
      <c r="C263" s="832" t="s">
        <v>2165</v>
      </c>
      <c r="D263" s="833" t="s">
        <v>3721</v>
      </c>
      <c r="E263" s="834" t="s">
        <v>2172</v>
      </c>
      <c r="F263" s="832" t="s">
        <v>2163</v>
      </c>
      <c r="G263" s="832" t="s">
        <v>2774</v>
      </c>
      <c r="H263" s="832" t="s">
        <v>585</v>
      </c>
      <c r="I263" s="832" t="s">
        <v>2775</v>
      </c>
      <c r="J263" s="832" t="s">
        <v>2776</v>
      </c>
      <c r="K263" s="832"/>
      <c r="L263" s="835">
        <v>0</v>
      </c>
      <c r="M263" s="835">
        <v>0</v>
      </c>
      <c r="N263" s="832">
        <v>1</v>
      </c>
      <c r="O263" s="836">
        <v>1</v>
      </c>
      <c r="P263" s="835">
        <v>0</v>
      </c>
      <c r="Q263" s="837"/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7</v>
      </c>
      <c r="B264" s="832" t="s">
        <v>2161</v>
      </c>
      <c r="C264" s="832" t="s">
        <v>2165</v>
      </c>
      <c r="D264" s="833" t="s">
        <v>3721</v>
      </c>
      <c r="E264" s="834" t="s">
        <v>2207</v>
      </c>
      <c r="F264" s="832" t="s">
        <v>2162</v>
      </c>
      <c r="G264" s="832" t="s">
        <v>2253</v>
      </c>
      <c r="H264" s="832" t="s">
        <v>585</v>
      </c>
      <c r="I264" s="832" t="s">
        <v>2254</v>
      </c>
      <c r="J264" s="832" t="s">
        <v>1062</v>
      </c>
      <c r="K264" s="832" t="s">
        <v>2255</v>
      </c>
      <c r="L264" s="835">
        <v>107.27</v>
      </c>
      <c r="M264" s="835">
        <v>321.81</v>
      </c>
      <c r="N264" s="832">
        <v>3</v>
      </c>
      <c r="O264" s="836">
        <v>1.5</v>
      </c>
      <c r="P264" s="835">
        <v>107.27</v>
      </c>
      <c r="Q264" s="837">
        <v>0.33333333333333331</v>
      </c>
      <c r="R264" s="832">
        <v>1</v>
      </c>
      <c r="S264" s="837">
        <v>0.33333333333333331</v>
      </c>
      <c r="T264" s="836">
        <v>1</v>
      </c>
      <c r="U264" s="838">
        <v>0.66666666666666663</v>
      </c>
    </row>
    <row r="265" spans="1:21" ht="14.4" customHeight="1" x14ac:dyDescent="0.3">
      <c r="A265" s="831">
        <v>7</v>
      </c>
      <c r="B265" s="832" t="s">
        <v>2161</v>
      </c>
      <c r="C265" s="832" t="s">
        <v>2165</v>
      </c>
      <c r="D265" s="833" t="s">
        <v>3721</v>
      </c>
      <c r="E265" s="834" t="s">
        <v>2207</v>
      </c>
      <c r="F265" s="832" t="s">
        <v>2162</v>
      </c>
      <c r="G265" s="832" t="s">
        <v>2253</v>
      </c>
      <c r="H265" s="832" t="s">
        <v>585</v>
      </c>
      <c r="I265" s="832" t="s">
        <v>2488</v>
      </c>
      <c r="J265" s="832" t="s">
        <v>1062</v>
      </c>
      <c r="K265" s="832" t="s">
        <v>2255</v>
      </c>
      <c r="L265" s="835">
        <v>107.27</v>
      </c>
      <c r="M265" s="835">
        <v>107.27</v>
      </c>
      <c r="N265" s="832">
        <v>1</v>
      </c>
      <c r="O265" s="836">
        <v>1</v>
      </c>
      <c r="P265" s="835">
        <v>107.27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7</v>
      </c>
      <c r="B266" s="832" t="s">
        <v>2161</v>
      </c>
      <c r="C266" s="832" t="s">
        <v>2165</v>
      </c>
      <c r="D266" s="833" t="s">
        <v>3721</v>
      </c>
      <c r="E266" s="834" t="s">
        <v>2207</v>
      </c>
      <c r="F266" s="832" t="s">
        <v>2162</v>
      </c>
      <c r="G266" s="832" t="s">
        <v>2288</v>
      </c>
      <c r="H266" s="832" t="s">
        <v>585</v>
      </c>
      <c r="I266" s="832" t="s">
        <v>2390</v>
      </c>
      <c r="J266" s="832" t="s">
        <v>1493</v>
      </c>
      <c r="K266" s="832" t="s">
        <v>2391</v>
      </c>
      <c r="L266" s="835">
        <v>89.91</v>
      </c>
      <c r="M266" s="835">
        <v>359.64</v>
      </c>
      <c r="N266" s="832">
        <v>4</v>
      </c>
      <c r="O266" s="836">
        <v>2</v>
      </c>
      <c r="P266" s="835">
        <v>359.64</v>
      </c>
      <c r="Q266" s="837">
        <v>1</v>
      </c>
      <c r="R266" s="832">
        <v>4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7</v>
      </c>
      <c r="B267" s="832" t="s">
        <v>2161</v>
      </c>
      <c r="C267" s="832" t="s">
        <v>2165</v>
      </c>
      <c r="D267" s="833" t="s">
        <v>3721</v>
      </c>
      <c r="E267" s="834" t="s">
        <v>2207</v>
      </c>
      <c r="F267" s="832" t="s">
        <v>2162</v>
      </c>
      <c r="G267" s="832" t="s">
        <v>2777</v>
      </c>
      <c r="H267" s="832" t="s">
        <v>585</v>
      </c>
      <c r="I267" s="832" t="s">
        <v>2778</v>
      </c>
      <c r="J267" s="832" t="s">
        <v>1492</v>
      </c>
      <c r="K267" s="832" t="s">
        <v>2779</v>
      </c>
      <c r="L267" s="835">
        <v>61.97</v>
      </c>
      <c r="M267" s="835">
        <v>61.97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7</v>
      </c>
      <c r="B268" s="832" t="s">
        <v>2161</v>
      </c>
      <c r="C268" s="832" t="s">
        <v>2165</v>
      </c>
      <c r="D268" s="833" t="s">
        <v>3721</v>
      </c>
      <c r="E268" s="834" t="s">
        <v>2207</v>
      </c>
      <c r="F268" s="832" t="s">
        <v>2162</v>
      </c>
      <c r="G268" s="832" t="s">
        <v>2780</v>
      </c>
      <c r="H268" s="832" t="s">
        <v>634</v>
      </c>
      <c r="I268" s="832" t="s">
        <v>2781</v>
      </c>
      <c r="J268" s="832" t="s">
        <v>2782</v>
      </c>
      <c r="K268" s="832" t="s">
        <v>2783</v>
      </c>
      <c r="L268" s="835">
        <v>141.25</v>
      </c>
      <c r="M268" s="835">
        <v>282.5</v>
      </c>
      <c r="N268" s="832">
        <v>2</v>
      </c>
      <c r="O268" s="836">
        <v>2</v>
      </c>
      <c r="P268" s="835">
        <v>282.5</v>
      </c>
      <c r="Q268" s="837">
        <v>1</v>
      </c>
      <c r="R268" s="832">
        <v>2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7</v>
      </c>
      <c r="B269" s="832" t="s">
        <v>2161</v>
      </c>
      <c r="C269" s="832" t="s">
        <v>2165</v>
      </c>
      <c r="D269" s="833" t="s">
        <v>3721</v>
      </c>
      <c r="E269" s="834" t="s">
        <v>2207</v>
      </c>
      <c r="F269" s="832" t="s">
        <v>2162</v>
      </c>
      <c r="G269" s="832" t="s">
        <v>2343</v>
      </c>
      <c r="H269" s="832" t="s">
        <v>634</v>
      </c>
      <c r="I269" s="832" t="s">
        <v>2784</v>
      </c>
      <c r="J269" s="832" t="s">
        <v>928</v>
      </c>
      <c r="K269" s="832" t="s">
        <v>1782</v>
      </c>
      <c r="L269" s="835">
        <v>490.89</v>
      </c>
      <c r="M269" s="835">
        <v>490.89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7</v>
      </c>
      <c r="B270" s="832" t="s">
        <v>2161</v>
      </c>
      <c r="C270" s="832" t="s">
        <v>2165</v>
      </c>
      <c r="D270" s="833" t="s">
        <v>3721</v>
      </c>
      <c r="E270" s="834" t="s">
        <v>2207</v>
      </c>
      <c r="F270" s="832" t="s">
        <v>2162</v>
      </c>
      <c r="G270" s="832" t="s">
        <v>2268</v>
      </c>
      <c r="H270" s="832" t="s">
        <v>634</v>
      </c>
      <c r="I270" s="832" t="s">
        <v>2145</v>
      </c>
      <c r="J270" s="832" t="s">
        <v>733</v>
      </c>
      <c r="K270" s="832" t="s">
        <v>2146</v>
      </c>
      <c r="L270" s="835">
        <v>48.42</v>
      </c>
      <c r="M270" s="835">
        <v>48.42</v>
      </c>
      <c r="N270" s="832">
        <v>1</v>
      </c>
      <c r="O270" s="836">
        <v>1</v>
      </c>
      <c r="P270" s="835">
        <v>48.42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7</v>
      </c>
      <c r="B271" s="832" t="s">
        <v>2161</v>
      </c>
      <c r="C271" s="832" t="s">
        <v>2165</v>
      </c>
      <c r="D271" s="833" t="s">
        <v>3721</v>
      </c>
      <c r="E271" s="834" t="s">
        <v>2207</v>
      </c>
      <c r="F271" s="832" t="s">
        <v>2162</v>
      </c>
      <c r="G271" s="832" t="s">
        <v>2351</v>
      </c>
      <c r="H271" s="832" t="s">
        <v>585</v>
      </c>
      <c r="I271" s="832" t="s">
        <v>2352</v>
      </c>
      <c r="J271" s="832" t="s">
        <v>1503</v>
      </c>
      <c r="K271" s="832" t="s">
        <v>2353</v>
      </c>
      <c r="L271" s="835">
        <v>61.97</v>
      </c>
      <c r="M271" s="835">
        <v>123.94</v>
      </c>
      <c r="N271" s="832">
        <v>2</v>
      </c>
      <c r="O271" s="836">
        <v>1</v>
      </c>
      <c r="P271" s="835">
        <v>123.94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7</v>
      </c>
      <c r="B272" s="832" t="s">
        <v>2161</v>
      </c>
      <c r="C272" s="832" t="s">
        <v>2165</v>
      </c>
      <c r="D272" s="833" t="s">
        <v>3721</v>
      </c>
      <c r="E272" s="834" t="s">
        <v>2207</v>
      </c>
      <c r="F272" s="832" t="s">
        <v>2162</v>
      </c>
      <c r="G272" s="832" t="s">
        <v>2351</v>
      </c>
      <c r="H272" s="832" t="s">
        <v>585</v>
      </c>
      <c r="I272" s="832" t="s">
        <v>2354</v>
      </c>
      <c r="J272" s="832" t="s">
        <v>1503</v>
      </c>
      <c r="K272" s="832" t="s">
        <v>2355</v>
      </c>
      <c r="L272" s="835">
        <v>61.97</v>
      </c>
      <c r="M272" s="835">
        <v>123.94</v>
      </c>
      <c r="N272" s="832">
        <v>2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7</v>
      </c>
      <c r="B273" s="832" t="s">
        <v>2161</v>
      </c>
      <c r="C273" s="832" t="s">
        <v>2165</v>
      </c>
      <c r="D273" s="833" t="s">
        <v>3721</v>
      </c>
      <c r="E273" s="834" t="s">
        <v>2181</v>
      </c>
      <c r="F273" s="832" t="s">
        <v>2162</v>
      </c>
      <c r="G273" s="832" t="s">
        <v>2785</v>
      </c>
      <c r="H273" s="832" t="s">
        <v>634</v>
      </c>
      <c r="I273" s="832" t="s">
        <v>2786</v>
      </c>
      <c r="J273" s="832" t="s">
        <v>2787</v>
      </c>
      <c r="K273" s="832" t="s">
        <v>2788</v>
      </c>
      <c r="L273" s="835">
        <v>229.38</v>
      </c>
      <c r="M273" s="835">
        <v>229.38</v>
      </c>
      <c r="N273" s="832">
        <v>1</v>
      </c>
      <c r="O273" s="836">
        <v>1</v>
      </c>
      <c r="P273" s="835">
        <v>229.38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7</v>
      </c>
      <c r="B274" s="832" t="s">
        <v>2161</v>
      </c>
      <c r="C274" s="832" t="s">
        <v>2165</v>
      </c>
      <c r="D274" s="833" t="s">
        <v>3721</v>
      </c>
      <c r="E274" s="834" t="s">
        <v>2181</v>
      </c>
      <c r="F274" s="832" t="s">
        <v>2162</v>
      </c>
      <c r="G274" s="832" t="s">
        <v>2246</v>
      </c>
      <c r="H274" s="832" t="s">
        <v>585</v>
      </c>
      <c r="I274" s="832" t="s">
        <v>2247</v>
      </c>
      <c r="J274" s="832" t="s">
        <v>2248</v>
      </c>
      <c r="K274" s="832" t="s">
        <v>1894</v>
      </c>
      <c r="L274" s="835">
        <v>78.33</v>
      </c>
      <c r="M274" s="835">
        <v>156.66</v>
      </c>
      <c r="N274" s="832">
        <v>2</v>
      </c>
      <c r="O274" s="836">
        <v>1</v>
      </c>
      <c r="P274" s="835">
        <v>156.66</v>
      </c>
      <c r="Q274" s="837">
        <v>1</v>
      </c>
      <c r="R274" s="832">
        <v>2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7</v>
      </c>
      <c r="B275" s="832" t="s">
        <v>2161</v>
      </c>
      <c r="C275" s="832" t="s">
        <v>2165</v>
      </c>
      <c r="D275" s="833" t="s">
        <v>3721</v>
      </c>
      <c r="E275" s="834" t="s">
        <v>2181</v>
      </c>
      <c r="F275" s="832" t="s">
        <v>2162</v>
      </c>
      <c r="G275" s="832" t="s">
        <v>2489</v>
      </c>
      <c r="H275" s="832" t="s">
        <v>585</v>
      </c>
      <c r="I275" s="832" t="s">
        <v>2789</v>
      </c>
      <c r="J275" s="832" t="s">
        <v>2491</v>
      </c>
      <c r="K275" s="832" t="s">
        <v>2492</v>
      </c>
      <c r="L275" s="835">
        <v>32.28</v>
      </c>
      <c r="M275" s="835">
        <v>32.28</v>
      </c>
      <c r="N275" s="832">
        <v>1</v>
      </c>
      <c r="O275" s="836">
        <v>1</v>
      </c>
      <c r="P275" s="835">
        <v>32.28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7</v>
      </c>
      <c r="B276" s="832" t="s">
        <v>2161</v>
      </c>
      <c r="C276" s="832" t="s">
        <v>2165</v>
      </c>
      <c r="D276" s="833" t="s">
        <v>3721</v>
      </c>
      <c r="E276" s="834" t="s">
        <v>2181</v>
      </c>
      <c r="F276" s="832" t="s">
        <v>2162</v>
      </c>
      <c r="G276" s="832" t="s">
        <v>2559</v>
      </c>
      <c r="H276" s="832" t="s">
        <v>585</v>
      </c>
      <c r="I276" s="832" t="s">
        <v>2790</v>
      </c>
      <c r="J276" s="832" t="s">
        <v>2791</v>
      </c>
      <c r="K276" s="832" t="s">
        <v>2792</v>
      </c>
      <c r="L276" s="835">
        <v>35.18</v>
      </c>
      <c r="M276" s="835">
        <v>35.18</v>
      </c>
      <c r="N276" s="832">
        <v>1</v>
      </c>
      <c r="O276" s="836">
        <v>1</v>
      </c>
      <c r="P276" s="835">
        <v>35.18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7</v>
      </c>
      <c r="B277" s="832" t="s">
        <v>2161</v>
      </c>
      <c r="C277" s="832" t="s">
        <v>2165</v>
      </c>
      <c r="D277" s="833" t="s">
        <v>3721</v>
      </c>
      <c r="E277" s="834" t="s">
        <v>2181</v>
      </c>
      <c r="F277" s="832" t="s">
        <v>2162</v>
      </c>
      <c r="G277" s="832" t="s">
        <v>2559</v>
      </c>
      <c r="H277" s="832" t="s">
        <v>585</v>
      </c>
      <c r="I277" s="832" t="s">
        <v>2793</v>
      </c>
      <c r="J277" s="832" t="s">
        <v>2791</v>
      </c>
      <c r="K277" s="832" t="s">
        <v>2448</v>
      </c>
      <c r="L277" s="835">
        <v>58.62</v>
      </c>
      <c r="M277" s="835">
        <v>58.62</v>
      </c>
      <c r="N277" s="832">
        <v>1</v>
      </c>
      <c r="O277" s="836">
        <v>1</v>
      </c>
      <c r="P277" s="835">
        <v>58.62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7</v>
      </c>
      <c r="B278" s="832" t="s">
        <v>2161</v>
      </c>
      <c r="C278" s="832" t="s">
        <v>2165</v>
      </c>
      <c r="D278" s="833" t="s">
        <v>3721</v>
      </c>
      <c r="E278" s="834" t="s">
        <v>2181</v>
      </c>
      <c r="F278" s="832" t="s">
        <v>2162</v>
      </c>
      <c r="G278" s="832" t="s">
        <v>2425</v>
      </c>
      <c r="H278" s="832" t="s">
        <v>634</v>
      </c>
      <c r="I278" s="832" t="s">
        <v>1873</v>
      </c>
      <c r="J278" s="832" t="s">
        <v>1867</v>
      </c>
      <c r="K278" s="832" t="s">
        <v>1874</v>
      </c>
      <c r="L278" s="835">
        <v>49.08</v>
      </c>
      <c r="M278" s="835">
        <v>49.08</v>
      </c>
      <c r="N278" s="832">
        <v>1</v>
      </c>
      <c r="O278" s="836">
        <v>0.5</v>
      </c>
      <c r="P278" s="835">
        <v>49.08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7</v>
      </c>
      <c r="B279" s="832" t="s">
        <v>2161</v>
      </c>
      <c r="C279" s="832" t="s">
        <v>2165</v>
      </c>
      <c r="D279" s="833" t="s">
        <v>3721</v>
      </c>
      <c r="E279" s="834" t="s">
        <v>2181</v>
      </c>
      <c r="F279" s="832" t="s">
        <v>2162</v>
      </c>
      <c r="G279" s="832" t="s">
        <v>2425</v>
      </c>
      <c r="H279" s="832" t="s">
        <v>585</v>
      </c>
      <c r="I279" s="832" t="s">
        <v>2794</v>
      </c>
      <c r="J279" s="832" t="s">
        <v>1867</v>
      </c>
      <c r="K279" s="832" t="s">
        <v>2795</v>
      </c>
      <c r="L279" s="835">
        <v>84.18</v>
      </c>
      <c r="M279" s="835">
        <v>84.18</v>
      </c>
      <c r="N279" s="832">
        <v>1</v>
      </c>
      <c r="O279" s="836">
        <v>1</v>
      </c>
      <c r="P279" s="835">
        <v>84.18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7</v>
      </c>
      <c r="B280" s="832" t="s">
        <v>2161</v>
      </c>
      <c r="C280" s="832" t="s">
        <v>2165</v>
      </c>
      <c r="D280" s="833" t="s">
        <v>3721</v>
      </c>
      <c r="E280" s="834" t="s">
        <v>2181</v>
      </c>
      <c r="F280" s="832" t="s">
        <v>2162</v>
      </c>
      <c r="G280" s="832" t="s">
        <v>2227</v>
      </c>
      <c r="H280" s="832" t="s">
        <v>585</v>
      </c>
      <c r="I280" s="832" t="s">
        <v>2230</v>
      </c>
      <c r="J280" s="832" t="s">
        <v>962</v>
      </c>
      <c r="K280" s="832" t="s">
        <v>2229</v>
      </c>
      <c r="L280" s="835">
        <v>103.67</v>
      </c>
      <c r="M280" s="835">
        <v>103.67</v>
      </c>
      <c r="N280" s="832">
        <v>1</v>
      </c>
      <c r="O280" s="836">
        <v>1</v>
      </c>
      <c r="P280" s="835">
        <v>103.67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7</v>
      </c>
      <c r="B281" s="832" t="s">
        <v>2161</v>
      </c>
      <c r="C281" s="832" t="s">
        <v>2165</v>
      </c>
      <c r="D281" s="833" t="s">
        <v>3721</v>
      </c>
      <c r="E281" s="834" t="s">
        <v>2181</v>
      </c>
      <c r="F281" s="832" t="s">
        <v>2162</v>
      </c>
      <c r="G281" s="832" t="s">
        <v>2796</v>
      </c>
      <c r="H281" s="832" t="s">
        <v>585</v>
      </c>
      <c r="I281" s="832" t="s">
        <v>2797</v>
      </c>
      <c r="J281" s="832" t="s">
        <v>2798</v>
      </c>
      <c r="K281" s="832" t="s">
        <v>2799</v>
      </c>
      <c r="L281" s="835">
        <v>0</v>
      </c>
      <c r="M281" s="835">
        <v>0</v>
      </c>
      <c r="N281" s="832">
        <v>4</v>
      </c>
      <c r="O281" s="836">
        <v>1.5</v>
      </c>
      <c r="P281" s="835">
        <v>0</v>
      </c>
      <c r="Q281" s="837"/>
      <c r="R281" s="832">
        <v>4</v>
      </c>
      <c r="S281" s="837">
        <v>1</v>
      </c>
      <c r="T281" s="836">
        <v>1.5</v>
      </c>
      <c r="U281" s="838">
        <v>1</v>
      </c>
    </row>
    <row r="282" spans="1:21" ht="14.4" customHeight="1" x14ac:dyDescent="0.3">
      <c r="A282" s="831">
        <v>7</v>
      </c>
      <c r="B282" s="832" t="s">
        <v>2161</v>
      </c>
      <c r="C282" s="832" t="s">
        <v>2165</v>
      </c>
      <c r="D282" s="833" t="s">
        <v>3721</v>
      </c>
      <c r="E282" s="834" t="s">
        <v>2213</v>
      </c>
      <c r="F282" s="832" t="s">
        <v>2162</v>
      </c>
      <c r="G282" s="832" t="s">
        <v>2293</v>
      </c>
      <c r="H282" s="832" t="s">
        <v>634</v>
      </c>
      <c r="I282" s="832" t="s">
        <v>2384</v>
      </c>
      <c r="J282" s="832" t="s">
        <v>2385</v>
      </c>
      <c r="K282" s="832" t="s">
        <v>2386</v>
      </c>
      <c r="L282" s="835">
        <v>141.09</v>
      </c>
      <c r="M282" s="835">
        <v>141.09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7</v>
      </c>
      <c r="B283" s="832" t="s">
        <v>2161</v>
      </c>
      <c r="C283" s="832" t="s">
        <v>2165</v>
      </c>
      <c r="D283" s="833" t="s">
        <v>3721</v>
      </c>
      <c r="E283" s="834" t="s">
        <v>2190</v>
      </c>
      <c r="F283" s="832" t="s">
        <v>2162</v>
      </c>
      <c r="G283" s="832" t="s">
        <v>2436</v>
      </c>
      <c r="H283" s="832" t="s">
        <v>585</v>
      </c>
      <c r="I283" s="832" t="s">
        <v>2437</v>
      </c>
      <c r="J283" s="832" t="s">
        <v>2438</v>
      </c>
      <c r="K283" s="832" t="s">
        <v>2439</v>
      </c>
      <c r="L283" s="835">
        <v>57.76</v>
      </c>
      <c r="M283" s="835">
        <v>57.76</v>
      </c>
      <c r="N283" s="832">
        <v>1</v>
      </c>
      <c r="O283" s="836">
        <v>0.5</v>
      </c>
      <c r="P283" s="835">
        <v>57.76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7</v>
      </c>
      <c r="B284" s="832" t="s">
        <v>2161</v>
      </c>
      <c r="C284" s="832" t="s">
        <v>2165</v>
      </c>
      <c r="D284" s="833" t="s">
        <v>3721</v>
      </c>
      <c r="E284" s="834" t="s">
        <v>2190</v>
      </c>
      <c r="F284" s="832" t="s">
        <v>2162</v>
      </c>
      <c r="G284" s="832" t="s">
        <v>2748</v>
      </c>
      <c r="H284" s="832" t="s">
        <v>585</v>
      </c>
      <c r="I284" s="832" t="s">
        <v>2800</v>
      </c>
      <c r="J284" s="832" t="s">
        <v>2801</v>
      </c>
      <c r="K284" s="832" t="s">
        <v>2036</v>
      </c>
      <c r="L284" s="835">
        <v>97.96</v>
      </c>
      <c r="M284" s="835">
        <v>97.96</v>
      </c>
      <c r="N284" s="832">
        <v>1</v>
      </c>
      <c r="O284" s="836">
        <v>0.5</v>
      </c>
      <c r="P284" s="835">
        <v>97.96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7</v>
      </c>
      <c r="B285" s="832" t="s">
        <v>2161</v>
      </c>
      <c r="C285" s="832" t="s">
        <v>2165</v>
      </c>
      <c r="D285" s="833" t="s">
        <v>3721</v>
      </c>
      <c r="E285" s="834" t="s">
        <v>2209</v>
      </c>
      <c r="F285" s="832" t="s">
        <v>2162</v>
      </c>
      <c r="G285" s="832" t="s">
        <v>2802</v>
      </c>
      <c r="H285" s="832" t="s">
        <v>585</v>
      </c>
      <c r="I285" s="832" t="s">
        <v>2803</v>
      </c>
      <c r="J285" s="832" t="s">
        <v>2804</v>
      </c>
      <c r="K285" s="832" t="s">
        <v>2805</v>
      </c>
      <c r="L285" s="835">
        <v>56.6</v>
      </c>
      <c r="M285" s="835">
        <v>113.2</v>
      </c>
      <c r="N285" s="832">
        <v>2</v>
      </c>
      <c r="O285" s="836">
        <v>0.5</v>
      </c>
      <c r="P285" s="835">
        <v>113.2</v>
      </c>
      <c r="Q285" s="837">
        <v>1</v>
      </c>
      <c r="R285" s="832">
        <v>2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7</v>
      </c>
      <c r="B286" s="832" t="s">
        <v>2161</v>
      </c>
      <c r="C286" s="832" t="s">
        <v>2165</v>
      </c>
      <c r="D286" s="833" t="s">
        <v>3721</v>
      </c>
      <c r="E286" s="834" t="s">
        <v>2209</v>
      </c>
      <c r="F286" s="832" t="s">
        <v>2162</v>
      </c>
      <c r="G286" s="832" t="s">
        <v>2642</v>
      </c>
      <c r="H286" s="832" t="s">
        <v>585</v>
      </c>
      <c r="I286" s="832" t="s">
        <v>2806</v>
      </c>
      <c r="J286" s="832" t="s">
        <v>931</v>
      </c>
      <c r="K286" s="832" t="s">
        <v>2807</v>
      </c>
      <c r="L286" s="835">
        <v>0</v>
      </c>
      <c r="M286" s="835">
        <v>0</v>
      </c>
      <c r="N286" s="832">
        <v>1</v>
      </c>
      <c r="O286" s="836">
        <v>0.5</v>
      </c>
      <c r="P286" s="835">
        <v>0</v>
      </c>
      <c r="Q286" s="837"/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7</v>
      </c>
      <c r="B287" s="832" t="s">
        <v>2161</v>
      </c>
      <c r="C287" s="832" t="s">
        <v>2165</v>
      </c>
      <c r="D287" s="833" t="s">
        <v>3721</v>
      </c>
      <c r="E287" s="834" t="s">
        <v>2212</v>
      </c>
      <c r="F287" s="832" t="s">
        <v>2162</v>
      </c>
      <c r="G287" s="832" t="s">
        <v>2808</v>
      </c>
      <c r="H287" s="832" t="s">
        <v>585</v>
      </c>
      <c r="I287" s="832" t="s">
        <v>2809</v>
      </c>
      <c r="J287" s="832" t="s">
        <v>2810</v>
      </c>
      <c r="K287" s="832" t="s">
        <v>2811</v>
      </c>
      <c r="L287" s="835">
        <v>38.56</v>
      </c>
      <c r="M287" s="835">
        <v>38.56</v>
      </c>
      <c r="N287" s="832">
        <v>1</v>
      </c>
      <c r="O287" s="836">
        <v>0.5</v>
      </c>
      <c r="P287" s="835">
        <v>38.56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7</v>
      </c>
      <c r="B288" s="832" t="s">
        <v>2161</v>
      </c>
      <c r="C288" s="832" t="s">
        <v>2165</v>
      </c>
      <c r="D288" s="833" t="s">
        <v>3721</v>
      </c>
      <c r="E288" s="834" t="s">
        <v>2212</v>
      </c>
      <c r="F288" s="832" t="s">
        <v>2162</v>
      </c>
      <c r="G288" s="832" t="s">
        <v>2376</v>
      </c>
      <c r="H288" s="832" t="s">
        <v>585</v>
      </c>
      <c r="I288" s="832" t="s">
        <v>2412</v>
      </c>
      <c r="J288" s="832" t="s">
        <v>2413</v>
      </c>
      <c r="K288" s="832" t="s">
        <v>2414</v>
      </c>
      <c r="L288" s="835">
        <v>33.549999999999997</v>
      </c>
      <c r="M288" s="835">
        <v>67.099999999999994</v>
      </c>
      <c r="N288" s="832">
        <v>2</v>
      </c>
      <c r="O288" s="836">
        <v>1.5</v>
      </c>
      <c r="P288" s="835">
        <v>67.099999999999994</v>
      </c>
      <c r="Q288" s="837">
        <v>1</v>
      </c>
      <c r="R288" s="832">
        <v>2</v>
      </c>
      <c r="S288" s="837">
        <v>1</v>
      </c>
      <c r="T288" s="836">
        <v>1.5</v>
      </c>
      <c r="U288" s="838">
        <v>1</v>
      </c>
    </row>
    <row r="289" spans="1:21" ht="14.4" customHeight="1" x14ac:dyDescent="0.3">
      <c r="A289" s="831">
        <v>7</v>
      </c>
      <c r="B289" s="832" t="s">
        <v>2161</v>
      </c>
      <c r="C289" s="832" t="s">
        <v>2165</v>
      </c>
      <c r="D289" s="833" t="s">
        <v>3721</v>
      </c>
      <c r="E289" s="834" t="s">
        <v>2192</v>
      </c>
      <c r="F289" s="832" t="s">
        <v>2162</v>
      </c>
      <c r="G289" s="832" t="s">
        <v>2301</v>
      </c>
      <c r="H289" s="832" t="s">
        <v>585</v>
      </c>
      <c r="I289" s="832" t="s">
        <v>2812</v>
      </c>
      <c r="J289" s="832" t="s">
        <v>1064</v>
      </c>
      <c r="K289" s="832" t="s">
        <v>2813</v>
      </c>
      <c r="L289" s="835">
        <v>42.05</v>
      </c>
      <c r="M289" s="835">
        <v>42.05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7</v>
      </c>
      <c r="B290" s="832" t="s">
        <v>2161</v>
      </c>
      <c r="C290" s="832" t="s">
        <v>2165</v>
      </c>
      <c r="D290" s="833" t="s">
        <v>3721</v>
      </c>
      <c r="E290" s="834" t="s">
        <v>2192</v>
      </c>
      <c r="F290" s="832" t="s">
        <v>2162</v>
      </c>
      <c r="G290" s="832" t="s">
        <v>2464</v>
      </c>
      <c r="H290" s="832" t="s">
        <v>585</v>
      </c>
      <c r="I290" s="832" t="s">
        <v>2465</v>
      </c>
      <c r="J290" s="832" t="s">
        <v>2466</v>
      </c>
      <c r="K290" s="832" t="s">
        <v>2467</v>
      </c>
      <c r="L290" s="835">
        <v>46.75</v>
      </c>
      <c r="M290" s="835">
        <v>93.5</v>
      </c>
      <c r="N290" s="832">
        <v>2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7</v>
      </c>
      <c r="B291" s="832" t="s">
        <v>2161</v>
      </c>
      <c r="C291" s="832" t="s">
        <v>2165</v>
      </c>
      <c r="D291" s="833" t="s">
        <v>3721</v>
      </c>
      <c r="E291" s="834" t="s">
        <v>2192</v>
      </c>
      <c r="F291" s="832" t="s">
        <v>2162</v>
      </c>
      <c r="G291" s="832" t="s">
        <v>2814</v>
      </c>
      <c r="H291" s="832" t="s">
        <v>585</v>
      </c>
      <c r="I291" s="832" t="s">
        <v>2815</v>
      </c>
      <c r="J291" s="832" t="s">
        <v>1101</v>
      </c>
      <c r="K291" s="832" t="s">
        <v>2816</v>
      </c>
      <c r="L291" s="835">
        <v>37.520000000000003</v>
      </c>
      <c r="M291" s="835">
        <v>37.520000000000003</v>
      </c>
      <c r="N291" s="832">
        <v>1</v>
      </c>
      <c r="O291" s="836">
        <v>0.5</v>
      </c>
      <c r="P291" s="835">
        <v>37.520000000000003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7</v>
      </c>
      <c r="B292" s="832" t="s">
        <v>2161</v>
      </c>
      <c r="C292" s="832" t="s">
        <v>2165</v>
      </c>
      <c r="D292" s="833" t="s">
        <v>3721</v>
      </c>
      <c r="E292" s="834" t="s">
        <v>2192</v>
      </c>
      <c r="F292" s="832" t="s">
        <v>2162</v>
      </c>
      <c r="G292" s="832" t="s">
        <v>2253</v>
      </c>
      <c r="H292" s="832" t="s">
        <v>585</v>
      </c>
      <c r="I292" s="832" t="s">
        <v>2254</v>
      </c>
      <c r="J292" s="832" t="s">
        <v>1062</v>
      </c>
      <c r="K292" s="832" t="s">
        <v>2255</v>
      </c>
      <c r="L292" s="835">
        <v>107.27</v>
      </c>
      <c r="M292" s="835">
        <v>643.62</v>
      </c>
      <c r="N292" s="832">
        <v>6</v>
      </c>
      <c r="O292" s="836">
        <v>3.5</v>
      </c>
      <c r="P292" s="835">
        <v>429.08</v>
      </c>
      <c r="Q292" s="837">
        <v>0.66666666666666663</v>
      </c>
      <c r="R292" s="832">
        <v>4</v>
      </c>
      <c r="S292" s="837">
        <v>0.66666666666666663</v>
      </c>
      <c r="T292" s="836">
        <v>3</v>
      </c>
      <c r="U292" s="838">
        <v>0.8571428571428571</v>
      </c>
    </row>
    <row r="293" spans="1:21" ht="14.4" customHeight="1" x14ac:dyDescent="0.3">
      <c r="A293" s="831">
        <v>7</v>
      </c>
      <c r="B293" s="832" t="s">
        <v>2161</v>
      </c>
      <c r="C293" s="832" t="s">
        <v>2165</v>
      </c>
      <c r="D293" s="833" t="s">
        <v>3721</v>
      </c>
      <c r="E293" s="834" t="s">
        <v>2192</v>
      </c>
      <c r="F293" s="832" t="s">
        <v>2162</v>
      </c>
      <c r="G293" s="832" t="s">
        <v>2609</v>
      </c>
      <c r="H293" s="832" t="s">
        <v>585</v>
      </c>
      <c r="I293" s="832" t="s">
        <v>2817</v>
      </c>
      <c r="J293" s="832" t="s">
        <v>2818</v>
      </c>
      <c r="K293" s="832" t="s">
        <v>2819</v>
      </c>
      <c r="L293" s="835">
        <v>79.64</v>
      </c>
      <c r="M293" s="835">
        <v>79.64</v>
      </c>
      <c r="N293" s="832">
        <v>1</v>
      </c>
      <c r="O293" s="836">
        <v>0.5</v>
      </c>
      <c r="P293" s="835">
        <v>79.64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7</v>
      </c>
      <c r="B294" s="832" t="s">
        <v>2161</v>
      </c>
      <c r="C294" s="832" t="s">
        <v>2165</v>
      </c>
      <c r="D294" s="833" t="s">
        <v>3721</v>
      </c>
      <c r="E294" s="834" t="s">
        <v>2192</v>
      </c>
      <c r="F294" s="832" t="s">
        <v>2162</v>
      </c>
      <c r="G294" s="832" t="s">
        <v>2820</v>
      </c>
      <c r="H294" s="832" t="s">
        <v>585</v>
      </c>
      <c r="I294" s="832" t="s">
        <v>2821</v>
      </c>
      <c r="J294" s="832" t="s">
        <v>2822</v>
      </c>
      <c r="K294" s="832" t="s">
        <v>2823</v>
      </c>
      <c r="L294" s="835">
        <v>0</v>
      </c>
      <c r="M294" s="835">
        <v>0</v>
      </c>
      <c r="N294" s="832">
        <v>1</v>
      </c>
      <c r="O294" s="836">
        <v>1</v>
      </c>
      <c r="P294" s="835">
        <v>0</v>
      </c>
      <c r="Q294" s="837"/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2161</v>
      </c>
      <c r="C295" s="832" t="s">
        <v>2165</v>
      </c>
      <c r="D295" s="833" t="s">
        <v>3721</v>
      </c>
      <c r="E295" s="834" t="s">
        <v>2192</v>
      </c>
      <c r="F295" s="832" t="s">
        <v>2162</v>
      </c>
      <c r="G295" s="832" t="s">
        <v>2824</v>
      </c>
      <c r="H295" s="832" t="s">
        <v>585</v>
      </c>
      <c r="I295" s="832" t="s">
        <v>2825</v>
      </c>
      <c r="J295" s="832" t="s">
        <v>1118</v>
      </c>
      <c r="K295" s="832" t="s">
        <v>2826</v>
      </c>
      <c r="L295" s="835">
        <v>111.07</v>
      </c>
      <c r="M295" s="835">
        <v>222.14</v>
      </c>
      <c r="N295" s="832">
        <v>2</v>
      </c>
      <c r="O295" s="836">
        <v>1</v>
      </c>
      <c r="P295" s="835">
        <v>222.14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7</v>
      </c>
      <c r="B296" s="832" t="s">
        <v>2161</v>
      </c>
      <c r="C296" s="832" t="s">
        <v>2165</v>
      </c>
      <c r="D296" s="833" t="s">
        <v>3721</v>
      </c>
      <c r="E296" s="834" t="s">
        <v>2192</v>
      </c>
      <c r="F296" s="832" t="s">
        <v>2162</v>
      </c>
      <c r="G296" s="832" t="s">
        <v>2827</v>
      </c>
      <c r="H296" s="832" t="s">
        <v>585</v>
      </c>
      <c r="I296" s="832" t="s">
        <v>2828</v>
      </c>
      <c r="J296" s="832" t="s">
        <v>2829</v>
      </c>
      <c r="K296" s="832" t="s">
        <v>1835</v>
      </c>
      <c r="L296" s="835">
        <v>0</v>
      </c>
      <c r="M296" s="835">
        <v>0</v>
      </c>
      <c r="N296" s="832">
        <v>2</v>
      </c>
      <c r="O296" s="836">
        <v>1</v>
      </c>
      <c r="P296" s="835">
        <v>0</v>
      </c>
      <c r="Q296" s="837"/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7</v>
      </c>
      <c r="B297" s="832" t="s">
        <v>2161</v>
      </c>
      <c r="C297" s="832" t="s">
        <v>2165</v>
      </c>
      <c r="D297" s="833" t="s">
        <v>3721</v>
      </c>
      <c r="E297" s="834" t="s">
        <v>2192</v>
      </c>
      <c r="F297" s="832" t="s">
        <v>2162</v>
      </c>
      <c r="G297" s="832" t="s">
        <v>2271</v>
      </c>
      <c r="H297" s="832" t="s">
        <v>585</v>
      </c>
      <c r="I297" s="832" t="s">
        <v>2830</v>
      </c>
      <c r="J297" s="832" t="s">
        <v>680</v>
      </c>
      <c r="K297" s="832" t="s">
        <v>2273</v>
      </c>
      <c r="L297" s="835">
        <v>52.61</v>
      </c>
      <c r="M297" s="835">
        <v>52.61</v>
      </c>
      <c r="N297" s="832">
        <v>1</v>
      </c>
      <c r="O297" s="836">
        <v>0.5</v>
      </c>
      <c r="P297" s="835">
        <v>52.61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7</v>
      </c>
      <c r="B298" s="832" t="s">
        <v>2161</v>
      </c>
      <c r="C298" s="832" t="s">
        <v>2165</v>
      </c>
      <c r="D298" s="833" t="s">
        <v>3721</v>
      </c>
      <c r="E298" s="834" t="s">
        <v>2192</v>
      </c>
      <c r="F298" s="832" t="s">
        <v>2162</v>
      </c>
      <c r="G298" s="832" t="s">
        <v>2271</v>
      </c>
      <c r="H298" s="832" t="s">
        <v>585</v>
      </c>
      <c r="I298" s="832" t="s">
        <v>2831</v>
      </c>
      <c r="J298" s="832" t="s">
        <v>2832</v>
      </c>
      <c r="K298" s="832" t="s">
        <v>2833</v>
      </c>
      <c r="L298" s="835">
        <v>42.09</v>
      </c>
      <c r="M298" s="835">
        <v>42.09</v>
      </c>
      <c r="N298" s="832">
        <v>1</v>
      </c>
      <c r="O298" s="836">
        <v>0.5</v>
      </c>
      <c r="P298" s="835">
        <v>42.09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7</v>
      </c>
      <c r="B299" s="832" t="s">
        <v>2161</v>
      </c>
      <c r="C299" s="832" t="s">
        <v>2165</v>
      </c>
      <c r="D299" s="833" t="s">
        <v>3721</v>
      </c>
      <c r="E299" s="834" t="s">
        <v>2192</v>
      </c>
      <c r="F299" s="832" t="s">
        <v>2162</v>
      </c>
      <c r="G299" s="832" t="s">
        <v>2518</v>
      </c>
      <c r="H299" s="832" t="s">
        <v>585</v>
      </c>
      <c r="I299" s="832" t="s">
        <v>2834</v>
      </c>
      <c r="J299" s="832" t="s">
        <v>2520</v>
      </c>
      <c r="K299" s="832" t="s">
        <v>2835</v>
      </c>
      <c r="L299" s="835">
        <v>0</v>
      </c>
      <c r="M299" s="835">
        <v>0</v>
      </c>
      <c r="N299" s="832">
        <v>1</v>
      </c>
      <c r="O299" s="836">
        <v>0.5</v>
      </c>
      <c r="P299" s="835">
        <v>0</v>
      </c>
      <c r="Q299" s="837"/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7</v>
      </c>
      <c r="B300" s="832" t="s">
        <v>2161</v>
      </c>
      <c r="C300" s="832" t="s">
        <v>2165</v>
      </c>
      <c r="D300" s="833" t="s">
        <v>3721</v>
      </c>
      <c r="E300" s="834" t="s">
        <v>2192</v>
      </c>
      <c r="F300" s="832" t="s">
        <v>2162</v>
      </c>
      <c r="G300" s="832" t="s">
        <v>2518</v>
      </c>
      <c r="H300" s="832" t="s">
        <v>634</v>
      </c>
      <c r="I300" s="832" t="s">
        <v>2836</v>
      </c>
      <c r="J300" s="832" t="s">
        <v>2837</v>
      </c>
      <c r="K300" s="832" t="s">
        <v>2838</v>
      </c>
      <c r="L300" s="835">
        <v>60.39</v>
      </c>
      <c r="M300" s="835">
        <v>120.78</v>
      </c>
      <c r="N300" s="832">
        <v>2</v>
      </c>
      <c r="O300" s="836">
        <v>0.5</v>
      </c>
      <c r="P300" s="835">
        <v>120.78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7</v>
      </c>
      <c r="B301" s="832" t="s">
        <v>2161</v>
      </c>
      <c r="C301" s="832" t="s">
        <v>2165</v>
      </c>
      <c r="D301" s="833" t="s">
        <v>3721</v>
      </c>
      <c r="E301" s="834" t="s">
        <v>2192</v>
      </c>
      <c r="F301" s="832" t="s">
        <v>2162</v>
      </c>
      <c r="G301" s="832" t="s">
        <v>2839</v>
      </c>
      <c r="H301" s="832" t="s">
        <v>634</v>
      </c>
      <c r="I301" s="832" t="s">
        <v>1743</v>
      </c>
      <c r="J301" s="832" t="s">
        <v>1744</v>
      </c>
      <c r="K301" s="832" t="s">
        <v>1745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7</v>
      </c>
      <c r="B302" s="832" t="s">
        <v>2161</v>
      </c>
      <c r="C302" s="832" t="s">
        <v>2165</v>
      </c>
      <c r="D302" s="833" t="s">
        <v>3721</v>
      </c>
      <c r="E302" s="834" t="s">
        <v>2192</v>
      </c>
      <c r="F302" s="832" t="s">
        <v>2162</v>
      </c>
      <c r="G302" s="832" t="s">
        <v>2840</v>
      </c>
      <c r="H302" s="832" t="s">
        <v>585</v>
      </c>
      <c r="I302" s="832" t="s">
        <v>2841</v>
      </c>
      <c r="J302" s="832" t="s">
        <v>719</v>
      </c>
      <c r="K302" s="832" t="s">
        <v>2842</v>
      </c>
      <c r="L302" s="835">
        <v>1290.8399999999999</v>
      </c>
      <c r="M302" s="835">
        <v>1290.8399999999999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7</v>
      </c>
      <c r="B303" s="832" t="s">
        <v>2161</v>
      </c>
      <c r="C303" s="832" t="s">
        <v>2165</v>
      </c>
      <c r="D303" s="833" t="s">
        <v>3721</v>
      </c>
      <c r="E303" s="834" t="s">
        <v>2211</v>
      </c>
      <c r="F303" s="832" t="s">
        <v>2162</v>
      </c>
      <c r="G303" s="832" t="s">
        <v>2843</v>
      </c>
      <c r="H303" s="832" t="s">
        <v>585</v>
      </c>
      <c r="I303" s="832" t="s">
        <v>2844</v>
      </c>
      <c r="J303" s="832" t="s">
        <v>2845</v>
      </c>
      <c r="K303" s="832" t="s">
        <v>2846</v>
      </c>
      <c r="L303" s="835">
        <v>590.26</v>
      </c>
      <c r="M303" s="835">
        <v>590.26</v>
      </c>
      <c r="N303" s="832">
        <v>1</v>
      </c>
      <c r="O303" s="836">
        <v>1</v>
      </c>
      <c r="P303" s="835">
        <v>590.26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7</v>
      </c>
      <c r="B304" s="832" t="s">
        <v>2161</v>
      </c>
      <c r="C304" s="832" t="s">
        <v>2165</v>
      </c>
      <c r="D304" s="833" t="s">
        <v>3721</v>
      </c>
      <c r="E304" s="834" t="s">
        <v>2211</v>
      </c>
      <c r="F304" s="832" t="s">
        <v>2162</v>
      </c>
      <c r="G304" s="832" t="s">
        <v>2217</v>
      </c>
      <c r="H304" s="832" t="s">
        <v>634</v>
      </c>
      <c r="I304" s="832" t="s">
        <v>2291</v>
      </c>
      <c r="J304" s="832" t="s">
        <v>1423</v>
      </c>
      <c r="K304" s="832" t="s">
        <v>2292</v>
      </c>
      <c r="L304" s="835">
        <v>154.36000000000001</v>
      </c>
      <c r="M304" s="835">
        <v>308.72000000000003</v>
      </c>
      <c r="N304" s="832">
        <v>2</v>
      </c>
      <c r="O304" s="836">
        <v>1.5</v>
      </c>
      <c r="P304" s="835">
        <v>154.36000000000001</v>
      </c>
      <c r="Q304" s="837">
        <v>0.5</v>
      </c>
      <c r="R304" s="832">
        <v>1</v>
      </c>
      <c r="S304" s="837">
        <v>0.5</v>
      </c>
      <c r="T304" s="836">
        <v>0.5</v>
      </c>
      <c r="U304" s="838">
        <v>0.33333333333333331</v>
      </c>
    </row>
    <row r="305" spans="1:21" ht="14.4" customHeight="1" x14ac:dyDescent="0.3">
      <c r="A305" s="831">
        <v>7</v>
      </c>
      <c r="B305" s="832" t="s">
        <v>2161</v>
      </c>
      <c r="C305" s="832" t="s">
        <v>2165</v>
      </c>
      <c r="D305" s="833" t="s">
        <v>3721</v>
      </c>
      <c r="E305" s="834" t="s">
        <v>2211</v>
      </c>
      <c r="F305" s="832" t="s">
        <v>2162</v>
      </c>
      <c r="G305" s="832" t="s">
        <v>2221</v>
      </c>
      <c r="H305" s="832" t="s">
        <v>585</v>
      </c>
      <c r="I305" s="832" t="s">
        <v>2847</v>
      </c>
      <c r="J305" s="832" t="s">
        <v>2848</v>
      </c>
      <c r="K305" s="832" t="s">
        <v>2849</v>
      </c>
      <c r="L305" s="835">
        <v>103.73</v>
      </c>
      <c r="M305" s="835">
        <v>103.73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7</v>
      </c>
      <c r="B306" s="832" t="s">
        <v>2161</v>
      </c>
      <c r="C306" s="832" t="s">
        <v>2165</v>
      </c>
      <c r="D306" s="833" t="s">
        <v>3721</v>
      </c>
      <c r="E306" s="834" t="s">
        <v>2211</v>
      </c>
      <c r="F306" s="832" t="s">
        <v>2162</v>
      </c>
      <c r="G306" s="832" t="s">
        <v>2253</v>
      </c>
      <c r="H306" s="832" t="s">
        <v>585</v>
      </c>
      <c r="I306" s="832" t="s">
        <v>2254</v>
      </c>
      <c r="J306" s="832" t="s">
        <v>1062</v>
      </c>
      <c r="K306" s="832" t="s">
        <v>2255</v>
      </c>
      <c r="L306" s="835">
        <v>107.27</v>
      </c>
      <c r="M306" s="835">
        <v>858.16</v>
      </c>
      <c r="N306" s="832">
        <v>8</v>
      </c>
      <c r="O306" s="836">
        <v>3.5</v>
      </c>
      <c r="P306" s="835">
        <v>643.62</v>
      </c>
      <c r="Q306" s="837">
        <v>0.75</v>
      </c>
      <c r="R306" s="832">
        <v>6</v>
      </c>
      <c r="S306" s="837">
        <v>0.75</v>
      </c>
      <c r="T306" s="836">
        <v>1.5</v>
      </c>
      <c r="U306" s="838">
        <v>0.42857142857142855</v>
      </c>
    </row>
    <row r="307" spans="1:21" ht="14.4" customHeight="1" x14ac:dyDescent="0.3">
      <c r="A307" s="831">
        <v>7</v>
      </c>
      <c r="B307" s="832" t="s">
        <v>2161</v>
      </c>
      <c r="C307" s="832" t="s">
        <v>2165</v>
      </c>
      <c r="D307" s="833" t="s">
        <v>3721</v>
      </c>
      <c r="E307" s="834" t="s">
        <v>2211</v>
      </c>
      <c r="F307" s="832" t="s">
        <v>2162</v>
      </c>
      <c r="G307" s="832" t="s">
        <v>2268</v>
      </c>
      <c r="H307" s="832" t="s">
        <v>634</v>
      </c>
      <c r="I307" s="832" t="s">
        <v>2574</v>
      </c>
      <c r="J307" s="832" t="s">
        <v>733</v>
      </c>
      <c r="K307" s="832" t="s">
        <v>2575</v>
      </c>
      <c r="L307" s="835">
        <v>24.22</v>
      </c>
      <c r="M307" s="835">
        <v>48.44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7</v>
      </c>
      <c r="B308" s="832" t="s">
        <v>2161</v>
      </c>
      <c r="C308" s="832" t="s">
        <v>2165</v>
      </c>
      <c r="D308" s="833" t="s">
        <v>3721</v>
      </c>
      <c r="E308" s="834" t="s">
        <v>2211</v>
      </c>
      <c r="F308" s="832" t="s">
        <v>2162</v>
      </c>
      <c r="G308" s="832" t="s">
        <v>2268</v>
      </c>
      <c r="H308" s="832" t="s">
        <v>634</v>
      </c>
      <c r="I308" s="832" t="s">
        <v>2145</v>
      </c>
      <c r="J308" s="832" t="s">
        <v>733</v>
      </c>
      <c r="K308" s="832" t="s">
        <v>2146</v>
      </c>
      <c r="L308" s="835">
        <v>48.42</v>
      </c>
      <c r="M308" s="835">
        <v>48.42</v>
      </c>
      <c r="N308" s="832">
        <v>1</v>
      </c>
      <c r="O308" s="836">
        <v>0.5</v>
      </c>
      <c r="P308" s="835">
        <v>48.42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7</v>
      </c>
      <c r="B309" s="832" t="s">
        <v>2161</v>
      </c>
      <c r="C309" s="832" t="s">
        <v>2165</v>
      </c>
      <c r="D309" s="833" t="s">
        <v>3721</v>
      </c>
      <c r="E309" s="834" t="s">
        <v>2211</v>
      </c>
      <c r="F309" s="832" t="s">
        <v>2162</v>
      </c>
      <c r="G309" s="832" t="s">
        <v>2268</v>
      </c>
      <c r="H309" s="832" t="s">
        <v>585</v>
      </c>
      <c r="I309" s="832" t="s">
        <v>2269</v>
      </c>
      <c r="J309" s="832" t="s">
        <v>733</v>
      </c>
      <c r="K309" s="832" t="s">
        <v>2270</v>
      </c>
      <c r="L309" s="835">
        <v>48.42</v>
      </c>
      <c r="M309" s="835">
        <v>48.42</v>
      </c>
      <c r="N309" s="832">
        <v>1</v>
      </c>
      <c r="O309" s="836">
        <v>0.5</v>
      </c>
      <c r="P309" s="835">
        <v>48.42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7</v>
      </c>
      <c r="B310" s="832" t="s">
        <v>2161</v>
      </c>
      <c r="C310" s="832" t="s">
        <v>2165</v>
      </c>
      <c r="D310" s="833" t="s">
        <v>3721</v>
      </c>
      <c r="E310" s="834" t="s">
        <v>2211</v>
      </c>
      <c r="F310" s="832" t="s">
        <v>2162</v>
      </c>
      <c r="G310" s="832" t="s">
        <v>2408</v>
      </c>
      <c r="H310" s="832" t="s">
        <v>634</v>
      </c>
      <c r="I310" s="832" t="s">
        <v>2850</v>
      </c>
      <c r="J310" s="832" t="s">
        <v>2052</v>
      </c>
      <c r="K310" s="832" t="s">
        <v>2851</v>
      </c>
      <c r="L310" s="835">
        <v>26.3</v>
      </c>
      <c r="M310" s="835">
        <v>26.3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7</v>
      </c>
      <c r="B311" s="832" t="s">
        <v>2161</v>
      </c>
      <c r="C311" s="832" t="s">
        <v>2165</v>
      </c>
      <c r="D311" s="833" t="s">
        <v>3721</v>
      </c>
      <c r="E311" s="834" t="s">
        <v>2211</v>
      </c>
      <c r="F311" s="832" t="s">
        <v>2162</v>
      </c>
      <c r="G311" s="832" t="s">
        <v>2408</v>
      </c>
      <c r="H311" s="832" t="s">
        <v>634</v>
      </c>
      <c r="I311" s="832" t="s">
        <v>2134</v>
      </c>
      <c r="J311" s="832" t="s">
        <v>1610</v>
      </c>
      <c r="K311" s="832" t="s">
        <v>2135</v>
      </c>
      <c r="L311" s="835">
        <v>63.75</v>
      </c>
      <c r="M311" s="835">
        <v>127.5</v>
      </c>
      <c r="N311" s="832">
        <v>2</v>
      </c>
      <c r="O311" s="836">
        <v>1</v>
      </c>
      <c r="P311" s="835">
        <v>127.5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7</v>
      </c>
      <c r="B312" s="832" t="s">
        <v>2161</v>
      </c>
      <c r="C312" s="832" t="s">
        <v>2165</v>
      </c>
      <c r="D312" s="833" t="s">
        <v>3721</v>
      </c>
      <c r="E312" s="834" t="s">
        <v>2216</v>
      </c>
      <c r="F312" s="832" t="s">
        <v>2162</v>
      </c>
      <c r="G312" s="832" t="s">
        <v>2852</v>
      </c>
      <c r="H312" s="832" t="s">
        <v>585</v>
      </c>
      <c r="I312" s="832" t="s">
        <v>2853</v>
      </c>
      <c r="J312" s="832" t="s">
        <v>2854</v>
      </c>
      <c r="K312" s="832" t="s">
        <v>2855</v>
      </c>
      <c r="L312" s="835">
        <v>88.76</v>
      </c>
      <c r="M312" s="835">
        <v>266.28000000000003</v>
      </c>
      <c r="N312" s="832">
        <v>3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7</v>
      </c>
      <c r="B313" s="832" t="s">
        <v>2161</v>
      </c>
      <c r="C313" s="832" t="s">
        <v>2165</v>
      </c>
      <c r="D313" s="833" t="s">
        <v>3721</v>
      </c>
      <c r="E313" s="834" t="s">
        <v>2216</v>
      </c>
      <c r="F313" s="832" t="s">
        <v>2162</v>
      </c>
      <c r="G313" s="832" t="s">
        <v>2856</v>
      </c>
      <c r="H313" s="832" t="s">
        <v>585</v>
      </c>
      <c r="I313" s="832" t="s">
        <v>2857</v>
      </c>
      <c r="J313" s="832" t="s">
        <v>2858</v>
      </c>
      <c r="K313" s="832" t="s">
        <v>2859</v>
      </c>
      <c r="L313" s="835">
        <v>0</v>
      </c>
      <c r="M313" s="835">
        <v>0</v>
      </c>
      <c r="N313" s="832">
        <v>1</v>
      </c>
      <c r="O313" s="836">
        <v>0.5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7</v>
      </c>
      <c r="B314" s="832" t="s">
        <v>2161</v>
      </c>
      <c r="C314" s="832" t="s">
        <v>2165</v>
      </c>
      <c r="D314" s="833" t="s">
        <v>3721</v>
      </c>
      <c r="E314" s="834" t="s">
        <v>2208</v>
      </c>
      <c r="F314" s="832" t="s">
        <v>2162</v>
      </c>
      <c r="G314" s="832" t="s">
        <v>2376</v>
      </c>
      <c r="H314" s="832" t="s">
        <v>585</v>
      </c>
      <c r="I314" s="832" t="s">
        <v>2377</v>
      </c>
      <c r="J314" s="832" t="s">
        <v>2378</v>
      </c>
      <c r="K314" s="832" t="s">
        <v>2379</v>
      </c>
      <c r="L314" s="835">
        <v>299.83999999999997</v>
      </c>
      <c r="M314" s="835">
        <v>299.83999999999997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7</v>
      </c>
      <c r="B315" s="832" t="s">
        <v>2161</v>
      </c>
      <c r="C315" s="832" t="s">
        <v>2165</v>
      </c>
      <c r="D315" s="833" t="s">
        <v>3721</v>
      </c>
      <c r="E315" s="834" t="s">
        <v>2198</v>
      </c>
      <c r="F315" s="832" t="s">
        <v>2162</v>
      </c>
      <c r="G315" s="832" t="s">
        <v>2753</v>
      </c>
      <c r="H315" s="832" t="s">
        <v>585</v>
      </c>
      <c r="I315" s="832" t="s">
        <v>2860</v>
      </c>
      <c r="J315" s="832" t="s">
        <v>2755</v>
      </c>
      <c r="K315" s="832" t="s">
        <v>2861</v>
      </c>
      <c r="L315" s="835">
        <v>61.44</v>
      </c>
      <c r="M315" s="835">
        <v>61.44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7</v>
      </c>
      <c r="B316" s="832" t="s">
        <v>2161</v>
      </c>
      <c r="C316" s="832" t="s">
        <v>2165</v>
      </c>
      <c r="D316" s="833" t="s">
        <v>3721</v>
      </c>
      <c r="E316" s="834" t="s">
        <v>2198</v>
      </c>
      <c r="F316" s="832" t="s">
        <v>2162</v>
      </c>
      <c r="G316" s="832" t="s">
        <v>2249</v>
      </c>
      <c r="H316" s="832" t="s">
        <v>585</v>
      </c>
      <c r="I316" s="832" t="s">
        <v>2862</v>
      </c>
      <c r="J316" s="832" t="s">
        <v>2863</v>
      </c>
      <c r="K316" s="832" t="s">
        <v>2864</v>
      </c>
      <c r="L316" s="835">
        <v>161.4</v>
      </c>
      <c r="M316" s="835">
        <v>322.8</v>
      </c>
      <c r="N316" s="832">
        <v>2</v>
      </c>
      <c r="O316" s="836">
        <v>1</v>
      </c>
      <c r="P316" s="835">
        <v>161.4</v>
      </c>
      <c r="Q316" s="837">
        <v>0.5</v>
      </c>
      <c r="R316" s="832">
        <v>1</v>
      </c>
      <c r="S316" s="837">
        <v>0.5</v>
      </c>
      <c r="T316" s="836">
        <v>0.5</v>
      </c>
      <c r="U316" s="838">
        <v>0.5</v>
      </c>
    </row>
    <row r="317" spans="1:21" ht="14.4" customHeight="1" x14ac:dyDescent="0.3">
      <c r="A317" s="831">
        <v>7</v>
      </c>
      <c r="B317" s="832" t="s">
        <v>2161</v>
      </c>
      <c r="C317" s="832" t="s">
        <v>2165</v>
      </c>
      <c r="D317" s="833" t="s">
        <v>3721</v>
      </c>
      <c r="E317" s="834" t="s">
        <v>2198</v>
      </c>
      <c r="F317" s="832" t="s">
        <v>2162</v>
      </c>
      <c r="G317" s="832" t="s">
        <v>2253</v>
      </c>
      <c r="H317" s="832" t="s">
        <v>585</v>
      </c>
      <c r="I317" s="832" t="s">
        <v>2254</v>
      </c>
      <c r="J317" s="832" t="s">
        <v>1062</v>
      </c>
      <c r="K317" s="832" t="s">
        <v>2255</v>
      </c>
      <c r="L317" s="835">
        <v>107.27</v>
      </c>
      <c r="M317" s="835">
        <v>214.54</v>
      </c>
      <c r="N317" s="832">
        <v>2</v>
      </c>
      <c r="O317" s="836">
        <v>1.5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7</v>
      </c>
      <c r="B318" s="832" t="s">
        <v>2161</v>
      </c>
      <c r="C318" s="832" t="s">
        <v>2165</v>
      </c>
      <c r="D318" s="833" t="s">
        <v>3721</v>
      </c>
      <c r="E318" s="834" t="s">
        <v>2198</v>
      </c>
      <c r="F318" s="832" t="s">
        <v>2162</v>
      </c>
      <c r="G318" s="832" t="s">
        <v>2865</v>
      </c>
      <c r="H318" s="832" t="s">
        <v>585</v>
      </c>
      <c r="I318" s="832" t="s">
        <v>2866</v>
      </c>
      <c r="J318" s="832" t="s">
        <v>2867</v>
      </c>
      <c r="K318" s="832" t="s">
        <v>1798</v>
      </c>
      <c r="L318" s="835">
        <v>38.56</v>
      </c>
      <c r="M318" s="835">
        <v>77.12</v>
      </c>
      <c r="N318" s="832">
        <v>2</v>
      </c>
      <c r="O318" s="836">
        <v>1</v>
      </c>
      <c r="P318" s="835">
        <v>38.56</v>
      </c>
      <c r="Q318" s="837">
        <v>0.5</v>
      </c>
      <c r="R318" s="832">
        <v>1</v>
      </c>
      <c r="S318" s="837">
        <v>0.5</v>
      </c>
      <c r="T318" s="836">
        <v>0.5</v>
      </c>
      <c r="U318" s="838">
        <v>0.5</v>
      </c>
    </row>
    <row r="319" spans="1:21" ht="14.4" customHeight="1" x14ac:dyDescent="0.3">
      <c r="A319" s="831">
        <v>7</v>
      </c>
      <c r="B319" s="832" t="s">
        <v>2161</v>
      </c>
      <c r="C319" s="832" t="s">
        <v>2165</v>
      </c>
      <c r="D319" s="833" t="s">
        <v>3721</v>
      </c>
      <c r="E319" s="834" t="s">
        <v>2198</v>
      </c>
      <c r="F319" s="832" t="s">
        <v>2162</v>
      </c>
      <c r="G319" s="832" t="s">
        <v>2350</v>
      </c>
      <c r="H319" s="832" t="s">
        <v>634</v>
      </c>
      <c r="I319" s="832" t="s">
        <v>1985</v>
      </c>
      <c r="J319" s="832" t="s">
        <v>1986</v>
      </c>
      <c r="K319" s="832" t="s">
        <v>1987</v>
      </c>
      <c r="L319" s="835">
        <v>0</v>
      </c>
      <c r="M319" s="835">
        <v>0</v>
      </c>
      <c r="N319" s="832">
        <v>2</v>
      </c>
      <c r="O319" s="836">
        <v>1.5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7</v>
      </c>
      <c r="B320" s="832" t="s">
        <v>2161</v>
      </c>
      <c r="C320" s="832" t="s">
        <v>2165</v>
      </c>
      <c r="D320" s="833" t="s">
        <v>3721</v>
      </c>
      <c r="E320" s="834" t="s">
        <v>2198</v>
      </c>
      <c r="F320" s="832" t="s">
        <v>2162</v>
      </c>
      <c r="G320" s="832" t="s">
        <v>2351</v>
      </c>
      <c r="H320" s="832" t="s">
        <v>585</v>
      </c>
      <c r="I320" s="832" t="s">
        <v>2354</v>
      </c>
      <c r="J320" s="832" t="s">
        <v>1503</v>
      </c>
      <c r="K320" s="832" t="s">
        <v>2355</v>
      </c>
      <c r="L320" s="835">
        <v>61.97</v>
      </c>
      <c r="M320" s="835">
        <v>61.97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7</v>
      </c>
      <c r="B321" s="832" t="s">
        <v>2161</v>
      </c>
      <c r="C321" s="832" t="s">
        <v>2165</v>
      </c>
      <c r="D321" s="833" t="s">
        <v>3721</v>
      </c>
      <c r="E321" s="834" t="s">
        <v>2177</v>
      </c>
      <c r="F321" s="832" t="s">
        <v>2162</v>
      </c>
      <c r="G321" s="832" t="s">
        <v>2221</v>
      </c>
      <c r="H321" s="832" t="s">
        <v>634</v>
      </c>
      <c r="I321" s="832" t="s">
        <v>2868</v>
      </c>
      <c r="J321" s="832" t="s">
        <v>2069</v>
      </c>
      <c r="K321" s="832" t="s">
        <v>2869</v>
      </c>
      <c r="L321" s="835">
        <v>115.26</v>
      </c>
      <c r="M321" s="835">
        <v>115.26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7</v>
      </c>
      <c r="B322" s="832" t="s">
        <v>2161</v>
      </c>
      <c r="C322" s="832" t="s">
        <v>2165</v>
      </c>
      <c r="D322" s="833" t="s">
        <v>3721</v>
      </c>
      <c r="E322" s="834" t="s">
        <v>2177</v>
      </c>
      <c r="F322" s="832" t="s">
        <v>2162</v>
      </c>
      <c r="G322" s="832" t="s">
        <v>2870</v>
      </c>
      <c r="H322" s="832" t="s">
        <v>585</v>
      </c>
      <c r="I322" s="832" t="s">
        <v>2871</v>
      </c>
      <c r="J322" s="832" t="s">
        <v>2872</v>
      </c>
      <c r="K322" s="832" t="s">
        <v>2873</v>
      </c>
      <c r="L322" s="835">
        <v>1514.87</v>
      </c>
      <c r="M322" s="835">
        <v>1514.87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7</v>
      </c>
      <c r="B323" s="832" t="s">
        <v>2161</v>
      </c>
      <c r="C323" s="832" t="s">
        <v>2165</v>
      </c>
      <c r="D323" s="833" t="s">
        <v>3721</v>
      </c>
      <c r="E323" s="834" t="s">
        <v>2174</v>
      </c>
      <c r="F323" s="832" t="s">
        <v>2162</v>
      </c>
      <c r="G323" s="832" t="s">
        <v>2293</v>
      </c>
      <c r="H323" s="832" t="s">
        <v>634</v>
      </c>
      <c r="I323" s="832" t="s">
        <v>2384</v>
      </c>
      <c r="J323" s="832" t="s">
        <v>2385</v>
      </c>
      <c r="K323" s="832" t="s">
        <v>2386</v>
      </c>
      <c r="L323" s="835">
        <v>141.09</v>
      </c>
      <c r="M323" s="835">
        <v>141.09</v>
      </c>
      <c r="N323" s="832">
        <v>1</v>
      </c>
      <c r="O323" s="836">
        <v>1</v>
      </c>
      <c r="P323" s="835">
        <v>141.09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2161</v>
      </c>
      <c r="C324" s="832" t="s">
        <v>2165</v>
      </c>
      <c r="D324" s="833" t="s">
        <v>3721</v>
      </c>
      <c r="E324" s="834" t="s">
        <v>2196</v>
      </c>
      <c r="F324" s="832" t="s">
        <v>2162</v>
      </c>
      <c r="G324" s="832" t="s">
        <v>2217</v>
      </c>
      <c r="H324" s="832" t="s">
        <v>585</v>
      </c>
      <c r="I324" s="832" t="s">
        <v>2874</v>
      </c>
      <c r="J324" s="832" t="s">
        <v>1423</v>
      </c>
      <c r="K324" s="832" t="s">
        <v>2292</v>
      </c>
      <c r="L324" s="835">
        <v>154.36000000000001</v>
      </c>
      <c r="M324" s="835">
        <v>308.72000000000003</v>
      </c>
      <c r="N324" s="832">
        <v>2</v>
      </c>
      <c r="O324" s="836">
        <v>1</v>
      </c>
      <c r="P324" s="835">
        <v>308.72000000000003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2161</v>
      </c>
      <c r="C325" s="832" t="s">
        <v>2165</v>
      </c>
      <c r="D325" s="833" t="s">
        <v>3721</v>
      </c>
      <c r="E325" s="834" t="s">
        <v>2199</v>
      </c>
      <c r="F325" s="832" t="s">
        <v>2162</v>
      </c>
      <c r="G325" s="832" t="s">
        <v>2875</v>
      </c>
      <c r="H325" s="832" t="s">
        <v>585</v>
      </c>
      <c r="I325" s="832" t="s">
        <v>2876</v>
      </c>
      <c r="J325" s="832" t="s">
        <v>2877</v>
      </c>
      <c r="K325" s="832" t="s">
        <v>2878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2161</v>
      </c>
      <c r="C326" s="832" t="s">
        <v>2165</v>
      </c>
      <c r="D326" s="833" t="s">
        <v>3721</v>
      </c>
      <c r="E326" s="834" t="s">
        <v>2199</v>
      </c>
      <c r="F326" s="832" t="s">
        <v>2162</v>
      </c>
      <c r="G326" s="832" t="s">
        <v>2879</v>
      </c>
      <c r="H326" s="832" t="s">
        <v>585</v>
      </c>
      <c r="I326" s="832" t="s">
        <v>2880</v>
      </c>
      <c r="J326" s="832" t="s">
        <v>2881</v>
      </c>
      <c r="K326" s="832" t="s">
        <v>2882</v>
      </c>
      <c r="L326" s="835">
        <v>120.74</v>
      </c>
      <c r="M326" s="835">
        <v>1086.6599999999999</v>
      </c>
      <c r="N326" s="832">
        <v>9</v>
      </c>
      <c r="O326" s="836">
        <v>0.5</v>
      </c>
      <c r="P326" s="835">
        <v>1086.6599999999999</v>
      </c>
      <c r="Q326" s="837">
        <v>1</v>
      </c>
      <c r="R326" s="832">
        <v>9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7</v>
      </c>
      <c r="B327" s="832" t="s">
        <v>2161</v>
      </c>
      <c r="C327" s="832" t="s">
        <v>2167</v>
      </c>
      <c r="D327" s="833" t="s">
        <v>3722</v>
      </c>
      <c r="E327" s="834" t="s">
        <v>2173</v>
      </c>
      <c r="F327" s="832" t="s">
        <v>2162</v>
      </c>
      <c r="G327" s="832" t="s">
        <v>2671</v>
      </c>
      <c r="H327" s="832" t="s">
        <v>585</v>
      </c>
      <c r="I327" s="832" t="s">
        <v>2751</v>
      </c>
      <c r="J327" s="832" t="s">
        <v>2673</v>
      </c>
      <c r="K327" s="832" t="s">
        <v>2752</v>
      </c>
      <c r="L327" s="835">
        <v>96.84</v>
      </c>
      <c r="M327" s="835">
        <v>2711.52</v>
      </c>
      <c r="N327" s="832">
        <v>28</v>
      </c>
      <c r="O327" s="836">
        <v>10.5</v>
      </c>
      <c r="P327" s="835">
        <v>2033.6399999999999</v>
      </c>
      <c r="Q327" s="837">
        <v>0.75</v>
      </c>
      <c r="R327" s="832">
        <v>21</v>
      </c>
      <c r="S327" s="837">
        <v>0.75</v>
      </c>
      <c r="T327" s="836">
        <v>7</v>
      </c>
      <c r="U327" s="838">
        <v>0.66666666666666663</v>
      </c>
    </row>
    <row r="328" spans="1:21" ht="14.4" customHeight="1" x14ac:dyDescent="0.3">
      <c r="A328" s="831">
        <v>7</v>
      </c>
      <c r="B328" s="832" t="s">
        <v>2161</v>
      </c>
      <c r="C328" s="832" t="s">
        <v>2167</v>
      </c>
      <c r="D328" s="833" t="s">
        <v>3722</v>
      </c>
      <c r="E328" s="834" t="s">
        <v>2173</v>
      </c>
      <c r="F328" s="832" t="s">
        <v>2162</v>
      </c>
      <c r="G328" s="832" t="s">
        <v>2883</v>
      </c>
      <c r="H328" s="832" t="s">
        <v>585</v>
      </c>
      <c r="I328" s="832" t="s">
        <v>2884</v>
      </c>
      <c r="J328" s="832" t="s">
        <v>2885</v>
      </c>
      <c r="K328" s="832" t="s">
        <v>2886</v>
      </c>
      <c r="L328" s="835">
        <v>55.77</v>
      </c>
      <c r="M328" s="835">
        <v>1505.79</v>
      </c>
      <c r="N328" s="832">
        <v>27</v>
      </c>
      <c r="O328" s="836">
        <v>10.5</v>
      </c>
      <c r="P328" s="835">
        <v>836.55</v>
      </c>
      <c r="Q328" s="837">
        <v>0.55555555555555558</v>
      </c>
      <c r="R328" s="832">
        <v>15</v>
      </c>
      <c r="S328" s="837">
        <v>0.55555555555555558</v>
      </c>
      <c r="T328" s="836">
        <v>5.5</v>
      </c>
      <c r="U328" s="838">
        <v>0.52380952380952384</v>
      </c>
    </row>
    <row r="329" spans="1:21" ht="14.4" customHeight="1" x14ac:dyDescent="0.3">
      <c r="A329" s="831">
        <v>7</v>
      </c>
      <c r="B329" s="832" t="s">
        <v>2161</v>
      </c>
      <c r="C329" s="832" t="s">
        <v>2167</v>
      </c>
      <c r="D329" s="833" t="s">
        <v>3722</v>
      </c>
      <c r="E329" s="834" t="s">
        <v>2173</v>
      </c>
      <c r="F329" s="832" t="s">
        <v>2162</v>
      </c>
      <c r="G329" s="832" t="s">
        <v>2883</v>
      </c>
      <c r="H329" s="832" t="s">
        <v>585</v>
      </c>
      <c r="I329" s="832" t="s">
        <v>2887</v>
      </c>
      <c r="J329" s="832" t="s">
        <v>2885</v>
      </c>
      <c r="K329" s="832" t="s">
        <v>2888</v>
      </c>
      <c r="L329" s="835">
        <v>0</v>
      </c>
      <c r="M329" s="835">
        <v>0</v>
      </c>
      <c r="N329" s="832">
        <v>2</v>
      </c>
      <c r="O329" s="836">
        <v>2</v>
      </c>
      <c r="P329" s="835">
        <v>0</v>
      </c>
      <c r="Q329" s="837"/>
      <c r="R329" s="832">
        <v>2</v>
      </c>
      <c r="S329" s="837">
        <v>1</v>
      </c>
      <c r="T329" s="836">
        <v>2</v>
      </c>
      <c r="U329" s="838">
        <v>1</v>
      </c>
    </row>
    <row r="330" spans="1:21" ht="14.4" customHeight="1" x14ac:dyDescent="0.3">
      <c r="A330" s="831">
        <v>7</v>
      </c>
      <c r="B330" s="832" t="s">
        <v>2161</v>
      </c>
      <c r="C330" s="832" t="s">
        <v>2167</v>
      </c>
      <c r="D330" s="833" t="s">
        <v>3722</v>
      </c>
      <c r="E330" s="834" t="s">
        <v>2173</v>
      </c>
      <c r="F330" s="832" t="s">
        <v>2162</v>
      </c>
      <c r="G330" s="832" t="s">
        <v>2889</v>
      </c>
      <c r="H330" s="832" t="s">
        <v>585</v>
      </c>
      <c r="I330" s="832" t="s">
        <v>2890</v>
      </c>
      <c r="J330" s="832" t="s">
        <v>2891</v>
      </c>
      <c r="K330" s="832" t="s">
        <v>2892</v>
      </c>
      <c r="L330" s="835">
        <v>55.95</v>
      </c>
      <c r="M330" s="835">
        <v>223.8</v>
      </c>
      <c r="N330" s="832">
        <v>4</v>
      </c>
      <c r="O330" s="836">
        <v>0.5</v>
      </c>
      <c r="P330" s="835">
        <v>223.8</v>
      </c>
      <c r="Q330" s="837">
        <v>1</v>
      </c>
      <c r="R330" s="832">
        <v>4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7</v>
      </c>
      <c r="B331" s="832" t="s">
        <v>2161</v>
      </c>
      <c r="C331" s="832" t="s">
        <v>2167</v>
      </c>
      <c r="D331" s="833" t="s">
        <v>3722</v>
      </c>
      <c r="E331" s="834" t="s">
        <v>2173</v>
      </c>
      <c r="F331" s="832" t="s">
        <v>2162</v>
      </c>
      <c r="G331" s="832" t="s">
        <v>2538</v>
      </c>
      <c r="H331" s="832" t="s">
        <v>585</v>
      </c>
      <c r="I331" s="832" t="s">
        <v>2601</v>
      </c>
      <c r="J331" s="832" t="s">
        <v>1046</v>
      </c>
      <c r="K331" s="832" t="s">
        <v>2602</v>
      </c>
      <c r="L331" s="835">
        <v>0</v>
      </c>
      <c r="M331" s="835">
        <v>0</v>
      </c>
      <c r="N331" s="832">
        <v>3</v>
      </c>
      <c r="O331" s="836">
        <v>0.5</v>
      </c>
      <c r="P331" s="835">
        <v>0</v>
      </c>
      <c r="Q331" s="837"/>
      <c r="R331" s="832">
        <v>3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7</v>
      </c>
      <c r="B332" s="832" t="s">
        <v>2161</v>
      </c>
      <c r="C332" s="832" t="s">
        <v>2167</v>
      </c>
      <c r="D332" s="833" t="s">
        <v>3722</v>
      </c>
      <c r="E332" s="834" t="s">
        <v>2173</v>
      </c>
      <c r="F332" s="832" t="s">
        <v>2162</v>
      </c>
      <c r="G332" s="832" t="s">
        <v>2893</v>
      </c>
      <c r="H332" s="832" t="s">
        <v>585</v>
      </c>
      <c r="I332" s="832" t="s">
        <v>2894</v>
      </c>
      <c r="J332" s="832" t="s">
        <v>2895</v>
      </c>
      <c r="K332" s="832" t="s">
        <v>2896</v>
      </c>
      <c r="L332" s="835">
        <v>754.04</v>
      </c>
      <c r="M332" s="835">
        <v>17342.919999999998</v>
      </c>
      <c r="N332" s="832">
        <v>23</v>
      </c>
      <c r="O332" s="836">
        <v>5</v>
      </c>
      <c r="P332" s="835">
        <v>17342.919999999998</v>
      </c>
      <c r="Q332" s="837">
        <v>1</v>
      </c>
      <c r="R332" s="832">
        <v>23</v>
      </c>
      <c r="S332" s="837">
        <v>1</v>
      </c>
      <c r="T332" s="836">
        <v>5</v>
      </c>
      <c r="U332" s="838">
        <v>1</v>
      </c>
    </row>
    <row r="333" spans="1:21" ht="14.4" customHeight="1" x14ac:dyDescent="0.3">
      <c r="A333" s="831">
        <v>7</v>
      </c>
      <c r="B333" s="832" t="s">
        <v>2161</v>
      </c>
      <c r="C333" s="832" t="s">
        <v>2167</v>
      </c>
      <c r="D333" s="833" t="s">
        <v>3722</v>
      </c>
      <c r="E333" s="834" t="s">
        <v>2173</v>
      </c>
      <c r="F333" s="832" t="s">
        <v>2162</v>
      </c>
      <c r="G333" s="832" t="s">
        <v>2893</v>
      </c>
      <c r="H333" s="832" t="s">
        <v>585</v>
      </c>
      <c r="I333" s="832" t="s">
        <v>2897</v>
      </c>
      <c r="J333" s="832" t="s">
        <v>2895</v>
      </c>
      <c r="K333" s="832" t="s">
        <v>2898</v>
      </c>
      <c r="L333" s="835">
        <v>1508.08</v>
      </c>
      <c r="M333" s="835">
        <v>34685.839999999997</v>
      </c>
      <c r="N333" s="832">
        <v>23</v>
      </c>
      <c r="O333" s="836">
        <v>4</v>
      </c>
      <c r="P333" s="835">
        <v>16588.879999999997</v>
      </c>
      <c r="Q333" s="837">
        <v>0.47826086956521735</v>
      </c>
      <c r="R333" s="832">
        <v>11</v>
      </c>
      <c r="S333" s="837">
        <v>0.47826086956521741</v>
      </c>
      <c r="T333" s="836">
        <v>2</v>
      </c>
      <c r="U333" s="838">
        <v>0.5</v>
      </c>
    </row>
    <row r="334" spans="1:21" ht="14.4" customHeight="1" x14ac:dyDescent="0.3">
      <c r="A334" s="831">
        <v>7</v>
      </c>
      <c r="B334" s="832" t="s">
        <v>2161</v>
      </c>
      <c r="C334" s="832" t="s">
        <v>2167</v>
      </c>
      <c r="D334" s="833" t="s">
        <v>3722</v>
      </c>
      <c r="E334" s="834" t="s">
        <v>2173</v>
      </c>
      <c r="F334" s="832" t="s">
        <v>2162</v>
      </c>
      <c r="G334" s="832" t="s">
        <v>2893</v>
      </c>
      <c r="H334" s="832" t="s">
        <v>585</v>
      </c>
      <c r="I334" s="832" t="s">
        <v>2899</v>
      </c>
      <c r="J334" s="832" t="s">
        <v>2900</v>
      </c>
      <c r="K334" s="832" t="s">
        <v>2896</v>
      </c>
      <c r="L334" s="835">
        <v>646.32000000000005</v>
      </c>
      <c r="M334" s="835">
        <v>12926.4</v>
      </c>
      <c r="N334" s="832">
        <v>20</v>
      </c>
      <c r="O334" s="836">
        <v>4</v>
      </c>
      <c r="P334" s="835">
        <v>3231.6000000000004</v>
      </c>
      <c r="Q334" s="837">
        <v>0.25000000000000006</v>
      </c>
      <c r="R334" s="832">
        <v>5</v>
      </c>
      <c r="S334" s="837">
        <v>0.25</v>
      </c>
      <c r="T334" s="836">
        <v>1</v>
      </c>
      <c r="U334" s="838">
        <v>0.25</v>
      </c>
    </row>
    <row r="335" spans="1:21" ht="14.4" customHeight="1" x14ac:dyDescent="0.3">
      <c r="A335" s="831">
        <v>7</v>
      </c>
      <c r="B335" s="832" t="s">
        <v>2161</v>
      </c>
      <c r="C335" s="832" t="s">
        <v>2167</v>
      </c>
      <c r="D335" s="833" t="s">
        <v>3722</v>
      </c>
      <c r="E335" s="834" t="s">
        <v>2173</v>
      </c>
      <c r="F335" s="832" t="s">
        <v>2162</v>
      </c>
      <c r="G335" s="832" t="s">
        <v>2893</v>
      </c>
      <c r="H335" s="832" t="s">
        <v>634</v>
      </c>
      <c r="I335" s="832" t="s">
        <v>2901</v>
      </c>
      <c r="J335" s="832" t="s">
        <v>2902</v>
      </c>
      <c r="K335" s="832" t="s">
        <v>2896</v>
      </c>
      <c r="L335" s="835">
        <v>754.04</v>
      </c>
      <c r="M335" s="835">
        <v>3016.16</v>
      </c>
      <c r="N335" s="832">
        <v>4</v>
      </c>
      <c r="O335" s="836">
        <v>2</v>
      </c>
      <c r="P335" s="835">
        <v>3016.16</v>
      </c>
      <c r="Q335" s="837">
        <v>1</v>
      </c>
      <c r="R335" s="832">
        <v>4</v>
      </c>
      <c r="S335" s="837">
        <v>1</v>
      </c>
      <c r="T335" s="836">
        <v>2</v>
      </c>
      <c r="U335" s="838">
        <v>1</v>
      </c>
    </row>
    <row r="336" spans="1:21" ht="14.4" customHeight="1" x14ac:dyDescent="0.3">
      <c r="A336" s="831">
        <v>7</v>
      </c>
      <c r="B336" s="832" t="s">
        <v>2161</v>
      </c>
      <c r="C336" s="832" t="s">
        <v>2167</v>
      </c>
      <c r="D336" s="833" t="s">
        <v>3722</v>
      </c>
      <c r="E336" s="834" t="s">
        <v>2173</v>
      </c>
      <c r="F336" s="832" t="s">
        <v>2162</v>
      </c>
      <c r="G336" s="832" t="s">
        <v>2893</v>
      </c>
      <c r="H336" s="832" t="s">
        <v>634</v>
      </c>
      <c r="I336" s="832" t="s">
        <v>2903</v>
      </c>
      <c r="J336" s="832" t="s">
        <v>2902</v>
      </c>
      <c r="K336" s="832" t="s">
        <v>2904</v>
      </c>
      <c r="L336" s="835">
        <v>1131.06</v>
      </c>
      <c r="M336" s="835">
        <v>6786.36</v>
      </c>
      <c r="N336" s="832">
        <v>6</v>
      </c>
      <c r="O336" s="836">
        <v>1</v>
      </c>
      <c r="P336" s="835">
        <v>6786.36</v>
      </c>
      <c r="Q336" s="837">
        <v>1</v>
      </c>
      <c r="R336" s="832">
        <v>6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7</v>
      </c>
      <c r="B337" s="832" t="s">
        <v>2161</v>
      </c>
      <c r="C337" s="832" t="s">
        <v>2167</v>
      </c>
      <c r="D337" s="833" t="s">
        <v>3722</v>
      </c>
      <c r="E337" s="834" t="s">
        <v>2173</v>
      </c>
      <c r="F337" s="832" t="s">
        <v>2162</v>
      </c>
      <c r="G337" s="832" t="s">
        <v>2297</v>
      </c>
      <c r="H337" s="832" t="s">
        <v>634</v>
      </c>
      <c r="I337" s="832" t="s">
        <v>2038</v>
      </c>
      <c r="J337" s="832" t="s">
        <v>797</v>
      </c>
      <c r="K337" s="832" t="s">
        <v>1829</v>
      </c>
      <c r="L337" s="835">
        <v>65.989999999999995</v>
      </c>
      <c r="M337" s="835">
        <v>197.96999999999997</v>
      </c>
      <c r="N337" s="832">
        <v>3</v>
      </c>
      <c r="O337" s="836">
        <v>0.5</v>
      </c>
      <c r="P337" s="835">
        <v>197.96999999999997</v>
      </c>
      <c r="Q337" s="837">
        <v>1</v>
      </c>
      <c r="R337" s="832">
        <v>3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7</v>
      </c>
      <c r="B338" s="832" t="s">
        <v>2161</v>
      </c>
      <c r="C338" s="832" t="s">
        <v>2167</v>
      </c>
      <c r="D338" s="833" t="s">
        <v>3722</v>
      </c>
      <c r="E338" s="834" t="s">
        <v>2173</v>
      </c>
      <c r="F338" s="832" t="s">
        <v>2162</v>
      </c>
      <c r="G338" s="832" t="s">
        <v>2297</v>
      </c>
      <c r="H338" s="832" t="s">
        <v>634</v>
      </c>
      <c r="I338" s="832" t="s">
        <v>2039</v>
      </c>
      <c r="J338" s="832" t="s">
        <v>799</v>
      </c>
      <c r="K338" s="832" t="s">
        <v>2040</v>
      </c>
      <c r="L338" s="835">
        <v>85.16</v>
      </c>
      <c r="M338" s="835">
        <v>766.43999999999994</v>
      </c>
      <c r="N338" s="832">
        <v>9</v>
      </c>
      <c r="O338" s="836">
        <v>2</v>
      </c>
      <c r="P338" s="835">
        <v>766.43999999999994</v>
      </c>
      <c r="Q338" s="837">
        <v>1</v>
      </c>
      <c r="R338" s="832">
        <v>9</v>
      </c>
      <c r="S338" s="837">
        <v>1</v>
      </c>
      <c r="T338" s="836">
        <v>2</v>
      </c>
      <c r="U338" s="838">
        <v>1</v>
      </c>
    </row>
    <row r="339" spans="1:21" ht="14.4" customHeight="1" x14ac:dyDescent="0.3">
      <c r="A339" s="831">
        <v>7</v>
      </c>
      <c r="B339" s="832" t="s">
        <v>2161</v>
      </c>
      <c r="C339" s="832" t="s">
        <v>2167</v>
      </c>
      <c r="D339" s="833" t="s">
        <v>3722</v>
      </c>
      <c r="E339" s="834" t="s">
        <v>2173</v>
      </c>
      <c r="F339" s="832" t="s">
        <v>2162</v>
      </c>
      <c r="G339" s="832" t="s">
        <v>2440</v>
      </c>
      <c r="H339" s="832" t="s">
        <v>585</v>
      </c>
      <c r="I339" s="832" t="s">
        <v>2905</v>
      </c>
      <c r="J339" s="832" t="s">
        <v>2442</v>
      </c>
      <c r="K339" s="832" t="s">
        <v>2906</v>
      </c>
      <c r="L339" s="835">
        <v>140.94999999999999</v>
      </c>
      <c r="M339" s="835">
        <v>704.75</v>
      </c>
      <c r="N339" s="832">
        <v>5</v>
      </c>
      <c r="O339" s="836">
        <v>1.5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7</v>
      </c>
      <c r="B340" s="832" t="s">
        <v>2161</v>
      </c>
      <c r="C340" s="832" t="s">
        <v>2167</v>
      </c>
      <c r="D340" s="833" t="s">
        <v>3722</v>
      </c>
      <c r="E340" s="834" t="s">
        <v>2173</v>
      </c>
      <c r="F340" s="832" t="s">
        <v>2162</v>
      </c>
      <c r="G340" s="832" t="s">
        <v>2440</v>
      </c>
      <c r="H340" s="832" t="s">
        <v>585</v>
      </c>
      <c r="I340" s="832" t="s">
        <v>2907</v>
      </c>
      <c r="J340" s="832" t="s">
        <v>2442</v>
      </c>
      <c r="K340" s="832" t="s">
        <v>2908</v>
      </c>
      <c r="L340" s="835">
        <v>0</v>
      </c>
      <c r="M340" s="835">
        <v>0</v>
      </c>
      <c r="N340" s="832">
        <v>1</v>
      </c>
      <c r="O340" s="836">
        <v>1</v>
      </c>
      <c r="P340" s="835">
        <v>0</v>
      </c>
      <c r="Q340" s="837"/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7</v>
      </c>
      <c r="B341" s="832" t="s">
        <v>2161</v>
      </c>
      <c r="C341" s="832" t="s">
        <v>2167</v>
      </c>
      <c r="D341" s="833" t="s">
        <v>3722</v>
      </c>
      <c r="E341" s="834" t="s">
        <v>2173</v>
      </c>
      <c r="F341" s="832" t="s">
        <v>2162</v>
      </c>
      <c r="G341" s="832" t="s">
        <v>2440</v>
      </c>
      <c r="H341" s="832" t="s">
        <v>585</v>
      </c>
      <c r="I341" s="832" t="s">
        <v>2444</v>
      </c>
      <c r="J341" s="832" t="s">
        <v>2442</v>
      </c>
      <c r="K341" s="832" t="s">
        <v>2443</v>
      </c>
      <c r="L341" s="835">
        <v>281.88</v>
      </c>
      <c r="M341" s="835">
        <v>281.88</v>
      </c>
      <c r="N341" s="832">
        <v>1</v>
      </c>
      <c r="O341" s="836">
        <v>0.5</v>
      </c>
      <c r="P341" s="835">
        <v>281.88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7</v>
      </c>
      <c r="B342" s="832" t="s">
        <v>2161</v>
      </c>
      <c r="C342" s="832" t="s">
        <v>2167</v>
      </c>
      <c r="D342" s="833" t="s">
        <v>3722</v>
      </c>
      <c r="E342" s="834" t="s">
        <v>2173</v>
      </c>
      <c r="F342" s="832" t="s">
        <v>2162</v>
      </c>
      <c r="G342" s="832" t="s">
        <v>2308</v>
      </c>
      <c r="H342" s="832" t="s">
        <v>585</v>
      </c>
      <c r="I342" s="832" t="s">
        <v>2309</v>
      </c>
      <c r="J342" s="832" t="s">
        <v>2310</v>
      </c>
      <c r="K342" s="832" t="s">
        <v>2311</v>
      </c>
      <c r="L342" s="835">
        <v>29.13</v>
      </c>
      <c r="M342" s="835">
        <v>815.6400000000001</v>
      </c>
      <c r="N342" s="832">
        <v>28</v>
      </c>
      <c r="O342" s="836">
        <v>7.5</v>
      </c>
      <c r="P342" s="835">
        <v>553.47</v>
      </c>
      <c r="Q342" s="837">
        <v>0.67857142857142849</v>
      </c>
      <c r="R342" s="832">
        <v>19</v>
      </c>
      <c r="S342" s="837">
        <v>0.6785714285714286</v>
      </c>
      <c r="T342" s="836">
        <v>5.5</v>
      </c>
      <c r="U342" s="838">
        <v>0.73333333333333328</v>
      </c>
    </row>
    <row r="343" spans="1:21" ht="14.4" customHeight="1" x14ac:dyDescent="0.3">
      <c r="A343" s="831">
        <v>7</v>
      </c>
      <c r="B343" s="832" t="s">
        <v>2161</v>
      </c>
      <c r="C343" s="832" t="s">
        <v>2167</v>
      </c>
      <c r="D343" s="833" t="s">
        <v>3722</v>
      </c>
      <c r="E343" s="834" t="s">
        <v>2173</v>
      </c>
      <c r="F343" s="832" t="s">
        <v>2162</v>
      </c>
      <c r="G343" s="832" t="s">
        <v>2308</v>
      </c>
      <c r="H343" s="832" t="s">
        <v>585</v>
      </c>
      <c r="I343" s="832" t="s">
        <v>2426</v>
      </c>
      <c r="J343" s="832" t="s">
        <v>2427</v>
      </c>
      <c r="K343" s="832" t="s">
        <v>2428</v>
      </c>
      <c r="L343" s="835">
        <v>80.319999999999993</v>
      </c>
      <c r="M343" s="835">
        <v>160.63999999999999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7</v>
      </c>
      <c r="B344" s="832" t="s">
        <v>2161</v>
      </c>
      <c r="C344" s="832" t="s">
        <v>2167</v>
      </c>
      <c r="D344" s="833" t="s">
        <v>3722</v>
      </c>
      <c r="E344" s="834" t="s">
        <v>2173</v>
      </c>
      <c r="F344" s="832" t="s">
        <v>2162</v>
      </c>
      <c r="G344" s="832" t="s">
        <v>2909</v>
      </c>
      <c r="H344" s="832" t="s">
        <v>634</v>
      </c>
      <c r="I344" s="832" t="s">
        <v>2910</v>
      </c>
      <c r="J344" s="832" t="s">
        <v>2911</v>
      </c>
      <c r="K344" s="832" t="s">
        <v>2912</v>
      </c>
      <c r="L344" s="835">
        <v>561.76</v>
      </c>
      <c r="M344" s="835">
        <v>561.76</v>
      </c>
      <c r="N344" s="832">
        <v>1</v>
      </c>
      <c r="O344" s="836">
        <v>1</v>
      </c>
      <c r="P344" s="835">
        <v>561.76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7</v>
      </c>
      <c r="B345" s="832" t="s">
        <v>2161</v>
      </c>
      <c r="C345" s="832" t="s">
        <v>2167</v>
      </c>
      <c r="D345" s="833" t="s">
        <v>3722</v>
      </c>
      <c r="E345" s="834" t="s">
        <v>2173</v>
      </c>
      <c r="F345" s="832" t="s">
        <v>2162</v>
      </c>
      <c r="G345" s="832" t="s">
        <v>2603</v>
      </c>
      <c r="H345" s="832" t="s">
        <v>585</v>
      </c>
      <c r="I345" s="832" t="s">
        <v>2913</v>
      </c>
      <c r="J345" s="832" t="s">
        <v>2914</v>
      </c>
      <c r="K345" s="832" t="s">
        <v>1829</v>
      </c>
      <c r="L345" s="835">
        <v>132</v>
      </c>
      <c r="M345" s="835">
        <v>396</v>
      </c>
      <c r="N345" s="832">
        <v>3</v>
      </c>
      <c r="O345" s="836">
        <v>0.5</v>
      </c>
      <c r="P345" s="835">
        <v>396</v>
      </c>
      <c r="Q345" s="837">
        <v>1</v>
      </c>
      <c r="R345" s="832">
        <v>3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7</v>
      </c>
      <c r="B346" s="832" t="s">
        <v>2161</v>
      </c>
      <c r="C346" s="832" t="s">
        <v>2167</v>
      </c>
      <c r="D346" s="833" t="s">
        <v>3722</v>
      </c>
      <c r="E346" s="834" t="s">
        <v>2173</v>
      </c>
      <c r="F346" s="832" t="s">
        <v>2162</v>
      </c>
      <c r="G346" s="832" t="s">
        <v>2915</v>
      </c>
      <c r="H346" s="832" t="s">
        <v>585</v>
      </c>
      <c r="I346" s="832" t="s">
        <v>2916</v>
      </c>
      <c r="J346" s="832" t="s">
        <v>2917</v>
      </c>
      <c r="K346" s="832" t="s">
        <v>2918</v>
      </c>
      <c r="L346" s="835">
        <v>232.68</v>
      </c>
      <c r="M346" s="835">
        <v>1396.08</v>
      </c>
      <c r="N346" s="832">
        <v>6</v>
      </c>
      <c r="O346" s="836">
        <v>1</v>
      </c>
      <c r="P346" s="835">
        <v>1396.08</v>
      </c>
      <c r="Q346" s="837">
        <v>1</v>
      </c>
      <c r="R346" s="832">
        <v>6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7</v>
      </c>
      <c r="B347" s="832" t="s">
        <v>2161</v>
      </c>
      <c r="C347" s="832" t="s">
        <v>2167</v>
      </c>
      <c r="D347" s="833" t="s">
        <v>3722</v>
      </c>
      <c r="E347" s="834" t="s">
        <v>2173</v>
      </c>
      <c r="F347" s="832" t="s">
        <v>2162</v>
      </c>
      <c r="G347" s="832" t="s">
        <v>2915</v>
      </c>
      <c r="H347" s="832" t="s">
        <v>585</v>
      </c>
      <c r="I347" s="832" t="s">
        <v>2919</v>
      </c>
      <c r="J347" s="832" t="s">
        <v>2920</v>
      </c>
      <c r="K347" s="832" t="s">
        <v>2921</v>
      </c>
      <c r="L347" s="835">
        <v>1454.23</v>
      </c>
      <c r="M347" s="835">
        <v>26176.140000000003</v>
      </c>
      <c r="N347" s="832">
        <v>18</v>
      </c>
      <c r="O347" s="836">
        <v>3</v>
      </c>
      <c r="P347" s="835">
        <v>26176.140000000003</v>
      </c>
      <c r="Q347" s="837">
        <v>1</v>
      </c>
      <c r="R347" s="832">
        <v>18</v>
      </c>
      <c r="S347" s="837">
        <v>1</v>
      </c>
      <c r="T347" s="836">
        <v>3</v>
      </c>
      <c r="U347" s="838">
        <v>1</v>
      </c>
    </row>
    <row r="348" spans="1:21" ht="14.4" customHeight="1" x14ac:dyDescent="0.3">
      <c r="A348" s="831">
        <v>7</v>
      </c>
      <c r="B348" s="832" t="s">
        <v>2161</v>
      </c>
      <c r="C348" s="832" t="s">
        <v>2167</v>
      </c>
      <c r="D348" s="833" t="s">
        <v>3722</v>
      </c>
      <c r="E348" s="834" t="s">
        <v>2173</v>
      </c>
      <c r="F348" s="832" t="s">
        <v>2162</v>
      </c>
      <c r="G348" s="832" t="s">
        <v>2915</v>
      </c>
      <c r="H348" s="832" t="s">
        <v>585</v>
      </c>
      <c r="I348" s="832" t="s">
        <v>2922</v>
      </c>
      <c r="J348" s="832" t="s">
        <v>2917</v>
      </c>
      <c r="K348" s="832" t="s">
        <v>2923</v>
      </c>
      <c r="L348" s="835">
        <v>1938.97</v>
      </c>
      <c r="M348" s="835">
        <v>11633.82</v>
      </c>
      <c r="N348" s="832">
        <v>6</v>
      </c>
      <c r="O348" s="836">
        <v>1</v>
      </c>
      <c r="P348" s="835">
        <v>11633.82</v>
      </c>
      <c r="Q348" s="837">
        <v>1</v>
      </c>
      <c r="R348" s="832">
        <v>6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7</v>
      </c>
      <c r="B349" s="832" t="s">
        <v>2161</v>
      </c>
      <c r="C349" s="832" t="s">
        <v>2167</v>
      </c>
      <c r="D349" s="833" t="s">
        <v>3722</v>
      </c>
      <c r="E349" s="834" t="s">
        <v>2173</v>
      </c>
      <c r="F349" s="832" t="s">
        <v>2162</v>
      </c>
      <c r="G349" s="832" t="s">
        <v>2915</v>
      </c>
      <c r="H349" s="832" t="s">
        <v>585</v>
      </c>
      <c r="I349" s="832" t="s">
        <v>2924</v>
      </c>
      <c r="J349" s="832" t="s">
        <v>2917</v>
      </c>
      <c r="K349" s="832" t="s">
        <v>2925</v>
      </c>
      <c r="L349" s="835">
        <v>1454.23</v>
      </c>
      <c r="M349" s="835">
        <v>26176.140000000003</v>
      </c>
      <c r="N349" s="832">
        <v>18</v>
      </c>
      <c r="O349" s="836">
        <v>3</v>
      </c>
      <c r="P349" s="835">
        <v>26176.140000000003</v>
      </c>
      <c r="Q349" s="837">
        <v>1</v>
      </c>
      <c r="R349" s="832">
        <v>18</v>
      </c>
      <c r="S349" s="837">
        <v>1</v>
      </c>
      <c r="T349" s="836">
        <v>3</v>
      </c>
      <c r="U349" s="838">
        <v>1</v>
      </c>
    </row>
    <row r="350" spans="1:21" ht="14.4" customHeight="1" x14ac:dyDescent="0.3">
      <c r="A350" s="831">
        <v>7</v>
      </c>
      <c r="B350" s="832" t="s">
        <v>2161</v>
      </c>
      <c r="C350" s="832" t="s">
        <v>2167</v>
      </c>
      <c r="D350" s="833" t="s">
        <v>3722</v>
      </c>
      <c r="E350" s="834" t="s">
        <v>2173</v>
      </c>
      <c r="F350" s="832" t="s">
        <v>2162</v>
      </c>
      <c r="G350" s="832" t="s">
        <v>2915</v>
      </c>
      <c r="H350" s="832" t="s">
        <v>585</v>
      </c>
      <c r="I350" s="832" t="s">
        <v>2926</v>
      </c>
      <c r="J350" s="832" t="s">
        <v>2927</v>
      </c>
      <c r="K350" s="832" t="s">
        <v>2928</v>
      </c>
      <c r="L350" s="835">
        <v>1938.97</v>
      </c>
      <c r="M350" s="835">
        <v>23267.64</v>
      </c>
      <c r="N350" s="832">
        <v>12</v>
      </c>
      <c r="O350" s="836">
        <v>2</v>
      </c>
      <c r="P350" s="835">
        <v>23267.64</v>
      </c>
      <c r="Q350" s="837">
        <v>1</v>
      </c>
      <c r="R350" s="832">
        <v>12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7</v>
      </c>
      <c r="B351" s="832" t="s">
        <v>2161</v>
      </c>
      <c r="C351" s="832" t="s">
        <v>2167</v>
      </c>
      <c r="D351" s="833" t="s">
        <v>3722</v>
      </c>
      <c r="E351" s="834" t="s">
        <v>2173</v>
      </c>
      <c r="F351" s="832" t="s">
        <v>2162</v>
      </c>
      <c r="G351" s="832" t="s">
        <v>2915</v>
      </c>
      <c r="H351" s="832" t="s">
        <v>585</v>
      </c>
      <c r="I351" s="832" t="s">
        <v>2929</v>
      </c>
      <c r="J351" s="832" t="s">
        <v>2927</v>
      </c>
      <c r="K351" s="832" t="s">
        <v>2930</v>
      </c>
      <c r="L351" s="835">
        <v>484.75</v>
      </c>
      <c r="M351" s="835">
        <v>2908.5</v>
      </c>
      <c r="N351" s="832">
        <v>6</v>
      </c>
      <c r="O351" s="836">
        <v>1</v>
      </c>
      <c r="P351" s="835">
        <v>2908.5</v>
      </c>
      <c r="Q351" s="837">
        <v>1</v>
      </c>
      <c r="R351" s="832">
        <v>6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7</v>
      </c>
      <c r="B352" s="832" t="s">
        <v>2161</v>
      </c>
      <c r="C352" s="832" t="s">
        <v>2167</v>
      </c>
      <c r="D352" s="833" t="s">
        <v>3722</v>
      </c>
      <c r="E352" s="834" t="s">
        <v>2173</v>
      </c>
      <c r="F352" s="832" t="s">
        <v>2162</v>
      </c>
      <c r="G352" s="832" t="s">
        <v>2915</v>
      </c>
      <c r="H352" s="832" t="s">
        <v>585</v>
      </c>
      <c r="I352" s="832" t="s">
        <v>2931</v>
      </c>
      <c r="J352" s="832" t="s">
        <v>2927</v>
      </c>
      <c r="K352" s="832" t="s">
        <v>2932</v>
      </c>
      <c r="L352" s="835">
        <v>969.48</v>
      </c>
      <c r="M352" s="835">
        <v>5816.88</v>
      </c>
      <c r="N352" s="832">
        <v>6</v>
      </c>
      <c r="O352" s="836">
        <v>1</v>
      </c>
      <c r="P352" s="835">
        <v>5816.88</v>
      </c>
      <c r="Q352" s="837">
        <v>1</v>
      </c>
      <c r="R352" s="832">
        <v>6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7</v>
      </c>
      <c r="B353" s="832" t="s">
        <v>2161</v>
      </c>
      <c r="C353" s="832" t="s">
        <v>2167</v>
      </c>
      <c r="D353" s="833" t="s">
        <v>3722</v>
      </c>
      <c r="E353" s="834" t="s">
        <v>2173</v>
      </c>
      <c r="F353" s="832" t="s">
        <v>2162</v>
      </c>
      <c r="G353" s="832" t="s">
        <v>2915</v>
      </c>
      <c r="H353" s="832" t="s">
        <v>634</v>
      </c>
      <c r="I353" s="832" t="s">
        <v>2933</v>
      </c>
      <c r="J353" s="832" t="s">
        <v>2934</v>
      </c>
      <c r="K353" s="832" t="s">
        <v>2935</v>
      </c>
      <c r="L353" s="835">
        <v>484.75</v>
      </c>
      <c r="M353" s="835">
        <v>8725.5</v>
      </c>
      <c r="N353" s="832">
        <v>18</v>
      </c>
      <c r="O353" s="836">
        <v>5</v>
      </c>
      <c r="P353" s="835">
        <v>8725.5</v>
      </c>
      <c r="Q353" s="837">
        <v>1</v>
      </c>
      <c r="R353" s="832">
        <v>18</v>
      </c>
      <c r="S353" s="837">
        <v>1</v>
      </c>
      <c r="T353" s="836">
        <v>5</v>
      </c>
      <c r="U353" s="838">
        <v>1</v>
      </c>
    </row>
    <row r="354" spans="1:21" ht="14.4" customHeight="1" x14ac:dyDescent="0.3">
      <c r="A354" s="831">
        <v>7</v>
      </c>
      <c r="B354" s="832" t="s">
        <v>2161</v>
      </c>
      <c r="C354" s="832" t="s">
        <v>2167</v>
      </c>
      <c r="D354" s="833" t="s">
        <v>3722</v>
      </c>
      <c r="E354" s="834" t="s">
        <v>2173</v>
      </c>
      <c r="F354" s="832" t="s">
        <v>2162</v>
      </c>
      <c r="G354" s="832" t="s">
        <v>2915</v>
      </c>
      <c r="H354" s="832" t="s">
        <v>585</v>
      </c>
      <c r="I354" s="832" t="s">
        <v>2936</v>
      </c>
      <c r="J354" s="832" t="s">
        <v>2927</v>
      </c>
      <c r="K354" s="832" t="s">
        <v>2937</v>
      </c>
      <c r="L354" s="835">
        <v>0</v>
      </c>
      <c r="M354" s="835">
        <v>0</v>
      </c>
      <c r="N354" s="832">
        <v>6</v>
      </c>
      <c r="O354" s="836">
        <v>1</v>
      </c>
      <c r="P354" s="835">
        <v>0</v>
      </c>
      <c r="Q354" s="837"/>
      <c r="R354" s="832">
        <v>6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7</v>
      </c>
      <c r="B355" s="832" t="s">
        <v>2161</v>
      </c>
      <c r="C355" s="832" t="s">
        <v>2167</v>
      </c>
      <c r="D355" s="833" t="s">
        <v>3722</v>
      </c>
      <c r="E355" s="834" t="s">
        <v>2173</v>
      </c>
      <c r="F355" s="832" t="s">
        <v>2162</v>
      </c>
      <c r="G355" s="832" t="s">
        <v>2915</v>
      </c>
      <c r="H355" s="832" t="s">
        <v>585</v>
      </c>
      <c r="I355" s="832" t="s">
        <v>2938</v>
      </c>
      <c r="J355" s="832" t="s">
        <v>2920</v>
      </c>
      <c r="K355" s="832" t="s">
        <v>2939</v>
      </c>
      <c r="L355" s="835">
        <v>0</v>
      </c>
      <c r="M355" s="835">
        <v>0</v>
      </c>
      <c r="N355" s="832">
        <v>2</v>
      </c>
      <c r="O355" s="836">
        <v>1</v>
      </c>
      <c r="P355" s="835">
        <v>0</v>
      </c>
      <c r="Q355" s="837"/>
      <c r="R355" s="832">
        <v>2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7</v>
      </c>
      <c r="B356" s="832" t="s">
        <v>2161</v>
      </c>
      <c r="C356" s="832" t="s">
        <v>2167</v>
      </c>
      <c r="D356" s="833" t="s">
        <v>3722</v>
      </c>
      <c r="E356" s="834" t="s">
        <v>2173</v>
      </c>
      <c r="F356" s="832" t="s">
        <v>2162</v>
      </c>
      <c r="G356" s="832" t="s">
        <v>2915</v>
      </c>
      <c r="H356" s="832" t="s">
        <v>634</v>
      </c>
      <c r="I356" s="832" t="s">
        <v>2940</v>
      </c>
      <c r="J356" s="832" t="s">
        <v>2934</v>
      </c>
      <c r="K356" s="832" t="s">
        <v>2941</v>
      </c>
      <c r="L356" s="835">
        <v>969.48</v>
      </c>
      <c r="M356" s="835">
        <v>5816.88</v>
      </c>
      <c r="N356" s="832">
        <v>6</v>
      </c>
      <c r="O356" s="836">
        <v>1</v>
      </c>
      <c r="P356" s="835">
        <v>5816.88</v>
      </c>
      <c r="Q356" s="837">
        <v>1</v>
      </c>
      <c r="R356" s="832">
        <v>6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7</v>
      </c>
      <c r="B357" s="832" t="s">
        <v>2161</v>
      </c>
      <c r="C357" s="832" t="s">
        <v>2167</v>
      </c>
      <c r="D357" s="833" t="s">
        <v>3722</v>
      </c>
      <c r="E357" s="834" t="s">
        <v>2173</v>
      </c>
      <c r="F357" s="832" t="s">
        <v>2162</v>
      </c>
      <c r="G357" s="832" t="s">
        <v>2915</v>
      </c>
      <c r="H357" s="832" t="s">
        <v>634</v>
      </c>
      <c r="I357" s="832" t="s">
        <v>2942</v>
      </c>
      <c r="J357" s="832" t="s">
        <v>2934</v>
      </c>
      <c r="K357" s="832" t="s">
        <v>2943</v>
      </c>
      <c r="L357" s="835">
        <v>242.37</v>
      </c>
      <c r="M357" s="835">
        <v>969.48</v>
      </c>
      <c r="N357" s="832">
        <v>4</v>
      </c>
      <c r="O357" s="836">
        <v>2</v>
      </c>
      <c r="P357" s="835">
        <v>969.48</v>
      </c>
      <c r="Q357" s="837">
        <v>1</v>
      </c>
      <c r="R357" s="832">
        <v>4</v>
      </c>
      <c r="S357" s="837">
        <v>1</v>
      </c>
      <c r="T357" s="836">
        <v>2</v>
      </c>
      <c r="U357" s="838">
        <v>1</v>
      </c>
    </row>
    <row r="358" spans="1:21" ht="14.4" customHeight="1" x14ac:dyDescent="0.3">
      <c r="A358" s="831">
        <v>7</v>
      </c>
      <c r="B358" s="832" t="s">
        <v>2161</v>
      </c>
      <c r="C358" s="832" t="s">
        <v>2167</v>
      </c>
      <c r="D358" s="833" t="s">
        <v>3722</v>
      </c>
      <c r="E358" s="834" t="s">
        <v>2173</v>
      </c>
      <c r="F358" s="832" t="s">
        <v>2162</v>
      </c>
      <c r="G358" s="832" t="s">
        <v>2316</v>
      </c>
      <c r="H358" s="832" t="s">
        <v>585</v>
      </c>
      <c r="I358" s="832" t="s">
        <v>2944</v>
      </c>
      <c r="J358" s="832" t="s">
        <v>2945</v>
      </c>
      <c r="K358" s="832" t="s">
        <v>2319</v>
      </c>
      <c r="L358" s="835">
        <v>848.49</v>
      </c>
      <c r="M358" s="835">
        <v>848.49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7</v>
      </c>
      <c r="B359" s="832" t="s">
        <v>2161</v>
      </c>
      <c r="C359" s="832" t="s">
        <v>2167</v>
      </c>
      <c r="D359" s="833" t="s">
        <v>3722</v>
      </c>
      <c r="E359" s="834" t="s">
        <v>2173</v>
      </c>
      <c r="F359" s="832" t="s">
        <v>2162</v>
      </c>
      <c r="G359" s="832" t="s">
        <v>2316</v>
      </c>
      <c r="H359" s="832" t="s">
        <v>585</v>
      </c>
      <c r="I359" s="832" t="s">
        <v>2946</v>
      </c>
      <c r="J359" s="832" t="s">
        <v>2318</v>
      </c>
      <c r="K359" s="832" t="s">
        <v>2947</v>
      </c>
      <c r="L359" s="835">
        <v>537.12</v>
      </c>
      <c r="M359" s="835">
        <v>5908.32</v>
      </c>
      <c r="N359" s="832">
        <v>11</v>
      </c>
      <c r="O359" s="836">
        <v>4</v>
      </c>
      <c r="P359" s="835">
        <v>4834.08</v>
      </c>
      <c r="Q359" s="837">
        <v>0.81818181818181823</v>
      </c>
      <c r="R359" s="832">
        <v>9</v>
      </c>
      <c r="S359" s="837">
        <v>0.81818181818181823</v>
      </c>
      <c r="T359" s="836">
        <v>3</v>
      </c>
      <c r="U359" s="838">
        <v>0.75</v>
      </c>
    </row>
    <row r="360" spans="1:21" ht="14.4" customHeight="1" x14ac:dyDescent="0.3">
      <c r="A360" s="831">
        <v>7</v>
      </c>
      <c r="B360" s="832" t="s">
        <v>2161</v>
      </c>
      <c r="C360" s="832" t="s">
        <v>2167</v>
      </c>
      <c r="D360" s="833" t="s">
        <v>3722</v>
      </c>
      <c r="E360" s="834" t="s">
        <v>2173</v>
      </c>
      <c r="F360" s="832" t="s">
        <v>2162</v>
      </c>
      <c r="G360" s="832" t="s">
        <v>2316</v>
      </c>
      <c r="H360" s="832" t="s">
        <v>585</v>
      </c>
      <c r="I360" s="832" t="s">
        <v>2948</v>
      </c>
      <c r="J360" s="832" t="s">
        <v>2318</v>
      </c>
      <c r="K360" s="832" t="s">
        <v>2949</v>
      </c>
      <c r="L360" s="835">
        <v>424.24</v>
      </c>
      <c r="M360" s="835">
        <v>848.48</v>
      </c>
      <c r="N360" s="832">
        <v>2</v>
      </c>
      <c r="O360" s="836">
        <v>2</v>
      </c>
      <c r="P360" s="835">
        <v>424.24</v>
      </c>
      <c r="Q360" s="837">
        <v>0.5</v>
      </c>
      <c r="R360" s="832">
        <v>1</v>
      </c>
      <c r="S360" s="837">
        <v>0.5</v>
      </c>
      <c r="T360" s="836">
        <v>1</v>
      </c>
      <c r="U360" s="838">
        <v>0.5</v>
      </c>
    </row>
    <row r="361" spans="1:21" ht="14.4" customHeight="1" x14ac:dyDescent="0.3">
      <c r="A361" s="831">
        <v>7</v>
      </c>
      <c r="B361" s="832" t="s">
        <v>2161</v>
      </c>
      <c r="C361" s="832" t="s">
        <v>2167</v>
      </c>
      <c r="D361" s="833" t="s">
        <v>3722</v>
      </c>
      <c r="E361" s="834" t="s">
        <v>2173</v>
      </c>
      <c r="F361" s="832" t="s">
        <v>2162</v>
      </c>
      <c r="G361" s="832" t="s">
        <v>2316</v>
      </c>
      <c r="H361" s="832" t="s">
        <v>585</v>
      </c>
      <c r="I361" s="832" t="s">
        <v>2317</v>
      </c>
      <c r="J361" s="832" t="s">
        <v>2318</v>
      </c>
      <c r="K361" s="832" t="s">
        <v>2319</v>
      </c>
      <c r="L361" s="835">
        <v>848.49</v>
      </c>
      <c r="M361" s="835">
        <v>60242.790000000015</v>
      </c>
      <c r="N361" s="832">
        <v>71</v>
      </c>
      <c r="O361" s="836">
        <v>25.5</v>
      </c>
      <c r="P361" s="835">
        <v>42424.500000000015</v>
      </c>
      <c r="Q361" s="837">
        <v>0.70422535211267612</v>
      </c>
      <c r="R361" s="832">
        <v>50</v>
      </c>
      <c r="S361" s="837">
        <v>0.70422535211267601</v>
      </c>
      <c r="T361" s="836">
        <v>16</v>
      </c>
      <c r="U361" s="838">
        <v>0.62745098039215685</v>
      </c>
    </row>
    <row r="362" spans="1:21" ht="14.4" customHeight="1" x14ac:dyDescent="0.3">
      <c r="A362" s="831">
        <v>7</v>
      </c>
      <c r="B362" s="832" t="s">
        <v>2161</v>
      </c>
      <c r="C362" s="832" t="s">
        <v>2167</v>
      </c>
      <c r="D362" s="833" t="s">
        <v>3722</v>
      </c>
      <c r="E362" s="834" t="s">
        <v>2173</v>
      </c>
      <c r="F362" s="832" t="s">
        <v>2162</v>
      </c>
      <c r="G362" s="832" t="s">
        <v>2316</v>
      </c>
      <c r="H362" s="832" t="s">
        <v>585</v>
      </c>
      <c r="I362" s="832" t="s">
        <v>2950</v>
      </c>
      <c r="J362" s="832" t="s">
        <v>2318</v>
      </c>
      <c r="K362" s="832" t="s">
        <v>2951</v>
      </c>
      <c r="L362" s="835">
        <v>478.07</v>
      </c>
      <c r="M362" s="835">
        <v>3346.49</v>
      </c>
      <c r="N362" s="832">
        <v>7</v>
      </c>
      <c r="O362" s="836">
        <v>1.5</v>
      </c>
      <c r="P362" s="835">
        <v>3346.49</v>
      </c>
      <c r="Q362" s="837">
        <v>1</v>
      </c>
      <c r="R362" s="832">
        <v>7</v>
      </c>
      <c r="S362" s="837">
        <v>1</v>
      </c>
      <c r="T362" s="836">
        <v>1.5</v>
      </c>
      <c r="U362" s="838">
        <v>1</v>
      </c>
    </row>
    <row r="363" spans="1:21" ht="14.4" customHeight="1" x14ac:dyDescent="0.3">
      <c r="A363" s="831">
        <v>7</v>
      </c>
      <c r="B363" s="832" t="s">
        <v>2161</v>
      </c>
      <c r="C363" s="832" t="s">
        <v>2167</v>
      </c>
      <c r="D363" s="833" t="s">
        <v>3722</v>
      </c>
      <c r="E363" s="834" t="s">
        <v>2173</v>
      </c>
      <c r="F363" s="832" t="s">
        <v>2162</v>
      </c>
      <c r="G363" s="832" t="s">
        <v>2316</v>
      </c>
      <c r="H363" s="832" t="s">
        <v>585</v>
      </c>
      <c r="I363" s="832" t="s">
        <v>2952</v>
      </c>
      <c r="J363" s="832" t="s">
        <v>2953</v>
      </c>
      <c r="K363" s="832" t="s">
        <v>2954</v>
      </c>
      <c r="L363" s="835">
        <v>763.63</v>
      </c>
      <c r="M363" s="835">
        <v>3054.52</v>
      </c>
      <c r="N363" s="832">
        <v>4</v>
      </c>
      <c r="O363" s="836">
        <v>1.5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7</v>
      </c>
      <c r="B364" s="832" t="s">
        <v>2161</v>
      </c>
      <c r="C364" s="832" t="s">
        <v>2167</v>
      </c>
      <c r="D364" s="833" t="s">
        <v>3722</v>
      </c>
      <c r="E364" s="834" t="s">
        <v>2173</v>
      </c>
      <c r="F364" s="832" t="s">
        <v>2162</v>
      </c>
      <c r="G364" s="832" t="s">
        <v>2253</v>
      </c>
      <c r="H364" s="832" t="s">
        <v>585</v>
      </c>
      <c r="I364" s="832" t="s">
        <v>2254</v>
      </c>
      <c r="J364" s="832" t="s">
        <v>1062</v>
      </c>
      <c r="K364" s="832" t="s">
        <v>2255</v>
      </c>
      <c r="L364" s="835">
        <v>107.27</v>
      </c>
      <c r="M364" s="835">
        <v>750.89</v>
      </c>
      <c r="N364" s="832">
        <v>7</v>
      </c>
      <c r="O364" s="836">
        <v>1.5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7</v>
      </c>
      <c r="B365" s="832" t="s">
        <v>2161</v>
      </c>
      <c r="C365" s="832" t="s">
        <v>2167</v>
      </c>
      <c r="D365" s="833" t="s">
        <v>3722</v>
      </c>
      <c r="E365" s="834" t="s">
        <v>2173</v>
      </c>
      <c r="F365" s="832" t="s">
        <v>2162</v>
      </c>
      <c r="G365" s="832" t="s">
        <v>2955</v>
      </c>
      <c r="H365" s="832" t="s">
        <v>585</v>
      </c>
      <c r="I365" s="832" t="s">
        <v>2956</v>
      </c>
      <c r="J365" s="832" t="s">
        <v>2957</v>
      </c>
      <c r="K365" s="832" t="s">
        <v>2958</v>
      </c>
      <c r="L365" s="835">
        <v>0</v>
      </c>
      <c r="M365" s="835">
        <v>0</v>
      </c>
      <c r="N365" s="832">
        <v>13</v>
      </c>
      <c r="O365" s="836">
        <v>5.5</v>
      </c>
      <c r="P365" s="835">
        <v>0</v>
      </c>
      <c r="Q365" s="837"/>
      <c r="R365" s="832">
        <v>12</v>
      </c>
      <c r="S365" s="837">
        <v>0.92307692307692313</v>
      </c>
      <c r="T365" s="836">
        <v>5</v>
      </c>
      <c r="U365" s="838">
        <v>0.90909090909090906</v>
      </c>
    </row>
    <row r="366" spans="1:21" ht="14.4" customHeight="1" x14ac:dyDescent="0.3">
      <c r="A366" s="831">
        <v>7</v>
      </c>
      <c r="B366" s="832" t="s">
        <v>2161</v>
      </c>
      <c r="C366" s="832" t="s">
        <v>2167</v>
      </c>
      <c r="D366" s="833" t="s">
        <v>3722</v>
      </c>
      <c r="E366" s="834" t="s">
        <v>2173</v>
      </c>
      <c r="F366" s="832" t="s">
        <v>2162</v>
      </c>
      <c r="G366" s="832" t="s">
        <v>2959</v>
      </c>
      <c r="H366" s="832" t="s">
        <v>585</v>
      </c>
      <c r="I366" s="832" t="s">
        <v>2960</v>
      </c>
      <c r="J366" s="832" t="s">
        <v>2961</v>
      </c>
      <c r="K366" s="832" t="s">
        <v>2962</v>
      </c>
      <c r="L366" s="835">
        <v>838.65</v>
      </c>
      <c r="M366" s="835">
        <v>7547.8499999999995</v>
      </c>
      <c r="N366" s="832">
        <v>9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7</v>
      </c>
      <c r="B367" s="832" t="s">
        <v>2161</v>
      </c>
      <c r="C367" s="832" t="s">
        <v>2167</v>
      </c>
      <c r="D367" s="833" t="s">
        <v>3722</v>
      </c>
      <c r="E367" s="834" t="s">
        <v>2173</v>
      </c>
      <c r="F367" s="832" t="s">
        <v>2162</v>
      </c>
      <c r="G367" s="832" t="s">
        <v>2959</v>
      </c>
      <c r="H367" s="832" t="s">
        <v>585</v>
      </c>
      <c r="I367" s="832" t="s">
        <v>2963</v>
      </c>
      <c r="J367" s="832" t="s">
        <v>2961</v>
      </c>
      <c r="K367" s="832" t="s">
        <v>2964</v>
      </c>
      <c r="L367" s="835">
        <v>908.53</v>
      </c>
      <c r="M367" s="835">
        <v>2725.59</v>
      </c>
      <c r="N367" s="832">
        <v>3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7</v>
      </c>
      <c r="B368" s="832" t="s">
        <v>2161</v>
      </c>
      <c r="C368" s="832" t="s">
        <v>2167</v>
      </c>
      <c r="D368" s="833" t="s">
        <v>3722</v>
      </c>
      <c r="E368" s="834" t="s">
        <v>2173</v>
      </c>
      <c r="F368" s="832" t="s">
        <v>2162</v>
      </c>
      <c r="G368" s="832" t="s">
        <v>2959</v>
      </c>
      <c r="H368" s="832" t="s">
        <v>585</v>
      </c>
      <c r="I368" s="832" t="s">
        <v>2965</v>
      </c>
      <c r="J368" s="832" t="s">
        <v>2961</v>
      </c>
      <c r="K368" s="832" t="s">
        <v>2966</v>
      </c>
      <c r="L368" s="835">
        <v>1677.3</v>
      </c>
      <c r="M368" s="835">
        <v>16773</v>
      </c>
      <c r="N368" s="832">
        <v>10</v>
      </c>
      <c r="O368" s="836">
        <v>2</v>
      </c>
      <c r="P368" s="835">
        <v>1677.3</v>
      </c>
      <c r="Q368" s="837">
        <v>9.9999999999999992E-2</v>
      </c>
      <c r="R368" s="832">
        <v>1</v>
      </c>
      <c r="S368" s="837">
        <v>0.1</v>
      </c>
      <c r="T368" s="836">
        <v>1</v>
      </c>
      <c r="U368" s="838">
        <v>0.5</v>
      </c>
    </row>
    <row r="369" spans="1:21" ht="14.4" customHeight="1" x14ac:dyDescent="0.3">
      <c r="A369" s="831">
        <v>7</v>
      </c>
      <c r="B369" s="832" t="s">
        <v>2161</v>
      </c>
      <c r="C369" s="832" t="s">
        <v>2167</v>
      </c>
      <c r="D369" s="833" t="s">
        <v>3722</v>
      </c>
      <c r="E369" s="834" t="s">
        <v>2173</v>
      </c>
      <c r="F369" s="832" t="s">
        <v>2162</v>
      </c>
      <c r="G369" s="832" t="s">
        <v>2959</v>
      </c>
      <c r="H369" s="832" t="s">
        <v>585</v>
      </c>
      <c r="I369" s="832" t="s">
        <v>2967</v>
      </c>
      <c r="J369" s="832" t="s">
        <v>2961</v>
      </c>
      <c r="K369" s="832" t="s">
        <v>2968</v>
      </c>
      <c r="L369" s="835">
        <v>4714.62</v>
      </c>
      <c r="M369" s="835">
        <v>28287.72</v>
      </c>
      <c r="N369" s="832">
        <v>6</v>
      </c>
      <c r="O369" s="836">
        <v>2</v>
      </c>
      <c r="P369" s="835">
        <v>14143.86</v>
      </c>
      <c r="Q369" s="837">
        <v>0.5</v>
      </c>
      <c r="R369" s="832">
        <v>3</v>
      </c>
      <c r="S369" s="837">
        <v>0.5</v>
      </c>
      <c r="T369" s="836">
        <v>1</v>
      </c>
      <c r="U369" s="838">
        <v>0.5</v>
      </c>
    </row>
    <row r="370" spans="1:21" ht="14.4" customHeight="1" x14ac:dyDescent="0.3">
      <c r="A370" s="831">
        <v>7</v>
      </c>
      <c r="B370" s="832" t="s">
        <v>2161</v>
      </c>
      <c r="C370" s="832" t="s">
        <v>2167</v>
      </c>
      <c r="D370" s="833" t="s">
        <v>3722</v>
      </c>
      <c r="E370" s="834" t="s">
        <v>2173</v>
      </c>
      <c r="F370" s="832" t="s">
        <v>2162</v>
      </c>
      <c r="G370" s="832" t="s">
        <v>2959</v>
      </c>
      <c r="H370" s="832" t="s">
        <v>585</v>
      </c>
      <c r="I370" s="832" t="s">
        <v>2969</v>
      </c>
      <c r="J370" s="832" t="s">
        <v>2961</v>
      </c>
      <c r="K370" s="832" t="s">
        <v>2970</v>
      </c>
      <c r="L370" s="835">
        <v>3354.59</v>
      </c>
      <c r="M370" s="835">
        <v>6709.18</v>
      </c>
      <c r="N370" s="832">
        <v>2</v>
      </c>
      <c r="O370" s="836">
        <v>1</v>
      </c>
      <c r="P370" s="835">
        <v>6709.18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7</v>
      </c>
      <c r="B371" s="832" t="s">
        <v>2161</v>
      </c>
      <c r="C371" s="832" t="s">
        <v>2167</v>
      </c>
      <c r="D371" s="833" t="s">
        <v>3722</v>
      </c>
      <c r="E371" s="834" t="s">
        <v>2173</v>
      </c>
      <c r="F371" s="832" t="s">
        <v>2162</v>
      </c>
      <c r="G371" s="832" t="s">
        <v>2757</v>
      </c>
      <c r="H371" s="832" t="s">
        <v>585</v>
      </c>
      <c r="I371" s="832" t="s">
        <v>2758</v>
      </c>
      <c r="J371" s="832" t="s">
        <v>2759</v>
      </c>
      <c r="K371" s="832" t="s">
        <v>2760</v>
      </c>
      <c r="L371" s="835">
        <v>60.9</v>
      </c>
      <c r="M371" s="835">
        <v>121.8</v>
      </c>
      <c r="N371" s="832">
        <v>2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7</v>
      </c>
      <c r="B372" s="832" t="s">
        <v>2161</v>
      </c>
      <c r="C372" s="832" t="s">
        <v>2167</v>
      </c>
      <c r="D372" s="833" t="s">
        <v>3722</v>
      </c>
      <c r="E372" s="834" t="s">
        <v>2173</v>
      </c>
      <c r="F372" s="832" t="s">
        <v>2162</v>
      </c>
      <c r="G372" s="832" t="s">
        <v>2774</v>
      </c>
      <c r="H372" s="832" t="s">
        <v>585</v>
      </c>
      <c r="I372" s="832" t="s">
        <v>2971</v>
      </c>
      <c r="J372" s="832" t="s">
        <v>2776</v>
      </c>
      <c r="K372" s="832"/>
      <c r="L372" s="835">
        <v>0</v>
      </c>
      <c r="M372" s="835">
        <v>0</v>
      </c>
      <c r="N372" s="832">
        <v>3</v>
      </c>
      <c r="O372" s="836">
        <v>1</v>
      </c>
      <c r="P372" s="835">
        <v>0</v>
      </c>
      <c r="Q372" s="837"/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7</v>
      </c>
      <c r="B373" s="832" t="s">
        <v>2161</v>
      </c>
      <c r="C373" s="832" t="s">
        <v>2167</v>
      </c>
      <c r="D373" s="833" t="s">
        <v>3722</v>
      </c>
      <c r="E373" s="834" t="s">
        <v>2173</v>
      </c>
      <c r="F373" s="832" t="s">
        <v>2162</v>
      </c>
      <c r="G373" s="832" t="s">
        <v>2972</v>
      </c>
      <c r="H373" s="832" t="s">
        <v>585</v>
      </c>
      <c r="I373" s="832" t="s">
        <v>2973</v>
      </c>
      <c r="J373" s="832" t="s">
        <v>673</v>
      </c>
      <c r="K373" s="832" t="s">
        <v>2974</v>
      </c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7</v>
      </c>
      <c r="B374" s="832" t="s">
        <v>2161</v>
      </c>
      <c r="C374" s="832" t="s">
        <v>2167</v>
      </c>
      <c r="D374" s="833" t="s">
        <v>3722</v>
      </c>
      <c r="E374" s="834" t="s">
        <v>2173</v>
      </c>
      <c r="F374" s="832" t="s">
        <v>2162</v>
      </c>
      <c r="G374" s="832" t="s">
        <v>2975</v>
      </c>
      <c r="H374" s="832" t="s">
        <v>585</v>
      </c>
      <c r="I374" s="832" t="s">
        <v>2976</v>
      </c>
      <c r="J374" s="832" t="s">
        <v>2977</v>
      </c>
      <c r="K374" s="832" t="s">
        <v>2978</v>
      </c>
      <c r="L374" s="835">
        <v>6822.19</v>
      </c>
      <c r="M374" s="835">
        <v>88688.47</v>
      </c>
      <c r="N374" s="832">
        <v>13</v>
      </c>
      <c r="O374" s="836">
        <v>3</v>
      </c>
      <c r="P374" s="835">
        <v>88688.47</v>
      </c>
      <c r="Q374" s="837">
        <v>1</v>
      </c>
      <c r="R374" s="832">
        <v>13</v>
      </c>
      <c r="S374" s="837">
        <v>1</v>
      </c>
      <c r="T374" s="836">
        <v>3</v>
      </c>
      <c r="U374" s="838">
        <v>1</v>
      </c>
    </row>
    <row r="375" spans="1:21" ht="14.4" customHeight="1" x14ac:dyDescent="0.3">
      <c r="A375" s="831">
        <v>7</v>
      </c>
      <c r="B375" s="832" t="s">
        <v>2161</v>
      </c>
      <c r="C375" s="832" t="s">
        <v>2167</v>
      </c>
      <c r="D375" s="833" t="s">
        <v>3722</v>
      </c>
      <c r="E375" s="834" t="s">
        <v>2173</v>
      </c>
      <c r="F375" s="832" t="s">
        <v>2162</v>
      </c>
      <c r="G375" s="832" t="s">
        <v>2979</v>
      </c>
      <c r="H375" s="832" t="s">
        <v>634</v>
      </c>
      <c r="I375" s="832" t="s">
        <v>2980</v>
      </c>
      <c r="J375" s="832" t="s">
        <v>2981</v>
      </c>
      <c r="K375" s="832" t="s">
        <v>2982</v>
      </c>
      <c r="L375" s="835">
        <v>102.9</v>
      </c>
      <c r="M375" s="835">
        <v>411.6</v>
      </c>
      <c r="N375" s="832">
        <v>4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7</v>
      </c>
      <c r="B376" s="832" t="s">
        <v>2161</v>
      </c>
      <c r="C376" s="832" t="s">
        <v>2167</v>
      </c>
      <c r="D376" s="833" t="s">
        <v>3722</v>
      </c>
      <c r="E376" s="834" t="s">
        <v>2173</v>
      </c>
      <c r="F376" s="832" t="s">
        <v>2162</v>
      </c>
      <c r="G376" s="832" t="s">
        <v>2979</v>
      </c>
      <c r="H376" s="832" t="s">
        <v>634</v>
      </c>
      <c r="I376" s="832" t="s">
        <v>2980</v>
      </c>
      <c r="J376" s="832" t="s">
        <v>2981</v>
      </c>
      <c r="K376" s="832" t="s">
        <v>2982</v>
      </c>
      <c r="L376" s="835">
        <v>105.08</v>
      </c>
      <c r="M376" s="835">
        <v>210.16</v>
      </c>
      <c r="N376" s="832">
        <v>2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7</v>
      </c>
      <c r="B377" s="832" t="s">
        <v>2161</v>
      </c>
      <c r="C377" s="832" t="s">
        <v>2167</v>
      </c>
      <c r="D377" s="833" t="s">
        <v>3722</v>
      </c>
      <c r="E377" s="834" t="s">
        <v>2173</v>
      </c>
      <c r="F377" s="832" t="s">
        <v>2162</v>
      </c>
      <c r="G377" s="832" t="s">
        <v>2979</v>
      </c>
      <c r="H377" s="832" t="s">
        <v>585</v>
      </c>
      <c r="I377" s="832" t="s">
        <v>2983</v>
      </c>
      <c r="J377" s="832" t="s">
        <v>2984</v>
      </c>
      <c r="K377" s="832" t="s">
        <v>2985</v>
      </c>
      <c r="L377" s="835">
        <v>74.64</v>
      </c>
      <c r="M377" s="835">
        <v>223.92000000000002</v>
      </c>
      <c r="N377" s="832">
        <v>3</v>
      </c>
      <c r="O377" s="836">
        <v>1</v>
      </c>
      <c r="P377" s="835">
        <v>223.92000000000002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7</v>
      </c>
      <c r="B378" s="832" t="s">
        <v>2161</v>
      </c>
      <c r="C378" s="832" t="s">
        <v>2167</v>
      </c>
      <c r="D378" s="833" t="s">
        <v>3722</v>
      </c>
      <c r="E378" s="834" t="s">
        <v>2173</v>
      </c>
      <c r="F378" s="832" t="s">
        <v>2162</v>
      </c>
      <c r="G378" s="832" t="s">
        <v>2986</v>
      </c>
      <c r="H378" s="832" t="s">
        <v>585</v>
      </c>
      <c r="I378" s="832" t="s">
        <v>2987</v>
      </c>
      <c r="J378" s="832" t="s">
        <v>1177</v>
      </c>
      <c r="K378" s="832" t="s">
        <v>2988</v>
      </c>
      <c r="L378" s="835">
        <v>24.37</v>
      </c>
      <c r="M378" s="835">
        <v>48.74</v>
      </c>
      <c r="N378" s="832">
        <v>2</v>
      </c>
      <c r="O378" s="836">
        <v>1</v>
      </c>
      <c r="P378" s="835">
        <v>48.74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7</v>
      </c>
      <c r="B379" s="832" t="s">
        <v>2161</v>
      </c>
      <c r="C379" s="832" t="s">
        <v>2167</v>
      </c>
      <c r="D379" s="833" t="s">
        <v>3722</v>
      </c>
      <c r="E379" s="834" t="s">
        <v>2173</v>
      </c>
      <c r="F379" s="832" t="s">
        <v>2162</v>
      </c>
      <c r="G379" s="832" t="s">
        <v>2986</v>
      </c>
      <c r="H379" s="832" t="s">
        <v>585</v>
      </c>
      <c r="I379" s="832" t="s">
        <v>2989</v>
      </c>
      <c r="J379" s="832" t="s">
        <v>1177</v>
      </c>
      <c r="K379" s="832" t="s">
        <v>2990</v>
      </c>
      <c r="L379" s="835">
        <v>38.590000000000003</v>
      </c>
      <c r="M379" s="835">
        <v>77.180000000000007</v>
      </c>
      <c r="N379" s="832">
        <v>2</v>
      </c>
      <c r="O379" s="836">
        <v>1</v>
      </c>
      <c r="P379" s="835">
        <v>77.180000000000007</v>
      </c>
      <c r="Q379" s="837">
        <v>1</v>
      </c>
      <c r="R379" s="832">
        <v>2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7</v>
      </c>
      <c r="B380" s="832" t="s">
        <v>2161</v>
      </c>
      <c r="C380" s="832" t="s">
        <v>2167</v>
      </c>
      <c r="D380" s="833" t="s">
        <v>3722</v>
      </c>
      <c r="E380" s="834" t="s">
        <v>2173</v>
      </c>
      <c r="F380" s="832" t="s">
        <v>2162</v>
      </c>
      <c r="G380" s="832" t="s">
        <v>2699</v>
      </c>
      <c r="H380" s="832" t="s">
        <v>634</v>
      </c>
      <c r="I380" s="832" t="s">
        <v>1768</v>
      </c>
      <c r="J380" s="832" t="s">
        <v>865</v>
      </c>
      <c r="K380" s="832" t="s">
        <v>1769</v>
      </c>
      <c r="L380" s="835">
        <v>0</v>
      </c>
      <c r="M380" s="835">
        <v>0</v>
      </c>
      <c r="N380" s="832">
        <v>3</v>
      </c>
      <c r="O380" s="836">
        <v>3</v>
      </c>
      <c r="P380" s="835">
        <v>0</v>
      </c>
      <c r="Q380" s="837"/>
      <c r="R380" s="832">
        <v>2</v>
      </c>
      <c r="S380" s="837">
        <v>0.66666666666666663</v>
      </c>
      <c r="T380" s="836">
        <v>2</v>
      </c>
      <c r="U380" s="838">
        <v>0.66666666666666663</v>
      </c>
    </row>
    <row r="381" spans="1:21" ht="14.4" customHeight="1" x14ac:dyDescent="0.3">
      <c r="A381" s="831">
        <v>7</v>
      </c>
      <c r="B381" s="832" t="s">
        <v>2161</v>
      </c>
      <c r="C381" s="832" t="s">
        <v>2167</v>
      </c>
      <c r="D381" s="833" t="s">
        <v>3722</v>
      </c>
      <c r="E381" s="834" t="s">
        <v>2173</v>
      </c>
      <c r="F381" s="832" t="s">
        <v>2162</v>
      </c>
      <c r="G381" s="832" t="s">
        <v>2991</v>
      </c>
      <c r="H381" s="832" t="s">
        <v>585</v>
      </c>
      <c r="I381" s="832" t="s">
        <v>2992</v>
      </c>
      <c r="J381" s="832" t="s">
        <v>2993</v>
      </c>
      <c r="K381" s="832" t="s">
        <v>2994</v>
      </c>
      <c r="L381" s="835">
        <v>64.56</v>
      </c>
      <c r="M381" s="835">
        <v>258.24</v>
      </c>
      <c r="N381" s="832">
        <v>4</v>
      </c>
      <c r="O381" s="836">
        <v>1</v>
      </c>
      <c r="P381" s="835">
        <v>64.56</v>
      </c>
      <c r="Q381" s="837">
        <v>0.25</v>
      </c>
      <c r="R381" s="832">
        <v>1</v>
      </c>
      <c r="S381" s="837">
        <v>0.25</v>
      </c>
      <c r="T381" s="836">
        <v>0.5</v>
      </c>
      <c r="U381" s="838">
        <v>0.5</v>
      </c>
    </row>
    <row r="382" spans="1:21" ht="14.4" customHeight="1" x14ac:dyDescent="0.3">
      <c r="A382" s="831">
        <v>7</v>
      </c>
      <c r="B382" s="832" t="s">
        <v>2161</v>
      </c>
      <c r="C382" s="832" t="s">
        <v>2167</v>
      </c>
      <c r="D382" s="833" t="s">
        <v>3722</v>
      </c>
      <c r="E382" s="834" t="s">
        <v>2173</v>
      </c>
      <c r="F382" s="832" t="s">
        <v>2162</v>
      </c>
      <c r="G382" s="832" t="s">
        <v>2865</v>
      </c>
      <c r="H382" s="832" t="s">
        <v>585</v>
      </c>
      <c r="I382" s="832" t="s">
        <v>2866</v>
      </c>
      <c r="J382" s="832" t="s">
        <v>2867</v>
      </c>
      <c r="K382" s="832" t="s">
        <v>1798</v>
      </c>
      <c r="L382" s="835">
        <v>38.56</v>
      </c>
      <c r="M382" s="835">
        <v>38.56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7</v>
      </c>
      <c r="B383" s="832" t="s">
        <v>2161</v>
      </c>
      <c r="C383" s="832" t="s">
        <v>2167</v>
      </c>
      <c r="D383" s="833" t="s">
        <v>3722</v>
      </c>
      <c r="E383" s="834" t="s">
        <v>2173</v>
      </c>
      <c r="F383" s="832" t="s">
        <v>2162</v>
      </c>
      <c r="G383" s="832" t="s">
        <v>2995</v>
      </c>
      <c r="H383" s="832" t="s">
        <v>634</v>
      </c>
      <c r="I383" s="832" t="s">
        <v>2996</v>
      </c>
      <c r="J383" s="832" t="s">
        <v>2997</v>
      </c>
      <c r="K383" s="832" t="s">
        <v>2998</v>
      </c>
      <c r="L383" s="835">
        <v>96.84</v>
      </c>
      <c r="M383" s="835">
        <v>290.52</v>
      </c>
      <c r="N383" s="832">
        <v>3</v>
      </c>
      <c r="O383" s="836">
        <v>1</v>
      </c>
      <c r="P383" s="835">
        <v>290.52</v>
      </c>
      <c r="Q383" s="837">
        <v>1</v>
      </c>
      <c r="R383" s="832">
        <v>3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7</v>
      </c>
      <c r="B384" s="832" t="s">
        <v>2161</v>
      </c>
      <c r="C384" s="832" t="s">
        <v>2167</v>
      </c>
      <c r="D384" s="833" t="s">
        <v>3722</v>
      </c>
      <c r="E384" s="834" t="s">
        <v>2173</v>
      </c>
      <c r="F384" s="832" t="s">
        <v>2162</v>
      </c>
      <c r="G384" s="832" t="s">
        <v>2995</v>
      </c>
      <c r="H384" s="832" t="s">
        <v>634</v>
      </c>
      <c r="I384" s="832" t="s">
        <v>2999</v>
      </c>
      <c r="J384" s="832" t="s">
        <v>2997</v>
      </c>
      <c r="K384" s="832" t="s">
        <v>3000</v>
      </c>
      <c r="L384" s="835">
        <v>193.68</v>
      </c>
      <c r="M384" s="835">
        <v>968.40000000000009</v>
      </c>
      <c r="N384" s="832">
        <v>5</v>
      </c>
      <c r="O384" s="836">
        <v>2.5</v>
      </c>
      <c r="P384" s="835">
        <v>774.72</v>
      </c>
      <c r="Q384" s="837">
        <v>0.79999999999999993</v>
      </c>
      <c r="R384" s="832">
        <v>4</v>
      </c>
      <c r="S384" s="837">
        <v>0.8</v>
      </c>
      <c r="T384" s="836">
        <v>2</v>
      </c>
      <c r="U384" s="838">
        <v>0.8</v>
      </c>
    </row>
    <row r="385" spans="1:21" ht="14.4" customHeight="1" x14ac:dyDescent="0.3">
      <c r="A385" s="831">
        <v>7</v>
      </c>
      <c r="B385" s="832" t="s">
        <v>2161</v>
      </c>
      <c r="C385" s="832" t="s">
        <v>2167</v>
      </c>
      <c r="D385" s="833" t="s">
        <v>3722</v>
      </c>
      <c r="E385" s="834" t="s">
        <v>2173</v>
      </c>
      <c r="F385" s="832" t="s">
        <v>2162</v>
      </c>
      <c r="G385" s="832" t="s">
        <v>2570</v>
      </c>
      <c r="H385" s="832" t="s">
        <v>585</v>
      </c>
      <c r="I385" s="832" t="s">
        <v>2573</v>
      </c>
      <c r="J385" s="832" t="s">
        <v>1287</v>
      </c>
      <c r="K385" s="832" t="s">
        <v>2572</v>
      </c>
      <c r="L385" s="835">
        <v>27.5</v>
      </c>
      <c r="M385" s="835">
        <v>55</v>
      </c>
      <c r="N385" s="832">
        <v>2</v>
      </c>
      <c r="O385" s="836">
        <v>0.5</v>
      </c>
      <c r="P385" s="835">
        <v>55</v>
      </c>
      <c r="Q385" s="837">
        <v>1</v>
      </c>
      <c r="R385" s="832">
        <v>2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7</v>
      </c>
      <c r="B386" s="832" t="s">
        <v>2161</v>
      </c>
      <c r="C386" s="832" t="s">
        <v>2167</v>
      </c>
      <c r="D386" s="833" t="s">
        <v>3722</v>
      </c>
      <c r="E386" s="834" t="s">
        <v>2173</v>
      </c>
      <c r="F386" s="832" t="s">
        <v>2162</v>
      </c>
      <c r="G386" s="832" t="s">
        <v>3001</v>
      </c>
      <c r="H386" s="832" t="s">
        <v>585</v>
      </c>
      <c r="I386" s="832" t="s">
        <v>3002</v>
      </c>
      <c r="J386" s="832" t="s">
        <v>3003</v>
      </c>
      <c r="K386" s="832" t="s">
        <v>1819</v>
      </c>
      <c r="L386" s="835">
        <v>701.65</v>
      </c>
      <c r="M386" s="835">
        <v>4209.8999999999996</v>
      </c>
      <c r="N386" s="832">
        <v>6</v>
      </c>
      <c r="O386" s="836">
        <v>1</v>
      </c>
      <c r="P386" s="835">
        <v>4209.8999999999996</v>
      </c>
      <c r="Q386" s="837">
        <v>1</v>
      </c>
      <c r="R386" s="832">
        <v>6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7</v>
      </c>
      <c r="B387" s="832" t="s">
        <v>2161</v>
      </c>
      <c r="C387" s="832" t="s">
        <v>2167</v>
      </c>
      <c r="D387" s="833" t="s">
        <v>3722</v>
      </c>
      <c r="E387" s="834" t="s">
        <v>2173</v>
      </c>
      <c r="F387" s="832" t="s">
        <v>2162</v>
      </c>
      <c r="G387" s="832" t="s">
        <v>3001</v>
      </c>
      <c r="H387" s="832" t="s">
        <v>585</v>
      </c>
      <c r="I387" s="832" t="s">
        <v>3004</v>
      </c>
      <c r="J387" s="832" t="s">
        <v>3005</v>
      </c>
      <c r="K387" s="832" t="s">
        <v>1829</v>
      </c>
      <c r="L387" s="835">
        <v>208.18</v>
      </c>
      <c r="M387" s="835">
        <v>2081.8000000000002</v>
      </c>
      <c r="N387" s="832">
        <v>10</v>
      </c>
      <c r="O387" s="836">
        <v>5</v>
      </c>
      <c r="P387" s="835">
        <v>2081.8000000000002</v>
      </c>
      <c r="Q387" s="837">
        <v>1</v>
      </c>
      <c r="R387" s="832">
        <v>10</v>
      </c>
      <c r="S387" s="837">
        <v>1</v>
      </c>
      <c r="T387" s="836">
        <v>5</v>
      </c>
      <c r="U387" s="838">
        <v>1</v>
      </c>
    </row>
    <row r="388" spans="1:21" ht="14.4" customHeight="1" x14ac:dyDescent="0.3">
      <c r="A388" s="831">
        <v>7</v>
      </c>
      <c r="B388" s="832" t="s">
        <v>2161</v>
      </c>
      <c r="C388" s="832" t="s">
        <v>2167</v>
      </c>
      <c r="D388" s="833" t="s">
        <v>3722</v>
      </c>
      <c r="E388" s="834" t="s">
        <v>2173</v>
      </c>
      <c r="F388" s="832" t="s">
        <v>2162</v>
      </c>
      <c r="G388" s="832" t="s">
        <v>3001</v>
      </c>
      <c r="H388" s="832" t="s">
        <v>585</v>
      </c>
      <c r="I388" s="832" t="s">
        <v>3006</v>
      </c>
      <c r="J388" s="832" t="s">
        <v>3005</v>
      </c>
      <c r="K388" s="832" t="s">
        <v>2063</v>
      </c>
      <c r="L388" s="835">
        <v>0</v>
      </c>
      <c r="M388" s="835">
        <v>0</v>
      </c>
      <c r="N388" s="832">
        <v>5</v>
      </c>
      <c r="O388" s="836">
        <v>2</v>
      </c>
      <c r="P388" s="835">
        <v>0</v>
      </c>
      <c r="Q388" s="837"/>
      <c r="R388" s="832">
        <v>1</v>
      </c>
      <c r="S388" s="837">
        <v>0.2</v>
      </c>
      <c r="T388" s="836">
        <v>1</v>
      </c>
      <c r="U388" s="838">
        <v>0.5</v>
      </c>
    </row>
    <row r="389" spans="1:21" ht="14.4" customHeight="1" x14ac:dyDescent="0.3">
      <c r="A389" s="831">
        <v>7</v>
      </c>
      <c r="B389" s="832" t="s">
        <v>2161</v>
      </c>
      <c r="C389" s="832" t="s">
        <v>2167</v>
      </c>
      <c r="D389" s="833" t="s">
        <v>3722</v>
      </c>
      <c r="E389" s="834" t="s">
        <v>2173</v>
      </c>
      <c r="F389" s="832" t="s">
        <v>2162</v>
      </c>
      <c r="G389" s="832" t="s">
        <v>3007</v>
      </c>
      <c r="H389" s="832" t="s">
        <v>585</v>
      </c>
      <c r="I389" s="832" t="s">
        <v>3008</v>
      </c>
      <c r="J389" s="832" t="s">
        <v>3009</v>
      </c>
      <c r="K389" s="832" t="s">
        <v>3010</v>
      </c>
      <c r="L389" s="835">
        <v>155.24</v>
      </c>
      <c r="M389" s="835">
        <v>1241.92</v>
      </c>
      <c r="N389" s="832">
        <v>8</v>
      </c>
      <c r="O389" s="836">
        <v>5.5</v>
      </c>
      <c r="P389" s="835">
        <v>776.2</v>
      </c>
      <c r="Q389" s="837">
        <v>0.625</v>
      </c>
      <c r="R389" s="832">
        <v>5</v>
      </c>
      <c r="S389" s="837">
        <v>0.625</v>
      </c>
      <c r="T389" s="836">
        <v>3</v>
      </c>
      <c r="U389" s="838">
        <v>0.54545454545454541</v>
      </c>
    </row>
    <row r="390" spans="1:21" ht="14.4" customHeight="1" x14ac:dyDescent="0.3">
      <c r="A390" s="831">
        <v>7</v>
      </c>
      <c r="B390" s="832" t="s">
        <v>2161</v>
      </c>
      <c r="C390" s="832" t="s">
        <v>2167</v>
      </c>
      <c r="D390" s="833" t="s">
        <v>3722</v>
      </c>
      <c r="E390" s="834" t="s">
        <v>2173</v>
      </c>
      <c r="F390" s="832" t="s">
        <v>2162</v>
      </c>
      <c r="G390" s="832" t="s">
        <v>3011</v>
      </c>
      <c r="H390" s="832" t="s">
        <v>585</v>
      </c>
      <c r="I390" s="832" t="s">
        <v>3012</v>
      </c>
      <c r="J390" s="832" t="s">
        <v>3013</v>
      </c>
      <c r="K390" s="832" t="s">
        <v>3014</v>
      </c>
      <c r="L390" s="835">
        <v>113.93</v>
      </c>
      <c r="M390" s="835">
        <v>797.5100000000001</v>
      </c>
      <c r="N390" s="832">
        <v>7</v>
      </c>
      <c r="O390" s="836">
        <v>2</v>
      </c>
      <c r="P390" s="835">
        <v>569.65000000000009</v>
      </c>
      <c r="Q390" s="837">
        <v>0.7142857142857143</v>
      </c>
      <c r="R390" s="832">
        <v>5</v>
      </c>
      <c r="S390" s="837">
        <v>0.7142857142857143</v>
      </c>
      <c r="T390" s="836">
        <v>1.5</v>
      </c>
      <c r="U390" s="838">
        <v>0.75</v>
      </c>
    </row>
    <row r="391" spans="1:21" ht="14.4" customHeight="1" x14ac:dyDescent="0.3">
      <c r="A391" s="831">
        <v>7</v>
      </c>
      <c r="B391" s="832" t="s">
        <v>2161</v>
      </c>
      <c r="C391" s="832" t="s">
        <v>2167</v>
      </c>
      <c r="D391" s="833" t="s">
        <v>3722</v>
      </c>
      <c r="E391" s="834" t="s">
        <v>2173</v>
      </c>
      <c r="F391" s="832" t="s">
        <v>2162</v>
      </c>
      <c r="G391" s="832" t="s">
        <v>2268</v>
      </c>
      <c r="H391" s="832" t="s">
        <v>634</v>
      </c>
      <c r="I391" s="832" t="s">
        <v>2145</v>
      </c>
      <c r="J391" s="832" t="s">
        <v>733</v>
      </c>
      <c r="K391" s="832" t="s">
        <v>2146</v>
      </c>
      <c r="L391" s="835">
        <v>48.42</v>
      </c>
      <c r="M391" s="835">
        <v>1016.8199999999999</v>
      </c>
      <c r="N391" s="832">
        <v>21</v>
      </c>
      <c r="O391" s="836">
        <v>6</v>
      </c>
      <c r="P391" s="835">
        <v>484.2</v>
      </c>
      <c r="Q391" s="837">
        <v>0.47619047619047622</v>
      </c>
      <c r="R391" s="832">
        <v>10</v>
      </c>
      <c r="S391" s="837">
        <v>0.47619047619047616</v>
      </c>
      <c r="T391" s="836">
        <v>3</v>
      </c>
      <c r="U391" s="838">
        <v>0.5</v>
      </c>
    </row>
    <row r="392" spans="1:21" ht="14.4" customHeight="1" x14ac:dyDescent="0.3">
      <c r="A392" s="831">
        <v>7</v>
      </c>
      <c r="B392" s="832" t="s">
        <v>2161</v>
      </c>
      <c r="C392" s="832" t="s">
        <v>2167</v>
      </c>
      <c r="D392" s="833" t="s">
        <v>3722</v>
      </c>
      <c r="E392" s="834" t="s">
        <v>2173</v>
      </c>
      <c r="F392" s="832" t="s">
        <v>2162</v>
      </c>
      <c r="G392" s="832" t="s">
        <v>2268</v>
      </c>
      <c r="H392" s="832" t="s">
        <v>585</v>
      </c>
      <c r="I392" s="832" t="s">
        <v>2269</v>
      </c>
      <c r="J392" s="832" t="s">
        <v>733</v>
      </c>
      <c r="K392" s="832" t="s">
        <v>2270</v>
      </c>
      <c r="L392" s="835">
        <v>48.42</v>
      </c>
      <c r="M392" s="835">
        <v>96.84</v>
      </c>
      <c r="N392" s="832">
        <v>2</v>
      </c>
      <c r="O392" s="836">
        <v>1.5</v>
      </c>
      <c r="P392" s="835">
        <v>96.84</v>
      </c>
      <c r="Q392" s="837">
        <v>1</v>
      </c>
      <c r="R392" s="832">
        <v>2</v>
      </c>
      <c r="S392" s="837">
        <v>1</v>
      </c>
      <c r="T392" s="836">
        <v>1.5</v>
      </c>
      <c r="U392" s="838">
        <v>1</v>
      </c>
    </row>
    <row r="393" spans="1:21" ht="14.4" customHeight="1" x14ac:dyDescent="0.3">
      <c r="A393" s="831">
        <v>7</v>
      </c>
      <c r="B393" s="832" t="s">
        <v>2161</v>
      </c>
      <c r="C393" s="832" t="s">
        <v>2167</v>
      </c>
      <c r="D393" s="833" t="s">
        <v>3722</v>
      </c>
      <c r="E393" s="834" t="s">
        <v>2173</v>
      </c>
      <c r="F393" s="832" t="s">
        <v>2162</v>
      </c>
      <c r="G393" s="832" t="s">
        <v>2227</v>
      </c>
      <c r="H393" s="832" t="s">
        <v>585</v>
      </c>
      <c r="I393" s="832" t="s">
        <v>2228</v>
      </c>
      <c r="J393" s="832" t="s">
        <v>962</v>
      </c>
      <c r="K393" s="832" t="s">
        <v>2229</v>
      </c>
      <c r="L393" s="835">
        <v>103.67</v>
      </c>
      <c r="M393" s="835">
        <v>103.67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7</v>
      </c>
      <c r="B394" s="832" t="s">
        <v>2161</v>
      </c>
      <c r="C394" s="832" t="s">
        <v>2167</v>
      </c>
      <c r="D394" s="833" t="s">
        <v>3722</v>
      </c>
      <c r="E394" s="834" t="s">
        <v>2173</v>
      </c>
      <c r="F394" s="832" t="s">
        <v>2162</v>
      </c>
      <c r="G394" s="832" t="s">
        <v>2227</v>
      </c>
      <c r="H394" s="832" t="s">
        <v>585</v>
      </c>
      <c r="I394" s="832" t="s">
        <v>2230</v>
      </c>
      <c r="J394" s="832" t="s">
        <v>962</v>
      </c>
      <c r="K394" s="832" t="s">
        <v>2229</v>
      </c>
      <c r="L394" s="835">
        <v>301.2</v>
      </c>
      <c r="M394" s="835">
        <v>301.2</v>
      </c>
      <c r="N394" s="832">
        <v>1</v>
      </c>
      <c r="O394" s="836">
        <v>1</v>
      </c>
      <c r="P394" s="835">
        <v>301.2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7</v>
      </c>
      <c r="B395" s="832" t="s">
        <v>2161</v>
      </c>
      <c r="C395" s="832" t="s">
        <v>2167</v>
      </c>
      <c r="D395" s="833" t="s">
        <v>3722</v>
      </c>
      <c r="E395" s="834" t="s">
        <v>2173</v>
      </c>
      <c r="F395" s="832" t="s">
        <v>2162</v>
      </c>
      <c r="G395" s="832" t="s">
        <v>2227</v>
      </c>
      <c r="H395" s="832" t="s">
        <v>585</v>
      </c>
      <c r="I395" s="832" t="s">
        <v>2230</v>
      </c>
      <c r="J395" s="832" t="s">
        <v>962</v>
      </c>
      <c r="K395" s="832" t="s">
        <v>2229</v>
      </c>
      <c r="L395" s="835">
        <v>103.67</v>
      </c>
      <c r="M395" s="835">
        <v>103.67</v>
      </c>
      <c r="N395" s="832">
        <v>1</v>
      </c>
      <c r="O395" s="836">
        <v>0.5</v>
      </c>
      <c r="P395" s="835">
        <v>103.67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7</v>
      </c>
      <c r="B396" s="832" t="s">
        <v>2161</v>
      </c>
      <c r="C396" s="832" t="s">
        <v>2167</v>
      </c>
      <c r="D396" s="833" t="s">
        <v>3722</v>
      </c>
      <c r="E396" s="834" t="s">
        <v>2173</v>
      </c>
      <c r="F396" s="832" t="s">
        <v>2162</v>
      </c>
      <c r="G396" s="832" t="s">
        <v>3015</v>
      </c>
      <c r="H396" s="832" t="s">
        <v>585</v>
      </c>
      <c r="I396" s="832" t="s">
        <v>3016</v>
      </c>
      <c r="J396" s="832" t="s">
        <v>3017</v>
      </c>
      <c r="K396" s="832" t="s">
        <v>2537</v>
      </c>
      <c r="L396" s="835">
        <v>93.83</v>
      </c>
      <c r="M396" s="835">
        <v>562.98</v>
      </c>
      <c r="N396" s="832">
        <v>6</v>
      </c>
      <c r="O396" s="836">
        <v>0.5</v>
      </c>
      <c r="P396" s="835">
        <v>562.98</v>
      </c>
      <c r="Q396" s="837">
        <v>1</v>
      </c>
      <c r="R396" s="832">
        <v>6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7</v>
      </c>
      <c r="B397" s="832" t="s">
        <v>2161</v>
      </c>
      <c r="C397" s="832" t="s">
        <v>2167</v>
      </c>
      <c r="D397" s="833" t="s">
        <v>3722</v>
      </c>
      <c r="E397" s="834" t="s">
        <v>2173</v>
      </c>
      <c r="F397" s="832" t="s">
        <v>2162</v>
      </c>
      <c r="G397" s="832" t="s">
        <v>3018</v>
      </c>
      <c r="H397" s="832" t="s">
        <v>585</v>
      </c>
      <c r="I397" s="832" t="s">
        <v>3019</v>
      </c>
      <c r="J397" s="832" t="s">
        <v>3020</v>
      </c>
      <c r="K397" s="832" t="s">
        <v>3021</v>
      </c>
      <c r="L397" s="835">
        <v>3354.59</v>
      </c>
      <c r="M397" s="835">
        <v>36900.490000000005</v>
      </c>
      <c r="N397" s="832">
        <v>11</v>
      </c>
      <c r="O397" s="836">
        <v>3</v>
      </c>
      <c r="P397" s="835">
        <v>36900.490000000005</v>
      </c>
      <c r="Q397" s="837">
        <v>1</v>
      </c>
      <c r="R397" s="832">
        <v>11</v>
      </c>
      <c r="S397" s="837">
        <v>1</v>
      </c>
      <c r="T397" s="836">
        <v>3</v>
      </c>
      <c r="U397" s="838">
        <v>1</v>
      </c>
    </row>
    <row r="398" spans="1:21" ht="14.4" customHeight="1" x14ac:dyDescent="0.3">
      <c r="A398" s="831">
        <v>7</v>
      </c>
      <c r="B398" s="832" t="s">
        <v>2161</v>
      </c>
      <c r="C398" s="832" t="s">
        <v>2167</v>
      </c>
      <c r="D398" s="833" t="s">
        <v>3722</v>
      </c>
      <c r="E398" s="834" t="s">
        <v>2173</v>
      </c>
      <c r="F398" s="832" t="s">
        <v>2162</v>
      </c>
      <c r="G398" s="832" t="s">
        <v>3018</v>
      </c>
      <c r="H398" s="832" t="s">
        <v>585</v>
      </c>
      <c r="I398" s="832" t="s">
        <v>3022</v>
      </c>
      <c r="J398" s="832" t="s">
        <v>3020</v>
      </c>
      <c r="K398" s="832" t="s">
        <v>3023</v>
      </c>
      <c r="L398" s="835">
        <v>0</v>
      </c>
      <c r="M398" s="835">
        <v>0</v>
      </c>
      <c r="N398" s="832">
        <v>4</v>
      </c>
      <c r="O398" s="836">
        <v>2</v>
      </c>
      <c r="P398" s="835">
        <v>0</v>
      </c>
      <c r="Q398" s="837"/>
      <c r="R398" s="832">
        <v>4</v>
      </c>
      <c r="S398" s="837">
        <v>1</v>
      </c>
      <c r="T398" s="836">
        <v>2</v>
      </c>
      <c r="U398" s="838">
        <v>1</v>
      </c>
    </row>
    <row r="399" spans="1:21" ht="14.4" customHeight="1" x14ac:dyDescent="0.3">
      <c r="A399" s="831">
        <v>7</v>
      </c>
      <c r="B399" s="832" t="s">
        <v>2161</v>
      </c>
      <c r="C399" s="832" t="s">
        <v>2167</v>
      </c>
      <c r="D399" s="833" t="s">
        <v>3722</v>
      </c>
      <c r="E399" s="834" t="s">
        <v>2173</v>
      </c>
      <c r="F399" s="832" t="s">
        <v>2162</v>
      </c>
      <c r="G399" s="832" t="s">
        <v>3018</v>
      </c>
      <c r="H399" s="832" t="s">
        <v>585</v>
      </c>
      <c r="I399" s="832" t="s">
        <v>3024</v>
      </c>
      <c r="J399" s="832" t="s">
        <v>3020</v>
      </c>
      <c r="K399" s="832" t="s">
        <v>3025</v>
      </c>
      <c r="L399" s="835">
        <v>908.53</v>
      </c>
      <c r="M399" s="835">
        <v>9993.83</v>
      </c>
      <c r="N399" s="832">
        <v>11</v>
      </c>
      <c r="O399" s="836">
        <v>3</v>
      </c>
      <c r="P399" s="835">
        <v>7268.24</v>
      </c>
      <c r="Q399" s="837">
        <v>0.72727272727272729</v>
      </c>
      <c r="R399" s="832">
        <v>8</v>
      </c>
      <c r="S399" s="837">
        <v>0.72727272727272729</v>
      </c>
      <c r="T399" s="836">
        <v>2</v>
      </c>
      <c r="U399" s="838">
        <v>0.66666666666666663</v>
      </c>
    </row>
    <row r="400" spans="1:21" ht="14.4" customHeight="1" x14ac:dyDescent="0.3">
      <c r="A400" s="831">
        <v>7</v>
      </c>
      <c r="B400" s="832" t="s">
        <v>2161</v>
      </c>
      <c r="C400" s="832" t="s">
        <v>2167</v>
      </c>
      <c r="D400" s="833" t="s">
        <v>3722</v>
      </c>
      <c r="E400" s="834" t="s">
        <v>2173</v>
      </c>
      <c r="F400" s="832" t="s">
        <v>2162</v>
      </c>
      <c r="G400" s="832" t="s">
        <v>3018</v>
      </c>
      <c r="H400" s="832" t="s">
        <v>585</v>
      </c>
      <c r="I400" s="832" t="s">
        <v>3026</v>
      </c>
      <c r="J400" s="832" t="s">
        <v>3020</v>
      </c>
      <c r="K400" s="832" t="s">
        <v>3027</v>
      </c>
      <c r="L400" s="835">
        <v>583.70000000000005</v>
      </c>
      <c r="M400" s="835">
        <v>4085.9</v>
      </c>
      <c r="N400" s="832">
        <v>7</v>
      </c>
      <c r="O400" s="836">
        <v>3</v>
      </c>
      <c r="P400" s="835">
        <v>2918.5</v>
      </c>
      <c r="Q400" s="837">
        <v>0.7142857142857143</v>
      </c>
      <c r="R400" s="832">
        <v>5</v>
      </c>
      <c r="S400" s="837">
        <v>0.7142857142857143</v>
      </c>
      <c r="T400" s="836">
        <v>2</v>
      </c>
      <c r="U400" s="838">
        <v>0.66666666666666663</v>
      </c>
    </row>
    <row r="401" spans="1:21" ht="14.4" customHeight="1" x14ac:dyDescent="0.3">
      <c r="A401" s="831">
        <v>7</v>
      </c>
      <c r="B401" s="832" t="s">
        <v>2161</v>
      </c>
      <c r="C401" s="832" t="s">
        <v>2167</v>
      </c>
      <c r="D401" s="833" t="s">
        <v>3722</v>
      </c>
      <c r="E401" s="834" t="s">
        <v>2173</v>
      </c>
      <c r="F401" s="832" t="s">
        <v>2162</v>
      </c>
      <c r="G401" s="832" t="s">
        <v>3018</v>
      </c>
      <c r="H401" s="832" t="s">
        <v>585</v>
      </c>
      <c r="I401" s="832" t="s">
        <v>3028</v>
      </c>
      <c r="J401" s="832" t="s">
        <v>3020</v>
      </c>
      <c r="K401" s="832" t="s">
        <v>3029</v>
      </c>
      <c r="L401" s="835">
        <v>1677.3</v>
      </c>
      <c r="M401" s="835">
        <v>38577.899999999994</v>
      </c>
      <c r="N401" s="832">
        <v>23</v>
      </c>
      <c r="O401" s="836">
        <v>7</v>
      </c>
      <c r="P401" s="835">
        <v>38577.899999999994</v>
      </c>
      <c r="Q401" s="837">
        <v>1</v>
      </c>
      <c r="R401" s="832">
        <v>23</v>
      </c>
      <c r="S401" s="837">
        <v>1</v>
      </c>
      <c r="T401" s="836">
        <v>7</v>
      </c>
      <c r="U401" s="838">
        <v>1</v>
      </c>
    </row>
    <row r="402" spans="1:21" ht="14.4" customHeight="1" x14ac:dyDescent="0.3">
      <c r="A402" s="831">
        <v>7</v>
      </c>
      <c r="B402" s="832" t="s">
        <v>2161</v>
      </c>
      <c r="C402" s="832" t="s">
        <v>2167</v>
      </c>
      <c r="D402" s="833" t="s">
        <v>3722</v>
      </c>
      <c r="E402" s="834" t="s">
        <v>2173</v>
      </c>
      <c r="F402" s="832" t="s">
        <v>2162</v>
      </c>
      <c r="G402" s="832" t="s">
        <v>3018</v>
      </c>
      <c r="H402" s="832" t="s">
        <v>585</v>
      </c>
      <c r="I402" s="832" t="s">
        <v>3030</v>
      </c>
      <c r="J402" s="832" t="s">
        <v>3031</v>
      </c>
      <c r="K402" s="832" t="s">
        <v>3029</v>
      </c>
      <c r="L402" s="835">
        <v>1677.3</v>
      </c>
      <c r="M402" s="835">
        <v>13418.4</v>
      </c>
      <c r="N402" s="832">
        <v>8</v>
      </c>
      <c r="O402" s="836">
        <v>3</v>
      </c>
      <c r="P402" s="835">
        <v>13418.4</v>
      </c>
      <c r="Q402" s="837">
        <v>1</v>
      </c>
      <c r="R402" s="832">
        <v>8</v>
      </c>
      <c r="S402" s="837">
        <v>1</v>
      </c>
      <c r="T402" s="836">
        <v>3</v>
      </c>
      <c r="U402" s="838">
        <v>1</v>
      </c>
    </row>
    <row r="403" spans="1:21" ht="14.4" customHeight="1" x14ac:dyDescent="0.3">
      <c r="A403" s="831">
        <v>7</v>
      </c>
      <c r="B403" s="832" t="s">
        <v>2161</v>
      </c>
      <c r="C403" s="832" t="s">
        <v>2167</v>
      </c>
      <c r="D403" s="833" t="s">
        <v>3722</v>
      </c>
      <c r="E403" s="834" t="s">
        <v>2173</v>
      </c>
      <c r="F403" s="832" t="s">
        <v>2162</v>
      </c>
      <c r="G403" s="832" t="s">
        <v>3018</v>
      </c>
      <c r="H403" s="832" t="s">
        <v>585</v>
      </c>
      <c r="I403" s="832" t="s">
        <v>3032</v>
      </c>
      <c r="J403" s="832" t="s">
        <v>3031</v>
      </c>
      <c r="K403" s="832" t="s">
        <v>3025</v>
      </c>
      <c r="L403" s="835">
        <v>908.53</v>
      </c>
      <c r="M403" s="835">
        <v>8176.77</v>
      </c>
      <c r="N403" s="832">
        <v>9</v>
      </c>
      <c r="O403" s="836">
        <v>3</v>
      </c>
      <c r="P403" s="835">
        <v>6359.71</v>
      </c>
      <c r="Q403" s="837">
        <v>0.77777777777777779</v>
      </c>
      <c r="R403" s="832">
        <v>7</v>
      </c>
      <c r="S403" s="837">
        <v>0.77777777777777779</v>
      </c>
      <c r="T403" s="836">
        <v>2</v>
      </c>
      <c r="U403" s="838">
        <v>0.66666666666666663</v>
      </c>
    </row>
    <row r="404" spans="1:21" ht="14.4" customHeight="1" x14ac:dyDescent="0.3">
      <c r="A404" s="831">
        <v>7</v>
      </c>
      <c r="B404" s="832" t="s">
        <v>2161</v>
      </c>
      <c r="C404" s="832" t="s">
        <v>2167</v>
      </c>
      <c r="D404" s="833" t="s">
        <v>3722</v>
      </c>
      <c r="E404" s="834" t="s">
        <v>2173</v>
      </c>
      <c r="F404" s="832" t="s">
        <v>2162</v>
      </c>
      <c r="G404" s="832" t="s">
        <v>3018</v>
      </c>
      <c r="H404" s="832" t="s">
        <v>634</v>
      </c>
      <c r="I404" s="832" t="s">
        <v>3033</v>
      </c>
      <c r="J404" s="832" t="s">
        <v>3034</v>
      </c>
      <c r="K404" s="832" t="s">
        <v>3021</v>
      </c>
      <c r="L404" s="835">
        <v>3354.59</v>
      </c>
      <c r="M404" s="835">
        <v>33545.9</v>
      </c>
      <c r="N404" s="832">
        <v>10</v>
      </c>
      <c r="O404" s="836">
        <v>3</v>
      </c>
      <c r="P404" s="835">
        <v>33545.9</v>
      </c>
      <c r="Q404" s="837">
        <v>1</v>
      </c>
      <c r="R404" s="832">
        <v>10</v>
      </c>
      <c r="S404" s="837">
        <v>1</v>
      </c>
      <c r="T404" s="836">
        <v>3</v>
      </c>
      <c r="U404" s="838">
        <v>1</v>
      </c>
    </row>
    <row r="405" spans="1:21" ht="14.4" customHeight="1" x14ac:dyDescent="0.3">
      <c r="A405" s="831">
        <v>7</v>
      </c>
      <c r="B405" s="832" t="s">
        <v>2161</v>
      </c>
      <c r="C405" s="832" t="s">
        <v>2167</v>
      </c>
      <c r="D405" s="833" t="s">
        <v>3722</v>
      </c>
      <c r="E405" s="834" t="s">
        <v>2173</v>
      </c>
      <c r="F405" s="832" t="s">
        <v>2162</v>
      </c>
      <c r="G405" s="832" t="s">
        <v>3018</v>
      </c>
      <c r="H405" s="832" t="s">
        <v>634</v>
      </c>
      <c r="I405" s="832" t="s">
        <v>3035</v>
      </c>
      <c r="J405" s="832" t="s">
        <v>3034</v>
      </c>
      <c r="K405" s="832" t="s">
        <v>3027</v>
      </c>
      <c r="L405" s="835">
        <v>583.70000000000005</v>
      </c>
      <c r="M405" s="835">
        <v>15176.2</v>
      </c>
      <c r="N405" s="832">
        <v>26</v>
      </c>
      <c r="O405" s="836">
        <v>11</v>
      </c>
      <c r="P405" s="835">
        <v>13425.1</v>
      </c>
      <c r="Q405" s="837">
        <v>0.88461538461538458</v>
      </c>
      <c r="R405" s="832">
        <v>23</v>
      </c>
      <c r="S405" s="837">
        <v>0.88461538461538458</v>
      </c>
      <c r="T405" s="836">
        <v>10</v>
      </c>
      <c r="U405" s="838">
        <v>0.90909090909090906</v>
      </c>
    </row>
    <row r="406" spans="1:21" ht="14.4" customHeight="1" x14ac:dyDescent="0.3">
      <c r="A406" s="831">
        <v>7</v>
      </c>
      <c r="B406" s="832" t="s">
        <v>2161</v>
      </c>
      <c r="C406" s="832" t="s">
        <v>2167</v>
      </c>
      <c r="D406" s="833" t="s">
        <v>3722</v>
      </c>
      <c r="E406" s="834" t="s">
        <v>2173</v>
      </c>
      <c r="F406" s="832" t="s">
        <v>2162</v>
      </c>
      <c r="G406" s="832" t="s">
        <v>3018</v>
      </c>
      <c r="H406" s="832" t="s">
        <v>634</v>
      </c>
      <c r="I406" s="832" t="s">
        <v>3036</v>
      </c>
      <c r="J406" s="832" t="s">
        <v>3034</v>
      </c>
      <c r="K406" s="832" t="s">
        <v>3025</v>
      </c>
      <c r="L406" s="835">
        <v>908.53</v>
      </c>
      <c r="M406" s="835">
        <v>22713.249999999996</v>
      </c>
      <c r="N406" s="832">
        <v>25</v>
      </c>
      <c r="O406" s="836">
        <v>8</v>
      </c>
      <c r="P406" s="835">
        <v>22713.249999999996</v>
      </c>
      <c r="Q406" s="837">
        <v>1</v>
      </c>
      <c r="R406" s="832">
        <v>25</v>
      </c>
      <c r="S406" s="837">
        <v>1</v>
      </c>
      <c r="T406" s="836">
        <v>8</v>
      </c>
      <c r="U406" s="838">
        <v>1</v>
      </c>
    </row>
    <row r="407" spans="1:21" ht="14.4" customHeight="1" x14ac:dyDescent="0.3">
      <c r="A407" s="831">
        <v>7</v>
      </c>
      <c r="B407" s="832" t="s">
        <v>2161</v>
      </c>
      <c r="C407" s="832" t="s">
        <v>2167</v>
      </c>
      <c r="D407" s="833" t="s">
        <v>3722</v>
      </c>
      <c r="E407" s="834" t="s">
        <v>2173</v>
      </c>
      <c r="F407" s="832" t="s">
        <v>2162</v>
      </c>
      <c r="G407" s="832" t="s">
        <v>2271</v>
      </c>
      <c r="H407" s="832" t="s">
        <v>585</v>
      </c>
      <c r="I407" s="832" t="s">
        <v>2272</v>
      </c>
      <c r="J407" s="832" t="s">
        <v>680</v>
      </c>
      <c r="K407" s="832" t="s">
        <v>2273</v>
      </c>
      <c r="L407" s="835">
        <v>108.44</v>
      </c>
      <c r="M407" s="835">
        <v>433.76</v>
      </c>
      <c r="N407" s="832">
        <v>4</v>
      </c>
      <c r="O407" s="836">
        <v>2</v>
      </c>
      <c r="P407" s="835">
        <v>216.88</v>
      </c>
      <c r="Q407" s="837">
        <v>0.5</v>
      </c>
      <c r="R407" s="832">
        <v>2</v>
      </c>
      <c r="S407" s="837">
        <v>0.5</v>
      </c>
      <c r="T407" s="836">
        <v>1</v>
      </c>
      <c r="U407" s="838">
        <v>0.5</v>
      </c>
    </row>
    <row r="408" spans="1:21" ht="14.4" customHeight="1" x14ac:dyDescent="0.3">
      <c r="A408" s="831">
        <v>7</v>
      </c>
      <c r="B408" s="832" t="s">
        <v>2161</v>
      </c>
      <c r="C408" s="832" t="s">
        <v>2167</v>
      </c>
      <c r="D408" s="833" t="s">
        <v>3722</v>
      </c>
      <c r="E408" s="834" t="s">
        <v>2173</v>
      </c>
      <c r="F408" s="832" t="s">
        <v>2162</v>
      </c>
      <c r="G408" s="832" t="s">
        <v>2271</v>
      </c>
      <c r="H408" s="832" t="s">
        <v>585</v>
      </c>
      <c r="I408" s="832" t="s">
        <v>2831</v>
      </c>
      <c r="J408" s="832" t="s">
        <v>2832</v>
      </c>
      <c r="K408" s="832" t="s">
        <v>2833</v>
      </c>
      <c r="L408" s="835">
        <v>42.09</v>
      </c>
      <c r="M408" s="835">
        <v>126.27000000000001</v>
      </c>
      <c r="N408" s="832">
        <v>3</v>
      </c>
      <c r="O408" s="836">
        <v>1</v>
      </c>
      <c r="P408" s="835">
        <v>126.27000000000001</v>
      </c>
      <c r="Q408" s="837">
        <v>1</v>
      </c>
      <c r="R408" s="832">
        <v>3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7</v>
      </c>
      <c r="B409" s="832" t="s">
        <v>2161</v>
      </c>
      <c r="C409" s="832" t="s">
        <v>2167</v>
      </c>
      <c r="D409" s="833" t="s">
        <v>3722</v>
      </c>
      <c r="E409" s="834" t="s">
        <v>2173</v>
      </c>
      <c r="F409" s="832" t="s">
        <v>2162</v>
      </c>
      <c r="G409" s="832" t="s">
        <v>2429</v>
      </c>
      <c r="H409" s="832" t="s">
        <v>585</v>
      </c>
      <c r="I409" s="832" t="s">
        <v>3037</v>
      </c>
      <c r="J409" s="832" t="s">
        <v>3038</v>
      </c>
      <c r="K409" s="832" t="s">
        <v>2432</v>
      </c>
      <c r="L409" s="835">
        <v>1195.75</v>
      </c>
      <c r="M409" s="835">
        <v>5978.75</v>
      </c>
      <c r="N409" s="832">
        <v>5</v>
      </c>
      <c r="O409" s="836">
        <v>0.5</v>
      </c>
      <c r="P409" s="835">
        <v>5978.75</v>
      </c>
      <c r="Q409" s="837">
        <v>1</v>
      </c>
      <c r="R409" s="832">
        <v>5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7</v>
      </c>
      <c r="B410" s="832" t="s">
        <v>2161</v>
      </c>
      <c r="C410" s="832" t="s">
        <v>2167</v>
      </c>
      <c r="D410" s="833" t="s">
        <v>3722</v>
      </c>
      <c r="E410" s="834" t="s">
        <v>2173</v>
      </c>
      <c r="F410" s="832" t="s">
        <v>2162</v>
      </c>
      <c r="G410" s="832" t="s">
        <v>2429</v>
      </c>
      <c r="H410" s="832" t="s">
        <v>585</v>
      </c>
      <c r="I410" s="832" t="s">
        <v>3039</v>
      </c>
      <c r="J410" s="832" t="s">
        <v>3038</v>
      </c>
      <c r="K410" s="832" t="s">
        <v>3040</v>
      </c>
      <c r="L410" s="835">
        <v>0</v>
      </c>
      <c r="M410" s="835">
        <v>0</v>
      </c>
      <c r="N410" s="832">
        <v>1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7</v>
      </c>
      <c r="B411" s="832" t="s">
        <v>2161</v>
      </c>
      <c r="C411" s="832" t="s">
        <v>2167</v>
      </c>
      <c r="D411" s="833" t="s">
        <v>3722</v>
      </c>
      <c r="E411" s="834" t="s">
        <v>2173</v>
      </c>
      <c r="F411" s="832" t="s">
        <v>2162</v>
      </c>
      <c r="G411" s="832" t="s">
        <v>2429</v>
      </c>
      <c r="H411" s="832" t="s">
        <v>634</v>
      </c>
      <c r="I411" s="832" t="s">
        <v>3041</v>
      </c>
      <c r="J411" s="832" t="s">
        <v>2001</v>
      </c>
      <c r="K411" s="832" t="s">
        <v>3042</v>
      </c>
      <c r="L411" s="835">
        <v>597.88</v>
      </c>
      <c r="M411" s="835">
        <v>8370.32</v>
      </c>
      <c r="N411" s="832">
        <v>14</v>
      </c>
      <c r="O411" s="836">
        <v>3.5</v>
      </c>
      <c r="P411" s="835">
        <v>5380.92</v>
      </c>
      <c r="Q411" s="837">
        <v>0.6428571428571429</v>
      </c>
      <c r="R411" s="832">
        <v>9</v>
      </c>
      <c r="S411" s="837">
        <v>0.6428571428571429</v>
      </c>
      <c r="T411" s="836">
        <v>2</v>
      </c>
      <c r="U411" s="838">
        <v>0.5714285714285714</v>
      </c>
    </row>
    <row r="412" spans="1:21" ht="14.4" customHeight="1" x14ac:dyDescent="0.3">
      <c r="A412" s="831">
        <v>7</v>
      </c>
      <c r="B412" s="832" t="s">
        <v>2161</v>
      </c>
      <c r="C412" s="832" t="s">
        <v>2167</v>
      </c>
      <c r="D412" s="833" t="s">
        <v>3722</v>
      </c>
      <c r="E412" s="834" t="s">
        <v>2173</v>
      </c>
      <c r="F412" s="832" t="s">
        <v>2162</v>
      </c>
      <c r="G412" s="832" t="s">
        <v>2429</v>
      </c>
      <c r="H412" s="832" t="s">
        <v>585</v>
      </c>
      <c r="I412" s="832" t="s">
        <v>3043</v>
      </c>
      <c r="J412" s="832" t="s">
        <v>2431</v>
      </c>
      <c r="K412" s="832" t="s">
        <v>3042</v>
      </c>
      <c r="L412" s="835">
        <v>857.75</v>
      </c>
      <c r="M412" s="835">
        <v>2573.25</v>
      </c>
      <c r="N412" s="832">
        <v>3</v>
      </c>
      <c r="O412" s="836">
        <v>1</v>
      </c>
      <c r="P412" s="835">
        <v>2573.25</v>
      </c>
      <c r="Q412" s="837">
        <v>1</v>
      </c>
      <c r="R412" s="832">
        <v>3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7</v>
      </c>
      <c r="B413" s="832" t="s">
        <v>2161</v>
      </c>
      <c r="C413" s="832" t="s">
        <v>2167</v>
      </c>
      <c r="D413" s="833" t="s">
        <v>3722</v>
      </c>
      <c r="E413" s="834" t="s">
        <v>2173</v>
      </c>
      <c r="F413" s="832" t="s">
        <v>2162</v>
      </c>
      <c r="G413" s="832" t="s">
        <v>2429</v>
      </c>
      <c r="H413" s="832" t="s">
        <v>585</v>
      </c>
      <c r="I413" s="832" t="s">
        <v>2430</v>
      </c>
      <c r="J413" s="832" t="s">
        <v>2431</v>
      </c>
      <c r="K413" s="832" t="s">
        <v>2432</v>
      </c>
      <c r="L413" s="835">
        <v>1715.4</v>
      </c>
      <c r="M413" s="835">
        <v>32592.600000000002</v>
      </c>
      <c r="N413" s="832">
        <v>19</v>
      </c>
      <c r="O413" s="836">
        <v>3.5</v>
      </c>
      <c r="P413" s="835">
        <v>32592.600000000002</v>
      </c>
      <c r="Q413" s="837">
        <v>1</v>
      </c>
      <c r="R413" s="832">
        <v>19</v>
      </c>
      <c r="S413" s="837">
        <v>1</v>
      </c>
      <c r="T413" s="836">
        <v>3.5</v>
      </c>
      <c r="U413" s="838">
        <v>1</v>
      </c>
    </row>
    <row r="414" spans="1:21" ht="14.4" customHeight="1" x14ac:dyDescent="0.3">
      <c r="A414" s="831">
        <v>7</v>
      </c>
      <c r="B414" s="832" t="s">
        <v>2161</v>
      </c>
      <c r="C414" s="832" t="s">
        <v>2167</v>
      </c>
      <c r="D414" s="833" t="s">
        <v>3722</v>
      </c>
      <c r="E414" s="834" t="s">
        <v>2173</v>
      </c>
      <c r="F414" s="832" t="s">
        <v>2162</v>
      </c>
      <c r="G414" s="832" t="s">
        <v>2429</v>
      </c>
      <c r="H414" s="832" t="s">
        <v>585</v>
      </c>
      <c r="I414" s="832" t="s">
        <v>3044</v>
      </c>
      <c r="J414" s="832" t="s">
        <v>3045</v>
      </c>
      <c r="K414" s="832" t="s">
        <v>2432</v>
      </c>
      <c r="L414" s="835">
        <v>1715.48</v>
      </c>
      <c r="M414" s="835">
        <v>5146.4400000000005</v>
      </c>
      <c r="N414" s="832">
        <v>3</v>
      </c>
      <c r="O414" s="836">
        <v>0.5</v>
      </c>
      <c r="P414" s="835">
        <v>5146.4400000000005</v>
      </c>
      <c r="Q414" s="837">
        <v>1</v>
      </c>
      <c r="R414" s="832">
        <v>3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7</v>
      </c>
      <c r="B415" s="832" t="s">
        <v>2161</v>
      </c>
      <c r="C415" s="832" t="s">
        <v>2167</v>
      </c>
      <c r="D415" s="833" t="s">
        <v>3722</v>
      </c>
      <c r="E415" s="834" t="s">
        <v>2173</v>
      </c>
      <c r="F415" s="832" t="s">
        <v>2162</v>
      </c>
      <c r="G415" s="832" t="s">
        <v>2429</v>
      </c>
      <c r="H415" s="832" t="s">
        <v>634</v>
      </c>
      <c r="I415" s="832" t="s">
        <v>3046</v>
      </c>
      <c r="J415" s="832" t="s">
        <v>2001</v>
      </c>
      <c r="K415" s="832" t="s">
        <v>2432</v>
      </c>
      <c r="L415" s="835">
        <v>1195.75</v>
      </c>
      <c r="M415" s="835">
        <v>22719.25</v>
      </c>
      <c r="N415" s="832">
        <v>19</v>
      </c>
      <c r="O415" s="836">
        <v>4.5</v>
      </c>
      <c r="P415" s="835">
        <v>14349</v>
      </c>
      <c r="Q415" s="837">
        <v>0.63157894736842102</v>
      </c>
      <c r="R415" s="832">
        <v>12</v>
      </c>
      <c r="S415" s="837">
        <v>0.63157894736842102</v>
      </c>
      <c r="T415" s="836">
        <v>3</v>
      </c>
      <c r="U415" s="838">
        <v>0.66666666666666663</v>
      </c>
    </row>
    <row r="416" spans="1:21" ht="14.4" customHeight="1" x14ac:dyDescent="0.3">
      <c r="A416" s="831">
        <v>7</v>
      </c>
      <c r="B416" s="832" t="s">
        <v>2161</v>
      </c>
      <c r="C416" s="832" t="s">
        <v>2167</v>
      </c>
      <c r="D416" s="833" t="s">
        <v>3722</v>
      </c>
      <c r="E416" s="834" t="s">
        <v>2173</v>
      </c>
      <c r="F416" s="832" t="s">
        <v>2162</v>
      </c>
      <c r="G416" s="832" t="s">
        <v>2429</v>
      </c>
      <c r="H416" s="832" t="s">
        <v>585</v>
      </c>
      <c r="I416" s="832" t="s">
        <v>3047</v>
      </c>
      <c r="J416" s="832" t="s">
        <v>2001</v>
      </c>
      <c r="K416" s="832" t="s">
        <v>3048</v>
      </c>
      <c r="L416" s="835">
        <v>1286.6199999999999</v>
      </c>
      <c r="M416" s="835">
        <v>6433.0999999999995</v>
      </c>
      <c r="N416" s="832">
        <v>5</v>
      </c>
      <c r="O416" s="836">
        <v>3</v>
      </c>
      <c r="P416" s="835">
        <v>6433.0999999999995</v>
      </c>
      <c r="Q416" s="837">
        <v>1</v>
      </c>
      <c r="R416" s="832">
        <v>5</v>
      </c>
      <c r="S416" s="837">
        <v>1</v>
      </c>
      <c r="T416" s="836">
        <v>3</v>
      </c>
      <c r="U416" s="838">
        <v>1</v>
      </c>
    </row>
    <row r="417" spans="1:21" ht="14.4" customHeight="1" x14ac:dyDescent="0.3">
      <c r="A417" s="831">
        <v>7</v>
      </c>
      <c r="B417" s="832" t="s">
        <v>2161</v>
      </c>
      <c r="C417" s="832" t="s">
        <v>2167</v>
      </c>
      <c r="D417" s="833" t="s">
        <v>3722</v>
      </c>
      <c r="E417" s="834" t="s">
        <v>2173</v>
      </c>
      <c r="F417" s="832" t="s">
        <v>2162</v>
      </c>
      <c r="G417" s="832" t="s">
        <v>2429</v>
      </c>
      <c r="H417" s="832" t="s">
        <v>634</v>
      </c>
      <c r="I417" s="832" t="s">
        <v>3049</v>
      </c>
      <c r="J417" s="832" t="s">
        <v>2001</v>
      </c>
      <c r="K417" s="832" t="s">
        <v>3050</v>
      </c>
      <c r="L417" s="835">
        <v>2391.48</v>
      </c>
      <c r="M417" s="835">
        <v>7174.4400000000005</v>
      </c>
      <c r="N417" s="832">
        <v>3</v>
      </c>
      <c r="O417" s="836">
        <v>1</v>
      </c>
      <c r="P417" s="835">
        <v>7174.4400000000005</v>
      </c>
      <c r="Q417" s="837">
        <v>1</v>
      </c>
      <c r="R417" s="832">
        <v>3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7</v>
      </c>
      <c r="B418" s="832" t="s">
        <v>2161</v>
      </c>
      <c r="C418" s="832" t="s">
        <v>2167</v>
      </c>
      <c r="D418" s="833" t="s">
        <v>3722</v>
      </c>
      <c r="E418" s="834" t="s">
        <v>2173</v>
      </c>
      <c r="F418" s="832" t="s">
        <v>2162</v>
      </c>
      <c r="G418" s="832" t="s">
        <v>2429</v>
      </c>
      <c r="H418" s="832" t="s">
        <v>585</v>
      </c>
      <c r="I418" s="832" t="s">
        <v>3051</v>
      </c>
      <c r="J418" s="832" t="s">
        <v>2001</v>
      </c>
      <c r="K418" s="832" t="s">
        <v>3052</v>
      </c>
      <c r="L418" s="835">
        <v>2573.2199999999998</v>
      </c>
      <c r="M418" s="835">
        <v>18012.54</v>
      </c>
      <c r="N418" s="832">
        <v>7</v>
      </c>
      <c r="O418" s="836">
        <v>3</v>
      </c>
      <c r="P418" s="835">
        <v>10292.879999999999</v>
      </c>
      <c r="Q418" s="837">
        <v>0.5714285714285714</v>
      </c>
      <c r="R418" s="832">
        <v>4</v>
      </c>
      <c r="S418" s="837">
        <v>0.5714285714285714</v>
      </c>
      <c r="T418" s="836">
        <v>2.5</v>
      </c>
      <c r="U418" s="838">
        <v>0.83333333333333337</v>
      </c>
    </row>
    <row r="419" spans="1:21" ht="14.4" customHeight="1" x14ac:dyDescent="0.3">
      <c r="A419" s="831">
        <v>7</v>
      </c>
      <c r="B419" s="832" t="s">
        <v>2161</v>
      </c>
      <c r="C419" s="832" t="s">
        <v>2167</v>
      </c>
      <c r="D419" s="833" t="s">
        <v>3722</v>
      </c>
      <c r="E419" s="834" t="s">
        <v>2173</v>
      </c>
      <c r="F419" s="832" t="s">
        <v>2162</v>
      </c>
      <c r="G419" s="832" t="s">
        <v>2350</v>
      </c>
      <c r="H419" s="832" t="s">
        <v>634</v>
      </c>
      <c r="I419" s="832" t="s">
        <v>1985</v>
      </c>
      <c r="J419" s="832" t="s">
        <v>1986</v>
      </c>
      <c r="K419" s="832" t="s">
        <v>1987</v>
      </c>
      <c r="L419" s="835">
        <v>0</v>
      </c>
      <c r="M419" s="835">
        <v>0</v>
      </c>
      <c r="N419" s="832">
        <v>92</v>
      </c>
      <c r="O419" s="836">
        <v>26.5</v>
      </c>
      <c r="P419" s="835">
        <v>0</v>
      </c>
      <c r="Q419" s="837"/>
      <c r="R419" s="832">
        <v>70</v>
      </c>
      <c r="S419" s="837">
        <v>0.76086956521739135</v>
      </c>
      <c r="T419" s="836">
        <v>18</v>
      </c>
      <c r="U419" s="838">
        <v>0.67924528301886788</v>
      </c>
    </row>
    <row r="420" spans="1:21" ht="14.4" customHeight="1" x14ac:dyDescent="0.3">
      <c r="A420" s="831">
        <v>7</v>
      </c>
      <c r="B420" s="832" t="s">
        <v>2161</v>
      </c>
      <c r="C420" s="832" t="s">
        <v>2167</v>
      </c>
      <c r="D420" s="833" t="s">
        <v>3722</v>
      </c>
      <c r="E420" s="834" t="s">
        <v>2173</v>
      </c>
      <c r="F420" s="832" t="s">
        <v>2162</v>
      </c>
      <c r="G420" s="832" t="s">
        <v>2350</v>
      </c>
      <c r="H420" s="832" t="s">
        <v>585</v>
      </c>
      <c r="I420" s="832" t="s">
        <v>3053</v>
      </c>
      <c r="J420" s="832" t="s">
        <v>3054</v>
      </c>
      <c r="K420" s="832" t="s">
        <v>3055</v>
      </c>
      <c r="L420" s="835">
        <v>45.53</v>
      </c>
      <c r="M420" s="835">
        <v>91.06</v>
      </c>
      <c r="N420" s="832">
        <v>2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7</v>
      </c>
      <c r="B421" s="832" t="s">
        <v>2161</v>
      </c>
      <c r="C421" s="832" t="s">
        <v>2167</v>
      </c>
      <c r="D421" s="833" t="s">
        <v>3722</v>
      </c>
      <c r="E421" s="834" t="s">
        <v>2173</v>
      </c>
      <c r="F421" s="832" t="s">
        <v>2162</v>
      </c>
      <c r="G421" s="832" t="s">
        <v>3056</v>
      </c>
      <c r="H421" s="832" t="s">
        <v>585</v>
      </c>
      <c r="I421" s="832" t="s">
        <v>3057</v>
      </c>
      <c r="J421" s="832" t="s">
        <v>3058</v>
      </c>
      <c r="K421" s="832" t="s">
        <v>3059</v>
      </c>
      <c r="L421" s="835">
        <v>83.74</v>
      </c>
      <c r="M421" s="835">
        <v>251.21999999999997</v>
      </c>
      <c r="N421" s="832">
        <v>3</v>
      </c>
      <c r="O421" s="836">
        <v>0.5</v>
      </c>
      <c r="P421" s="835">
        <v>251.21999999999997</v>
      </c>
      <c r="Q421" s="837">
        <v>1</v>
      </c>
      <c r="R421" s="832">
        <v>3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7</v>
      </c>
      <c r="B422" s="832" t="s">
        <v>2161</v>
      </c>
      <c r="C422" s="832" t="s">
        <v>2167</v>
      </c>
      <c r="D422" s="833" t="s">
        <v>3722</v>
      </c>
      <c r="E422" s="834" t="s">
        <v>2173</v>
      </c>
      <c r="F422" s="832" t="s">
        <v>2162</v>
      </c>
      <c r="G422" s="832" t="s">
        <v>2518</v>
      </c>
      <c r="H422" s="832" t="s">
        <v>585</v>
      </c>
      <c r="I422" s="832" t="s">
        <v>2519</v>
      </c>
      <c r="J422" s="832" t="s">
        <v>2520</v>
      </c>
      <c r="K422" s="832" t="s">
        <v>2521</v>
      </c>
      <c r="L422" s="835">
        <v>60.39</v>
      </c>
      <c r="M422" s="835">
        <v>120.78</v>
      </c>
      <c r="N422" s="832">
        <v>2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7</v>
      </c>
      <c r="B423" s="832" t="s">
        <v>2161</v>
      </c>
      <c r="C423" s="832" t="s">
        <v>2167</v>
      </c>
      <c r="D423" s="833" t="s">
        <v>3722</v>
      </c>
      <c r="E423" s="834" t="s">
        <v>2173</v>
      </c>
      <c r="F423" s="832" t="s">
        <v>2162</v>
      </c>
      <c r="G423" s="832" t="s">
        <v>3060</v>
      </c>
      <c r="H423" s="832" t="s">
        <v>585</v>
      </c>
      <c r="I423" s="832" t="s">
        <v>3061</v>
      </c>
      <c r="J423" s="832" t="s">
        <v>3062</v>
      </c>
      <c r="K423" s="832" t="s">
        <v>3063</v>
      </c>
      <c r="L423" s="835">
        <v>583.70000000000005</v>
      </c>
      <c r="M423" s="835">
        <v>5253.3</v>
      </c>
      <c r="N423" s="832">
        <v>9</v>
      </c>
      <c r="O423" s="836">
        <v>4</v>
      </c>
      <c r="P423" s="835">
        <v>5253.3</v>
      </c>
      <c r="Q423" s="837">
        <v>1</v>
      </c>
      <c r="R423" s="832">
        <v>9</v>
      </c>
      <c r="S423" s="837">
        <v>1</v>
      </c>
      <c r="T423" s="836">
        <v>4</v>
      </c>
      <c r="U423" s="838">
        <v>1</v>
      </c>
    </row>
    <row r="424" spans="1:21" ht="14.4" customHeight="1" x14ac:dyDescent="0.3">
      <c r="A424" s="831">
        <v>7</v>
      </c>
      <c r="B424" s="832" t="s">
        <v>2161</v>
      </c>
      <c r="C424" s="832" t="s">
        <v>2167</v>
      </c>
      <c r="D424" s="833" t="s">
        <v>3722</v>
      </c>
      <c r="E424" s="834" t="s">
        <v>2173</v>
      </c>
      <c r="F424" s="832" t="s">
        <v>2162</v>
      </c>
      <c r="G424" s="832" t="s">
        <v>3060</v>
      </c>
      <c r="H424" s="832" t="s">
        <v>585</v>
      </c>
      <c r="I424" s="832" t="s">
        <v>3064</v>
      </c>
      <c r="J424" s="832" t="s">
        <v>3062</v>
      </c>
      <c r="K424" s="832" t="s">
        <v>3065</v>
      </c>
      <c r="L424" s="835">
        <v>908.53</v>
      </c>
      <c r="M424" s="835">
        <v>10902.36</v>
      </c>
      <c r="N424" s="832">
        <v>12</v>
      </c>
      <c r="O424" s="836">
        <v>6</v>
      </c>
      <c r="P424" s="835">
        <v>10902.36</v>
      </c>
      <c r="Q424" s="837">
        <v>1</v>
      </c>
      <c r="R424" s="832">
        <v>12</v>
      </c>
      <c r="S424" s="837">
        <v>1</v>
      </c>
      <c r="T424" s="836">
        <v>6</v>
      </c>
      <c r="U424" s="838">
        <v>1</v>
      </c>
    </row>
    <row r="425" spans="1:21" ht="14.4" customHeight="1" x14ac:dyDescent="0.3">
      <c r="A425" s="831">
        <v>7</v>
      </c>
      <c r="B425" s="832" t="s">
        <v>2161</v>
      </c>
      <c r="C425" s="832" t="s">
        <v>2167</v>
      </c>
      <c r="D425" s="833" t="s">
        <v>3722</v>
      </c>
      <c r="E425" s="834" t="s">
        <v>2173</v>
      </c>
      <c r="F425" s="832" t="s">
        <v>2162</v>
      </c>
      <c r="G425" s="832" t="s">
        <v>3060</v>
      </c>
      <c r="H425" s="832" t="s">
        <v>585</v>
      </c>
      <c r="I425" s="832" t="s">
        <v>3066</v>
      </c>
      <c r="J425" s="832" t="s">
        <v>3062</v>
      </c>
      <c r="K425" s="832" t="s">
        <v>3067</v>
      </c>
      <c r="L425" s="835">
        <v>1677.3</v>
      </c>
      <c r="M425" s="835">
        <v>11741.099999999999</v>
      </c>
      <c r="N425" s="832">
        <v>7</v>
      </c>
      <c r="O425" s="836">
        <v>5</v>
      </c>
      <c r="P425" s="835">
        <v>11741.099999999999</v>
      </c>
      <c r="Q425" s="837">
        <v>1</v>
      </c>
      <c r="R425" s="832">
        <v>7</v>
      </c>
      <c r="S425" s="837">
        <v>1</v>
      </c>
      <c r="T425" s="836">
        <v>5</v>
      </c>
      <c r="U425" s="838">
        <v>1</v>
      </c>
    </row>
    <row r="426" spans="1:21" ht="14.4" customHeight="1" x14ac:dyDescent="0.3">
      <c r="A426" s="831">
        <v>7</v>
      </c>
      <c r="B426" s="832" t="s">
        <v>2161</v>
      </c>
      <c r="C426" s="832" t="s">
        <v>2167</v>
      </c>
      <c r="D426" s="833" t="s">
        <v>3722</v>
      </c>
      <c r="E426" s="834" t="s">
        <v>2173</v>
      </c>
      <c r="F426" s="832" t="s">
        <v>2162</v>
      </c>
      <c r="G426" s="832" t="s">
        <v>3060</v>
      </c>
      <c r="H426" s="832" t="s">
        <v>585</v>
      </c>
      <c r="I426" s="832" t="s">
        <v>3068</v>
      </c>
      <c r="J426" s="832" t="s">
        <v>3062</v>
      </c>
      <c r="K426" s="832" t="s">
        <v>3069</v>
      </c>
      <c r="L426" s="835">
        <v>1257.97</v>
      </c>
      <c r="M426" s="835">
        <v>8805.7900000000009</v>
      </c>
      <c r="N426" s="832">
        <v>7</v>
      </c>
      <c r="O426" s="836">
        <v>5</v>
      </c>
      <c r="P426" s="835">
        <v>8805.7900000000009</v>
      </c>
      <c r="Q426" s="837">
        <v>1</v>
      </c>
      <c r="R426" s="832">
        <v>7</v>
      </c>
      <c r="S426" s="837">
        <v>1</v>
      </c>
      <c r="T426" s="836">
        <v>5</v>
      </c>
      <c r="U426" s="838">
        <v>1</v>
      </c>
    </row>
    <row r="427" spans="1:21" ht="14.4" customHeight="1" x14ac:dyDescent="0.3">
      <c r="A427" s="831">
        <v>7</v>
      </c>
      <c r="B427" s="832" t="s">
        <v>2161</v>
      </c>
      <c r="C427" s="832" t="s">
        <v>2167</v>
      </c>
      <c r="D427" s="833" t="s">
        <v>3722</v>
      </c>
      <c r="E427" s="834" t="s">
        <v>2173</v>
      </c>
      <c r="F427" s="832" t="s">
        <v>2162</v>
      </c>
      <c r="G427" s="832" t="s">
        <v>3060</v>
      </c>
      <c r="H427" s="832" t="s">
        <v>585</v>
      </c>
      <c r="I427" s="832" t="s">
        <v>3070</v>
      </c>
      <c r="J427" s="832" t="s">
        <v>3062</v>
      </c>
      <c r="K427" s="832" t="s">
        <v>3071</v>
      </c>
      <c r="L427" s="835">
        <v>0</v>
      </c>
      <c r="M427" s="835">
        <v>0</v>
      </c>
      <c r="N427" s="832">
        <v>1</v>
      </c>
      <c r="O427" s="836">
        <v>1</v>
      </c>
      <c r="P427" s="835">
        <v>0</v>
      </c>
      <c r="Q427" s="837"/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7</v>
      </c>
      <c r="B428" s="832" t="s">
        <v>2161</v>
      </c>
      <c r="C428" s="832" t="s">
        <v>2167</v>
      </c>
      <c r="D428" s="833" t="s">
        <v>3722</v>
      </c>
      <c r="E428" s="834" t="s">
        <v>2173</v>
      </c>
      <c r="F428" s="832" t="s">
        <v>2162</v>
      </c>
      <c r="G428" s="832" t="s">
        <v>3060</v>
      </c>
      <c r="H428" s="832" t="s">
        <v>585</v>
      </c>
      <c r="I428" s="832" t="s">
        <v>3072</v>
      </c>
      <c r="J428" s="832" t="s">
        <v>3062</v>
      </c>
      <c r="K428" s="832" t="s">
        <v>3073</v>
      </c>
      <c r="L428" s="835">
        <v>0</v>
      </c>
      <c r="M428" s="835">
        <v>0</v>
      </c>
      <c r="N428" s="832">
        <v>4</v>
      </c>
      <c r="O428" s="836">
        <v>2</v>
      </c>
      <c r="P428" s="835">
        <v>0</v>
      </c>
      <c r="Q428" s="837"/>
      <c r="R428" s="832">
        <v>4</v>
      </c>
      <c r="S428" s="837">
        <v>1</v>
      </c>
      <c r="T428" s="836">
        <v>2</v>
      </c>
      <c r="U428" s="838">
        <v>1</v>
      </c>
    </row>
    <row r="429" spans="1:21" ht="14.4" customHeight="1" x14ac:dyDescent="0.3">
      <c r="A429" s="831">
        <v>7</v>
      </c>
      <c r="B429" s="832" t="s">
        <v>2161</v>
      </c>
      <c r="C429" s="832" t="s">
        <v>2167</v>
      </c>
      <c r="D429" s="833" t="s">
        <v>3722</v>
      </c>
      <c r="E429" s="834" t="s">
        <v>2173</v>
      </c>
      <c r="F429" s="832" t="s">
        <v>2162</v>
      </c>
      <c r="G429" s="832" t="s">
        <v>3060</v>
      </c>
      <c r="H429" s="832" t="s">
        <v>585</v>
      </c>
      <c r="I429" s="832" t="s">
        <v>3074</v>
      </c>
      <c r="J429" s="832" t="s">
        <v>3075</v>
      </c>
      <c r="K429" s="832" t="s">
        <v>3076</v>
      </c>
      <c r="L429" s="835">
        <v>0</v>
      </c>
      <c r="M429" s="835">
        <v>0</v>
      </c>
      <c r="N429" s="832">
        <v>6</v>
      </c>
      <c r="O429" s="836">
        <v>2</v>
      </c>
      <c r="P429" s="835">
        <v>0</v>
      </c>
      <c r="Q429" s="837"/>
      <c r="R429" s="832">
        <v>6</v>
      </c>
      <c r="S429" s="837">
        <v>1</v>
      </c>
      <c r="T429" s="836">
        <v>2</v>
      </c>
      <c r="U429" s="838">
        <v>1</v>
      </c>
    </row>
    <row r="430" spans="1:21" ht="14.4" customHeight="1" x14ac:dyDescent="0.3">
      <c r="A430" s="831">
        <v>7</v>
      </c>
      <c r="B430" s="832" t="s">
        <v>2161</v>
      </c>
      <c r="C430" s="832" t="s">
        <v>2167</v>
      </c>
      <c r="D430" s="833" t="s">
        <v>3722</v>
      </c>
      <c r="E430" s="834" t="s">
        <v>2173</v>
      </c>
      <c r="F430" s="832" t="s">
        <v>2162</v>
      </c>
      <c r="G430" s="832" t="s">
        <v>3060</v>
      </c>
      <c r="H430" s="832" t="s">
        <v>585</v>
      </c>
      <c r="I430" s="832" t="s">
        <v>3077</v>
      </c>
      <c r="J430" s="832" t="s">
        <v>3062</v>
      </c>
      <c r="K430" s="832" t="s">
        <v>3078</v>
      </c>
      <c r="L430" s="835">
        <v>0</v>
      </c>
      <c r="M430" s="835">
        <v>0</v>
      </c>
      <c r="N430" s="832">
        <v>2</v>
      </c>
      <c r="O430" s="836">
        <v>1</v>
      </c>
      <c r="P430" s="835">
        <v>0</v>
      </c>
      <c r="Q430" s="837"/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7</v>
      </c>
      <c r="B431" s="832" t="s">
        <v>2161</v>
      </c>
      <c r="C431" s="832" t="s">
        <v>2167</v>
      </c>
      <c r="D431" s="833" t="s">
        <v>3722</v>
      </c>
      <c r="E431" s="834" t="s">
        <v>2173</v>
      </c>
      <c r="F431" s="832" t="s">
        <v>2162</v>
      </c>
      <c r="G431" s="832" t="s">
        <v>3060</v>
      </c>
      <c r="H431" s="832" t="s">
        <v>585</v>
      </c>
      <c r="I431" s="832" t="s">
        <v>3079</v>
      </c>
      <c r="J431" s="832" t="s">
        <v>3062</v>
      </c>
      <c r="K431" s="832" t="s">
        <v>3080</v>
      </c>
      <c r="L431" s="835">
        <v>2096.62</v>
      </c>
      <c r="M431" s="835">
        <v>4193.24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7</v>
      </c>
      <c r="B432" s="832" t="s">
        <v>2161</v>
      </c>
      <c r="C432" s="832" t="s">
        <v>2167</v>
      </c>
      <c r="D432" s="833" t="s">
        <v>3722</v>
      </c>
      <c r="E432" s="834" t="s">
        <v>2173</v>
      </c>
      <c r="F432" s="832" t="s">
        <v>2162</v>
      </c>
      <c r="G432" s="832" t="s">
        <v>3060</v>
      </c>
      <c r="H432" s="832" t="s">
        <v>585</v>
      </c>
      <c r="I432" s="832" t="s">
        <v>3081</v>
      </c>
      <c r="J432" s="832" t="s">
        <v>3062</v>
      </c>
      <c r="K432" s="832" t="s">
        <v>3082</v>
      </c>
      <c r="L432" s="835">
        <v>0</v>
      </c>
      <c r="M432" s="835">
        <v>0</v>
      </c>
      <c r="N432" s="832">
        <v>4</v>
      </c>
      <c r="O432" s="836">
        <v>1</v>
      </c>
      <c r="P432" s="835">
        <v>0</v>
      </c>
      <c r="Q432" s="837"/>
      <c r="R432" s="832">
        <v>4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7</v>
      </c>
      <c r="B433" s="832" t="s">
        <v>2161</v>
      </c>
      <c r="C433" s="832" t="s">
        <v>2167</v>
      </c>
      <c r="D433" s="833" t="s">
        <v>3722</v>
      </c>
      <c r="E433" s="834" t="s">
        <v>2173</v>
      </c>
      <c r="F433" s="832" t="s">
        <v>2162</v>
      </c>
      <c r="G433" s="832" t="s">
        <v>3083</v>
      </c>
      <c r="H433" s="832" t="s">
        <v>585</v>
      </c>
      <c r="I433" s="832" t="s">
        <v>3084</v>
      </c>
      <c r="J433" s="832" t="s">
        <v>3085</v>
      </c>
      <c r="K433" s="832" t="s">
        <v>2990</v>
      </c>
      <c r="L433" s="835">
        <v>38.56</v>
      </c>
      <c r="M433" s="835">
        <v>115.68</v>
      </c>
      <c r="N433" s="832">
        <v>3</v>
      </c>
      <c r="O433" s="836">
        <v>1</v>
      </c>
      <c r="P433" s="835">
        <v>115.68</v>
      </c>
      <c r="Q433" s="837">
        <v>1</v>
      </c>
      <c r="R433" s="832">
        <v>3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7</v>
      </c>
      <c r="B434" s="832" t="s">
        <v>2161</v>
      </c>
      <c r="C434" s="832" t="s">
        <v>2167</v>
      </c>
      <c r="D434" s="833" t="s">
        <v>3722</v>
      </c>
      <c r="E434" s="834" t="s">
        <v>2173</v>
      </c>
      <c r="F434" s="832" t="s">
        <v>2162</v>
      </c>
      <c r="G434" s="832" t="s">
        <v>2356</v>
      </c>
      <c r="H434" s="832" t="s">
        <v>585</v>
      </c>
      <c r="I434" s="832" t="s">
        <v>3086</v>
      </c>
      <c r="J434" s="832" t="s">
        <v>3087</v>
      </c>
      <c r="K434" s="832" t="s">
        <v>1819</v>
      </c>
      <c r="L434" s="835">
        <v>187.92</v>
      </c>
      <c r="M434" s="835">
        <v>751.68</v>
      </c>
      <c r="N434" s="832">
        <v>4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7</v>
      </c>
      <c r="B435" s="832" t="s">
        <v>2161</v>
      </c>
      <c r="C435" s="832" t="s">
        <v>2167</v>
      </c>
      <c r="D435" s="833" t="s">
        <v>3722</v>
      </c>
      <c r="E435" s="834" t="s">
        <v>2173</v>
      </c>
      <c r="F435" s="832" t="s">
        <v>2162</v>
      </c>
      <c r="G435" s="832" t="s">
        <v>2356</v>
      </c>
      <c r="H435" s="832" t="s">
        <v>585</v>
      </c>
      <c r="I435" s="832" t="s">
        <v>2433</v>
      </c>
      <c r="J435" s="832" t="s">
        <v>2434</v>
      </c>
      <c r="K435" s="832" t="s">
        <v>2435</v>
      </c>
      <c r="L435" s="835">
        <v>140.94999999999999</v>
      </c>
      <c r="M435" s="835">
        <v>845.69999999999993</v>
      </c>
      <c r="N435" s="832">
        <v>6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7</v>
      </c>
      <c r="B436" s="832" t="s">
        <v>2161</v>
      </c>
      <c r="C436" s="832" t="s">
        <v>2167</v>
      </c>
      <c r="D436" s="833" t="s">
        <v>3722</v>
      </c>
      <c r="E436" s="834" t="s">
        <v>2173</v>
      </c>
      <c r="F436" s="832" t="s">
        <v>2162</v>
      </c>
      <c r="G436" s="832" t="s">
        <v>2356</v>
      </c>
      <c r="H436" s="832" t="s">
        <v>585</v>
      </c>
      <c r="I436" s="832" t="s">
        <v>2357</v>
      </c>
      <c r="J436" s="832" t="s">
        <v>2358</v>
      </c>
      <c r="K436" s="832" t="s">
        <v>1819</v>
      </c>
      <c r="L436" s="835">
        <v>187.92</v>
      </c>
      <c r="M436" s="835">
        <v>3382.5600000000004</v>
      </c>
      <c r="N436" s="832">
        <v>18</v>
      </c>
      <c r="O436" s="836">
        <v>2.5</v>
      </c>
      <c r="P436" s="835">
        <v>3382.5600000000004</v>
      </c>
      <c r="Q436" s="837">
        <v>1</v>
      </c>
      <c r="R436" s="832">
        <v>18</v>
      </c>
      <c r="S436" s="837">
        <v>1</v>
      </c>
      <c r="T436" s="836">
        <v>2.5</v>
      </c>
      <c r="U436" s="838">
        <v>1</v>
      </c>
    </row>
    <row r="437" spans="1:21" ht="14.4" customHeight="1" x14ac:dyDescent="0.3">
      <c r="A437" s="831">
        <v>7</v>
      </c>
      <c r="B437" s="832" t="s">
        <v>2161</v>
      </c>
      <c r="C437" s="832" t="s">
        <v>2167</v>
      </c>
      <c r="D437" s="833" t="s">
        <v>3722</v>
      </c>
      <c r="E437" s="834" t="s">
        <v>2173</v>
      </c>
      <c r="F437" s="832" t="s">
        <v>2162</v>
      </c>
      <c r="G437" s="832" t="s">
        <v>2356</v>
      </c>
      <c r="H437" s="832" t="s">
        <v>585</v>
      </c>
      <c r="I437" s="832" t="s">
        <v>3088</v>
      </c>
      <c r="J437" s="832" t="s">
        <v>3089</v>
      </c>
      <c r="K437" s="832" t="s">
        <v>3090</v>
      </c>
      <c r="L437" s="835">
        <v>300.68</v>
      </c>
      <c r="M437" s="835">
        <v>1804.08</v>
      </c>
      <c r="N437" s="832">
        <v>6</v>
      </c>
      <c r="O437" s="836">
        <v>2</v>
      </c>
      <c r="P437" s="835">
        <v>1804.08</v>
      </c>
      <c r="Q437" s="837">
        <v>1</v>
      </c>
      <c r="R437" s="832">
        <v>6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7</v>
      </c>
      <c r="B438" s="832" t="s">
        <v>2161</v>
      </c>
      <c r="C438" s="832" t="s">
        <v>2167</v>
      </c>
      <c r="D438" s="833" t="s">
        <v>3722</v>
      </c>
      <c r="E438" s="834" t="s">
        <v>2173</v>
      </c>
      <c r="F438" s="832" t="s">
        <v>2162</v>
      </c>
      <c r="G438" s="832" t="s">
        <v>2356</v>
      </c>
      <c r="H438" s="832" t="s">
        <v>585</v>
      </c>
      <c r="I438" s="832" t="s">
        <v>3091</v>
      </c>
      <c r="J438" s="832" t="s">
        <v>1261</v>
      </c>
      <c r="K438" s="832" t="s">
        <v>2361</v>
      </c>
      <c r="L438" s="835">
        <v>93.96</v>
      </c>
      <c r="M438" s="835">
        <v>3382.56</v>
      </c>
      <c r="N438" s="832">
        <v>36</v>
      </c>
      <c r="O438" s="836">
        <v>5</v>
      </c>
      <c r="P438" s="835">
        <v>1127.52</v>
      </c>
      <c r="Q438" s="837">
        <v>0.33333333333333331</v>
      </c>
      <c r="R438" s="832">
        <v>12</v>
      </c>
      <c r="S438" s="837">
        <v>0.33333333333333331</v>
      </c>
      <c r="T438" s="836">
        <v>1.5</v>
      </c>
      <c r="U438" s="838">
        <v>0.3</v>
      </c>
    </row>
    <row r="439" spans="1:21" ht="14.4" customHeight="1" x14ac:dyDescent="0.3">
      <c r="A439" s="831">
        <v>7</v>
      </c>
      <c r="B439" s="832" t="s">
        <v>2161</v>
      </c>
      <c r="C439" s="832" t="s">
        <v>2167</v>
      </c>
      <c r="D439" s="833" t="s">
        <v>3722</v>
      </c>
      <c r="E439" s="834" t="s">
        <v>2173</v>
      </c>
      <c r="F439" s="832" t="s">
        <v>2162</v>
      </c>
      <c r="G439" s="832" t="s">
        <v>2356</v>
      </c>
      <c r="H439" s="832" t="s">
        <v>585</v>
      </c>
      <c r="I439" s="832" t="s">
        <v>3092</v>
      </c>
      <c r="J439" s="832" t="s">
        <v>3093</v>
      </c>
      <c r="K439" s="832" t="s">
        <v>3094</v>
      </c>
      <c r="L439" s="835">
        <v>300.68</v>
      </c>
      <c r="M439" s="835">
        <v>300.68</v>
      </c>
      <c r="N439" s="832">
        <v>1</v>
      </c>
      <c r="O439" s="836">
        <v>0.5</v>
      </c>
      <c r="P439" s="835">
        <v>300.68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7</v>
      </c>
      <c r="B440" s="832" t="s">
        <v>2161</v>
      </c>
      <c r="C440" s="832" t="s">
        <v>2167</v>
      </c>
      <c r="D440" s="833" t="s">
        <v>3722</v>
      </c>
      <c r="E440" s="834" t="s">
        <v>2173</v>
      </c>
      <c r="F440" s="832" t="s">
        <v>2162</v>
      </c>
      <c r="G440" s="832" t="s">
        <v>2356</v>
      </c>
      <c r="H440" s="832" t="s">
        <v>585</v>
      </c>
      <c r="I440" s="832" t="s">
        <v>3095</v>
      </c>
      <c r="J440" s="832" t="s">
        <v>2434</v>
      </c>
      <c r="K440" s="832" t="s">
        <v>3096</v>
      </c>
      <c r="L440" s="835">
        <v>0</v>
      </c>
      <c r="M440" s="835">
        <v>0</v>
      </c>
      <c r="N440" s="832">
        <v>6</v>
      </c>
      <c r="O440" s="836">
        <v>0.5</v>
      </c>
      <c r="P440" s="835">
        <v>0</v>
      </c>
      <c r="Q440" s="837"/>
      <c r="R440" s="832">
        <v>6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7</v>
      </c>
      <c r="B441" s="832" t="s">
        <v>2161</v>
      </c>
      <c r="C441" s="832" t="s">
        <v>2167</v>
      </c>
      <c r="D441" s="833" t="s">
        <v>3722</v>
      </c>
      <c r="E441" s="834" t="s">
        <v>2173</v>
      </c>
      <c r="F441" s="832" t="s">
        <v>2162</v>
      </c>
      <c r="G441" s="832" t="s">
        <v>2356</v>
      </c>
      <c r="H441" s="832" t="s">
        <v>585</v>
      </c>
      <c r="I441" s="832" t="s">
        <v>3097</v>
      </c>
      <c r="J441" s="832" t="s">
        <v>2358</v>
      </c>
      <c r="K441" s="832" t="s">
        <v>2985</v>
      </c>
      <c r="L441" s="835">
        <v>0</v>
      </c>
      <c r="M441" s="835">
        <v>0</v>
      </c>
      <c r="N441" s="832">
        <v>3</v>
      </c>
      <c r="O441" s="836">
        <v>0.5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7</v>
      </c>
      <c r="B442" s="832" t="s">
        <v>2161</v>
      </c>
      <c r="C442" s="832" t="s">
        <v>2167</v>
      </c>
      <c r="D442" s="833" t="s">
        <v>3722</v>
      </c>
      <c r="E442" s="834" t="s">
        <v>2173</v>
      </c>
      <c r="F442" s="832" t="s">
        <v>2162</v>
      </c>
      <c r="G442" s="832" t="s">
        <v>2356</v>
      </c>
      <c r="H442" s="832" t="s">
        <v>585</v>
      </c>
      <c r="I442" s="832" t="s">
        <v>3098</v>
      </c>
      <c r="J442" s="832" t="s">
        <v>3099</v>
      </c>
      <c r="K442" s="832" t="s">
        <v>3100</v>
      </c>
      <c r="L442" s="835">
        <v>0</v>
      </c>
      <c r="M442" s="835">
        <v>0</v>
      </c>
      <c r="N442" s="832">
        <v>1</v>
      </c>
      <c r="O442" s="836">
        <v>1</v>
      </c>
      <c r="P442" s="835">
        <v>0</v>
      </c>
      <c r="Q442" s="837"/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7</v>
      </c>
      <c r="B443" s="832" t="s">
        <v>2161</v>
      </c>
      <c r="C443" s="832" t="s">
        <v>2167</v>
      </c>
      <c r="D443" s="833" t="s">
        <v>3722</v>
      </c>
      <c r="E443" s="834" t="s">
        <v>2173</v>
      </c>
      <c r="F443" s="832" t="s">
        <v>2162</v>
      </c>
      <c r="G443" s="832" t="s">
        <v>2356</v>
      </c>
      <c r="H443" s="832" t="s">
        <v>585</v>
      </c>
      <c r="I443" s="832" t="s">
        <v>3101</v>
      </c>
      <c r="J443" s="832" t="s">
        <v>3099</v>
      </c>
      <c r="K443" s="832" t="s">
        <v>3065</v>
      </c>
      <c r="L443" s="835">
        <v>0</v>
      </c>
      <c r="M443" s="835">
        <v>0</v>
      </c>
      <c r="N443" s="832">
        <v>1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7</v>
      </c>
      <c r="B444" s="832" t="s">
        <v>2161</v>
      </c>
      <c r="C444" s="832" t="s">
        <v>2167</v>
      </c>
      <c r="D444" s="833" t="s">
        <v>3722</v>
      </c>
      <c r="E444" s="834" t="s">
        <v>2173</v>
      </c>
      <c r="F444" s="832" t="s">
        <v>2162</v>
      </c>
      <c r="G444" s="832" t="s">
        <v>3102</v>
      </c>
      <c r="H444" s="832" t="s">
        <v>634</v>
      </c>
      <c r="I444" s="832" t="s">
        <v>3103</v>
      </c>
      <c r="J444" s="832" t="s">
        <v>3104</v>
      </c>
      <c r="K444" s="832" t="s">
        <v>3105</v>
      </c>
      <c r="L444" s="835">
        <v>161.06</v>
      </c>
      <c r="M444" s="835">
        <v>483.18</v>
      </c>
      <c r="N444" s="832">
        <v>3</v>
      </c>
      <c r="O444" s="836">
        <v>0.5</v>
      </c>
      <c r="P444" s="835">
        <v>483.18</v>
      </c>
      <c r="Q444" s="837">
        <v>1</v>
      </c>
      <c r="R444" s="832">
        <v>3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7</v>
      </c>
      <c r="B445" s="832" t="s">
        <v>2161</v>
      </c>
      <c r="C445" s="832" t="s">
        <v>2167</v>
      </c>
      <c r="D445" s="833" t="s">
        <v>3722</v>
      </c>
      <c r="E445" s="834" t="s">
        <v>2173</v>
      </c>
      <c r="F445" s="832" t="s">
        <v>2162</v>
      </c>
      <c r="G445" s="832" t="s">
        <v>3102</v>
      </c>
      <c r="H445" s="832" t="s">
        <v>634</v>
      </c>
      <c r="I445" s="832" t="s">
        <v>3106</v>
      </c>
      <c r="J445" s="832" t="s">
        <v>3104</v>
      </c>
      <c r="K445" s="832" t="s">
        <v>3107</v>
      </c>
      <c r="L445" s="835">
        <v>400.17</v>
      </c>
      <c r="M445" s="835">
        <v>1600.68</v>
      </c>
      <c r="N445" s="832">
        <v>4</v>
      </c>
      <c r="O445" s="836">
        <v>3</v>
      </c>
      <c r="P445" s="835">
        <v>1600.68</v>
      </c>
      <c r="Q445" s="837">
        <v>1</v>
      </c>
      <c r="R445" s="832">
        <v>4</v>
      </c>
      <c r="S445" s="837">
        <v>1</v>
      </c>
      <c r="T445" s="836">
        <v>3</v>
      </c>
      <c r="U445" s="838">
        <v>1</v>
      </c>
    </row>
    <row r="446" spans="1:21" ht="14.4" customHeight="1" x14ac:dyDescent="0.3">
      <c r="A446" s="831">
        <v>7</v>
      </c>
      <c r="B446" s="832" t="s">
        <v>2161</v>
      </c>
      <c r="C446" s="832" t="s">
        <v>2167</v>
      </c>
      <c r="D446" s="833" t="s">
        <v>3722</v>
      </c>
      <c r="E446" s="834" t="s">
        <v>2173</v>
      </c>
      <c r="F446" s="832" t="s">
        <v>2162</v>
      </c>
      <c r="G446" s="832" t="s">
        <v>3102</v>
      </c>
      <c r="H446" s="832" t="s">
        <v>634</v>
      </c>
      <c r="I446" s="832" t="s">
        <v>3108</v>
      </c>
      <c r="J446" s="832" t="s">
        <v>3104</v>
      </c>
      <c r="K446" s="832" t="s">
        <v>3109</v>
      </c>
      <c r="L446" s="835">
        <v>533.42999999999995</v>
      </c>
      <c r="M446" s="835">
        <v>1066.8599999999999</v>
      </c>
      <c r="N446" s="832">
        <v>2</v>
      </c>
      <c r="O446" s="836">
        <v>1.5</v>
      </c>
      <c r="P446" s="835">
        <v>1066.8599999999999</v>
      </c>
      <c r="Q446" s="837">
        <v>1</v>
      </c>
      <c r="R446" s="832">
        <v>2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7</v>
      </c>
      <c r="B447" s="832" t="s">
        <v>2161</v>
      </c>
      <c r="C447" s="832" t="s">
        <v>2167</v>
      </c>
      <c r="D447" s="833" t="s">
        <v>3722</v>
      </c>
      <c r="E447" s="834" t="s">
        <v>2173</v>
      </c>
      <c r="F447" s="832" t="s">
        <v>2162</v>
      </c>
      <c r="G447" s="832" t="s">
        <v>2281</v>
      </c>
      <c r="H447" s="832" t="s">
        <v>585</v>
      </c>
      <c r="I447" s="832" t="s">
        <v>3110</v>
      </c>
      <c r="J447" s="832" t="s">
        <v>3111</v>
      </c>
      <c r="K447" s="832" t="s">
        <v>2372</v>
      </c>
      <c r="L447" s="835">
        <v>0</v>
      </c>
      <c r="M447" s="835">
        <v>0</v>
      </c>
      <c r="N447" s="832">
        <v>1</v>
      </c>
      <c r="O447" s="836">
        <v>0.5</v>
      </c>
      <c r="P447" s="835"/>
      <c r="Q447" s="837"/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7</v>
      </c>
      <c r="B448" s="832" t="s">
        <v>2161</v>
      </c>
      <c r="C448" s="832" t="s">
        <v>2167</v>
      </c>
      <c r="D448" s="833" t="s">
        <v>3722</v>
      </c>
      <c r="E448" s="834" t="s">
        <v>2173</v>
      </c>
      <c r="F448" s="832" t="s">
        <v>2162</v>
      </c>
      <c r="G448" s="832" t="s">
        <v>2281</v>
      </c>
      <c r="H448" s="832" t="s">
        <v>634</v>
      </c>
      <c r="I448" s="832" t="s">
        <v>2035</v>
      </c>
      <c r="J448" s="832" t="s">
        <v>1326</v>
      </c>
      <c r="K448" s="832" t="s">
        <v>2036</v>
      </c>
      <c r="L448" s="835">
        <v>0</v>
      </c>
      <c r="M448" s="835">
        <v>0</v>
      </c>
      <c r="N448" s="832">
        <v>2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7</v>
      </c>
      <c r="B449" s="832" t="s">
        <v>2161</v>
      </c>
      <c r="C449" s="832" t="s">
        <v>2167</v>
      </c>
      <c r="D449" s="833" t="s">
        <v>3722</v>
      </c>
      <c r="E449" s="834" t="s">
        <v>2173</v>
      </c>
      <c r="F449" s="832" t="s">
        <v>2162</v>
      </c>
      <c r="G449" s="832" t="s">
        <v>2281</v>
      </c>
      <c r="H449" s="832" t="s">
        <v>585</v>
      </c>
      <c r="I449" s="832" t="s">
        <v>3112</v>
      </c>
      <c r="J449" s="832" t="s">
        <v>2747</v>
      </c>
      <c r="K449" s="832" t="s">
        <v>2372</v>
      </c>
      <c r="L449" s="835">
        <v>0</v>
      </c>
      <c r="M449" s="835">
        <v>0</v>
      </c>
      <c r="N449" s="832">
        <v>1</v>
      </c>
      <c r="O449" s="836">
        <v>0.5</v>
      </c>
      <c r="P449" s="835">
        <v>0</v>
      </c>
      <c r="Q449" s="837"/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7</v>
      </c>
      <c r="B450" s="832" t="s">
        <v>2161</v>
      </c>
      <c r="C450" s="832" t="s">
        <v>2167</v>
      </c>
      <c r="D450" s="833" t="s">
        <v>3722</v>
      </c>
      <c r="E450" s="834" t="s">
        <v>2173</v>
      </c>
      <c r="F450" s="832" t="s">
        <v>2162</v>
      </c>
      <c r="G450" s="832" t="s">
        <v>2281</v>
      </c>
      <c r="H450" s="832" t="s">
        <v>585</v>
      </c>
      <c r="I450" s="832" t="s">
        <v>2769</v>
      </c>
      <c r="J450" s="832" t="s">
        <v>2371</v>
      </c>
      <c r="K450" s="832" t="s">
        <v>1829</v>
      </c>
      <c r="L450" s="835">
        <v>0</v>
      </c>
      <c r="M450" s="835">
        <v>0</v>
      </c>
      <c r="N450" s="832">
        <v>2</v>
      </c>
      <c r="O450" s="836">
        <v>0.5</v>
      </c>
      <c r="P450" s="835">
        <v>0</v>
      </c>
      <c r="Q450" s="837"/>
      <c r="R450" s="832">
        <v>2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7</v>
      </c>
      <c r="B451" s="832" t="s">
        <v>2161</v>
      </c>
      <c r="C451" s="832" t="s">
        <v>2167</v>
      </c>
      <c r="D451" s="833" t="s">
        <v>3722</v>
      </c>
      <c r="E451" s="834" t="s">
        <v>2173</v>
      </c>
      <c r="F451" s="832" t="s">
        <v>2162</v>
      </c>
      <c r="G451" s="832" t="s">
        <v>2281</v>
      </c>
      <c r="H451" s="832" t="s">
        <v>585</v>
      </c>
      <c r="I451" s="832" t="s">
        <v>3113</v>
      </c>
      <c r="J451" s="832" t="s">
        <v>2371</v>
      </c>
      <c r="K451" s="832" t="s">
        <v>2036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7</v>
      </c>
      <c r="B452" s="832" t="s">
        <v>2161</v>
      </c>
      <c r="C452" s="832" t="s">
        <v>2167</v>
      </c>
      <c r="D452" s="833" t="s">
        <v>3722</v>
      </c>
      <c r="E452" s="834" t="s">
        <v>2173</v>
      </c>
      <c r="F452" s="832" t="s">
        <v>2162</v>
      </c>
      <c r="G452" s="832" t="s">
        <v>2376</v>
      </c>
      <c r="H452" s="832" t="s">
        <v>585</v>
      </c>
      <c r="I452" s="832" t="s">
        <v>3114</v>
      </c>
      <c r="J452" s="832" t="s">
        <v>2413</v>
      </c>
      <c r="K452" s="832" t="s">
        <v>3115</v>
      </c>
      <c r="L452" s="835">
        <v>50.32</v>
      </c>
      <c r="M452" s="835">
        <v>2616.6400000000003</v>
      </c>
      <c r="N452" s="832">
        <v>52</v>
      </c>
      <c r="O452" s="836">
        <v>15</v>
      </c>
      <c r="P452" s="835">
        <v>1710.8800000000003</v>
      </c>
      <c r="Q452" s="837">
        <v>0.65384615384615385</v>
      </c>
      <c r="R452" s="832">
        <v>34</v>
      </c>
      <c r="S452" s="837">
        <v>0.65384615384615385</v>
      </c>
      <c r="T452" s="836">
        <v>10.5</v>
      </c>
      <c r="U452" s="838">
        <v>0.7</v>
      </c>
    </row>
    <row r="453" spans="1:21" ht="14.4" customHeight="1" x14ac:dyDescent="0.3">
      <c r="A453" s="831">
        <v>7</v>
      </c>
      <c r="B453" s="832" t="s">
        <v>2161</v>
      </c>
      <c r="C453" s="832" t="s">
        <v>2167</v>
      </c>
      <c r="D453" s="833" t="s">
        <v>3722</v>
      </c>
      <c r="E453" s="834" t="s">
        <v>2173</v>
      </c>
      <c r="F453" s="832" t="s">
        <v>2162</v>
      </c>
      <c r="G453" s="832" t="s">
        <v>2376</v>
      </c>
      <c r="H453" s="832" t="s">
        <v>585</v>
      </c>
      <c r="I453" s="832" t="s">
        <v>3116</v>
      </c>
      <c r="J453" s="832" t="s">
        <v>2776</v>
      </c>
      <c r="K453" s="832"/>
      <c r="L453" s="835">
        <v>0</v>
      </c>
      <c r="M453" s="835">
        <v>0</v>
      </c>
      <c r="N453" s="832">
        <v>3</v>
      </c>
      <c r="O453" s="836">
        <v>0.5</v>
      </c>
      <c r="P453" s="835">
        <v>0</v>
      </c>
      <c r="Q453" s="837"/>
      <c r="R453" s="832">
        <v>3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7</v>
      </c>
      <c r="B454" s="832" t="s">
        <v>2161</v>
      </c>
      <c r="C454" s="832" t="s">
        <v>2167</v>
      </c>
      <c r="D454" s="833" t="s">
        <v>3722</v>
      </c>
      <c r="E454" s="834" t="s">
        <v>2173</v>
      </c>
      <c r="F454" s="832" t="s">
        <v>2162</v>
      </c>
      <c r="G454" s="832" t="s">
        <v>2376</v>
      </c>
      <c r="H454" s="832" t="s">
        <v>585</v>
      </c>
      <c r="I454" s="832" t="s">
        <v>2415</v>
      </c>
      <c r="J454" s="832" t="s">
        <v>2378</v>
      </c>
      <c r="K454" s="832" t="s">
        <v>2416</v>
      </c>
      <c r="L454" s="835">
        <v>99.94</v>
      </c>
      <c r="M454" s="835">
        <v>399.76</v>
      </c>
      <c r="N454" s="832">
        <v>4</v>
      </c>
      <c r="O454" s="836">
        <v>1.5</v>
      </c>
      <c r="P454" s="835">
        <v>399.76</v>
      </c>
      <c r="Q454" s="837">
        <v>1</v>
      </c>
      <c r="R454" s="832">
        <v>4</v>
      </c>
      <c r="S454" s="837">
        <v>1</v>
      </c>
      <c r="T454" s="836">
        <v>1.5</v>
      </c>
      <c r="U454" s="838">
        <v>1</v>
      </c>
    </row>
    <row r="455" spans="1:21" ht="14.4" customHeight="1" x14ac:dyDescent="0.3">
      <c r="A455" s="831">
        <v>7</v>
      </c>
      <c r="B455" s="832" t="s">
        <v>2161</v>
      </c>
      <c r="C455" s="832" t="s">
        <v>2167</v>
      </c>
      <c r="D455" s="833" t="s">
        <v>3722</v>
      </c>
      <c r="E455" s="834" t="s">
        <v>2173</v>
      </c>
      <c r="F455" s="832" t="s">
        <v>2162</v>
      </c>
      <c r="G455" s="832" t="s">
        <v>2376</v>
      </c>
      <c r="H455" s="832" t="s">
        <v>585</v>
      </c>
      <c r="I455" s="832" t="s">
        <v>2377</v>
      </c>
      <c r="J455" s="832" t="s">
        <v>2378</v>
      </c>
      <c r="K455" s="832" t="s">
        <v>2379</v>
      </c>
      <c r="L455" s="835">
        <v>299.83999999999997</v>
      </c>
      <c r="M455" s="835">
        <v>2698.5600000000004</v>
      </c>
      <c r="N455" s="832">
        <v>9</v>
      </c>
      <c r="O455" s="836">
        <v>4.5</v>
      </c>
      <c r="P455" s="835">
        <v>2698.5600000000004</v>
      </c>
      <c r="Q455" s="837">
        <v>1</v>
      </c>
      <c r="R455" s="832">
        <v>9</v>
      </c>
      <c r="S455" s="837">
        <v>1</v>
      </c>
      <c r="T455" s="836">
        <v>4.5</v>
      </c>
      <c r="U455" s="838">
        <v>1</v>
      </c>
    </row>
    <row r="456" spans="1:21" ht="14.4" customHeight="1" x14ac:dyDescent="0.3">
      <c r="A456" s="831">
        <v>7</v>
      </c>
      <c r="B456" s="832" t="s">
        <v>2161</v>
      </c>
      <c r="C456" s="832" t="s">
        <v>2167</v>
      </c>
      <c r="D456" s="833" t="s">
        <v>3722</v>
      </c>
      <c r="E456" s="834" t="s">
        <v>2173</v>
      </c>
      <c r="F456" s="832" t="s">
        <v>2162</v>
      </c>
      <c r="G456" s="832" t="s">
        <v>2376</v>
      </c>
      <c r="H456" s="832" t="s">
        <v>585</v>
      </c>
      <c r="I456" s="832" t="s">
        <v>3117</v>
      </c>
      <c r="J456" s="832" t="s">
        <v>3118</v>
      </c>
      <c r="K456" s="832" t="s">
        <v>2597</v>
      </c>
      <c r="L456" s="835">
        <v>50.32</v>
      </c>
      <c r="M456" s="835">
        <v>503.20000000000005</v>
      </c>
      <c r="N456" s="832">
        <v>10</v>
      </c>
      <c r="O456" s="836">
        <v>2</v>
      </c>
      <c r="P456" s="835">
        <v>201.28</v>
      </c>
      <c r="Q456" s="837">
        <v>0.39999999999999997</v>
      </c>
      <c r="R456" s="832">
        <v>4</v>
      </c>
      <c r="S456" s="837">
        <v>0.4</v>
      </c>
      <c r="T456" s="836">
        <v>1</v>
      </c>
      <c r="U456" s="838">
        <v>0.5</v>
      </c>
    </row>
    <row r="457" spans="1:21" ht="14.4" customHeight="1" x14ac:dyDescent="0.3">
      <c r="A457" s="831">
        <v>7</v>
      </c>
      <c r="B457" s="832" t="s">
        <v>2161</v>
      </c>
      <c r="C457" s="832" t="s">
        <v>2167</v>
      </c>
      <c r="D457" s="833" t="s">
        <v>3722</v>
      </c>
      <c r="E457" s="834" t="s">
        <v>2173</v>
      </c>
      <c r="F457" s="832" t="s">
        <v>2162</v>
      </c>
      <c r="G457" s="832" t="s">
        <v>2376</v>
      </c>
      <c r="H457" s="832" t="s">
        <v>585</v>
      </c>
      <c r="I457" s="832" t="s">
        <v>3119</v>
      </c>
      <c r="J457" s="832" t="s">
        <v>2413</v>
      </c>
      <c r="K457" s="832" t="s">
        <v>3120</v>
      </c>
      <c r="L457" s="835">
        <v>50.32</v>
      </c>
      <c r="M457" s="835">
        <v>654.16000000000008</v>
      </c>
      <c r="N457" s="832">
        <v>13</v>
      </c>
      <c r="O457" s="836">
        <v>3</v>
      </c>
      <c r="P457" s="835">
        <v>150.96</v>
      </c>
      <c r="Q457" s="837">
        <v>0.23076923076923075</v>
      </c>
      <c r="R457" s="832">
        <v>3</v>
      </c>
      <c r="S457" s="837">
        <v>0.23076923076923078</v>
      </c>
      <c r="T457" s="836">
        <v>1</v>
      </c>
      <c r="U457" s="838">
        <v>0.33333333333333331</v>
      </c>
    </row>
    <row r="458" spans="1:21" ht="14.4" customHeight="1" x14ac:dyDescent="0.3">
      <c r="A458" s="831">
        <v>7</v>
      </c>
      <c r="B458" s="832" t="s">
        <v>2161</v>
      </c>
      <c r="C458" s="832" t="s">
        <v>2167</v>
      </c>
      <c r="D458" s="833" t="s">
        <v>3722</v>
      </c>
      <c r="E458" s="834" t="s">
        <v>2173</v>
      </c>
      <c r="F458" s="832" t="s">
        <v>2162</v>
      </c>
      <c r="G458" s="832" t="s">
        <v>2376</v>
      </c>
      <c r="H458" s="832" t="s">
        <v>585</v>
      </c>
      <c r="I458" s="832" t="s">
        <v>3121</v>
      </c>
      <c r="J458" s="832" t="s">
        <v>2413</v>
      </c>
      <c r="K458" s="832" t="s">
        <v>3122</v>
      </c>
      <c r="L458" s="835">
        <v>0</v>
      </c>
      <c r="M458" s="835">
        <v>0</v>
      </c>
      <c r="N458" s="832">
        <v>1</v>
      </c>
      <c r="O458" s="836">
        <v>0.5</v>
      </c>
      <c r="P458" s="835">
        <v>0</v>
      </c>
      <c r="Q458" s="837"/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7</v>
      </c>
      <c r="B459" s="832" t="s">
        <v>2161</v>
      </c>
      <c r="C459" s="832" t="s">
        <v>2167</v>
      </c>
      <c r="D459" s="833" t="s">
        <v>3722</v>
      </c>
      <c r="E459" s="834" t="s">
        <v>2173</v>
      </c>
      <c r="F459" s="832" t="s">
        <v>2162</v>
      </c>
      <c r="G459" s="832" t="s">
        <v>2376</v>
      </c>
      <c r="H459" s="832" t="s">
        <v>585</v>
      </c>
      <c r="I459" s="832" t="s">
        <v>3123</v>
      </c>
      <c r="J459" s="832" t="s">
        <v>3124</v>
      </c>
      <c r="K459" s="832" t="s">
        <v>3125</v>
      </c>
      <c r="L459" s="835">
        <v>99.94</v>
      </c>
      <c r="M459" s="835">
        <v>1998.8</v>
      </c>
      <c r="N459" s="832">
        <v>20</v>
      </c>
      <c r="O459" s="836">
        <v>3.5</v>
      </c>
      <c r="P459" s="835">
        <v>1698.98</v>
      </c>
      <c r="Q459" s="837">
        <v>0.85</v>
      </c>
      <c r="R459" s="832">
        <v>17</v>
      </c>
      <c r="S459" s="837">
        <v>0.85</v>
      </c>
      <c r="T459" s="836">
        <v>3</v>
      </c>
      <c r="U459" s="838">
        <v>0.8571428571428571</v>
      </c>
    </row>
    <row r="460" spans="1:21" ht="14.4" customHeight="1" x14ac:dyDescent="0.3">
      <c r="A460" s="831">
        <v>7</v>
      </c>
      <c r="B460" s="832" t="s">
        <v>2161</v>
      </c>
      <c r="C460" s="832" t="s">
        <v>2167</v>
      </c>
      <c r="D460" s="833" t="s">
        <v>3722</v>
      </c>
      <c r="E460" s="834" t="s">
        <v>2173</v>
      </c>
      <c r="F460" s="832" t="s">
        <v>2162</v>
      </c>
      <c r="G460" s="832" t="s">
        <v>2376</v>
      </c>
      <c r="H460" s="832" t="s">
        <v>585</v>
      </c>
      <c r="I460" s="832" t="s">
        <v>3126</v>
      </c>
      <c r="J460" s="832" t="s">
        <v>2378</v>
      </c>
      <c r="K460" s="832" t="s">
        <v>3127</v>
      </c>
      <c r="L460" s="835">
        <v>66.63</v>
      </c>
      <c r="M460" s="835">
        <v>333.15</v>
      </c>
      <c r="N460" s="832">
        <v>5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7</v>
      </c>
      <c r="B461" s="832" t="s">
        <v>2161</v>
      </c>
      <c r="C461" s="832" t="s">
        <v>2167</v>
      </c>
      <c r="D461" s="833" t="s">
        <v>3722</v>
      </c>
      <c r="E461" s="834" t="s">
        <v>2173</v>
      </c>
      <c r="F461" s="832" t="s">
        <v>2162</v>
      </c>
      <c r="G461" s="832" t="s">
        <v>2376</v>
      </c>
      <c r="H461" s="832" t="s">
        <v>585</v>
      </c>
      <c r="I461" s="832" t="s">
        <v>3128</v>
      </c>
      <c r="J461" s="832" t="s">
        <v>2413</v>
      </c>
      <c r="K461" s="832" t="s">
        <v>3115</v>
      </c>
      <c r="L461" s="835">
        <v>50.32</v>
      </c>
      <c r="M461" s="835">
        <v>1258</v>
      </c>
      <c r="N461" s="832">
        <v>25</v>
      </c>
      <c r="O461" s="836">
        <v>6</v>
      </c>
      <c r="P461" s="835">
        <v>704.48</v>
      </c>
      <c r="Q461" s="837">
        <v>0.56000000000000005</v>
      </c>
      <c r="R461" s="832">
        <v>14</v>
      </c>
      <c r="S461" s="837">
        <v>0.56000000000000005</v>
      </c>
      <c r="T461" s="836">
        <v>3.5</v>
      </c>
      <c r="U461" s="838">
        <v>0.58333333333333337</v>
      </c>
    </row>
    <row r="462" spans="1:21" ht="14.4" customHeight="1" x14ac:dyDescent="0.3">
      <c r="A462" s="831">
        <v>7</v>
      </c>
      <c r="B462" s="832" t="s">
        <v>2161</v>
      </c>
      <c r="C462" s="832" t="s">
        <v>2167</v>
      </c>
      <c r="D462" s="833" t="s">
        <v>3722</v>
      </c>
      <c r="E462" s="834" t="s">
        <v>2173</v>
      </c>
      <c r="F462" s="832" t="s">
        <v>2162</v>
      </c>
      <c r="G462" s="832" t="s">
        <v>2376</v>
      </c>
      <c r="H462" s="832" t="s">
        <v>585</v>
      </c>
      <c r="I462" s="832" t="s">
        <v>3129</v>
      </c>
      <c r="J462" s="832" t="s">
        <v>2381</v>
      </c>
      <c r="K462" s="832" t="s">
        <v>3130</v>
      </c>
      <c r="L462" s="835">
        <v>199.89</v>
      </c>
      <c r="M462" s="835">
        <v>3997.7999999999997</v>
      </c>
      <c r="N462" s="832">
        <v>20</v>
      </c>
      <c r="O462" s="836">
        <v>6.5</v>
      </c>
      <c r="P462" s="835">
        <v>2398.6799999999998</v>
      </c>
      <c r="Q462" s="837">
        <v>0.6</v>
      </c>
      <c r="R462" s="832">
        <v>12</v>
      </c>
      <c r="S462" s="837">
        <v>0.6</v>
      </c>
      <c r="T462" s="836">
        <v>3</v>
      </c>
      <c r="U462" s="838">
        <v>0.46153846153846156</v>
      </c>
    </row>
    <row r="463" spans="1:21" ht="14.4" customHeight="1" x14ac:dyDescent="0.3">
      <c r="A463" s="831">
        <v>7</v>
      </c>
      <c r="B463" s="832" t="s">
        <v>2161</v>
      </c>
      <c r="C463" s="832" t="s">
        <v>2167</v>
      </c>
      <c r="D463" s="833" t="s">
        <v>3722</v>
      </c>
      <c r="E463" s="834" t="s">
        <v>2173</v>
      </c>
      <c r="F463" s="832" t="s">
        <v>2162</v>
      </c>
      <c r="G463" s="832" t="s">
        <v>3131</v>
      </c>
      <c r="H463" s="832" t="s">
        <v>585</v>
      </c>
      <c r="I463" s="832" t="s">
        <v>3132</v>
      </c>
      <c r="J463" s="832" t="s">
        <v>3133</v>
      </c>
      <c r="K463" s="832" t="s">
        <v>3134</v>
      </c>
      <c r="L463" s="835">
        <v>1112.45</v>
      </c>
      <c r="M463" s="835">
        <v>16686.75</v>
      </c>
      <c r="N463" s="832">
        <v>15</v>
      </c>
      <c r="O463" s="836">
        <v>6</v>
      </c>
      <c r="P463" s="835">
        <v>13349.400000000001</v>
      </c>
      <c r="Q463" s="837">
        <v>0.8</v>
      </c>
      <c r="R463" s="832">
        <v>12</v>
      </c>
      <c r="S463" s="837">
        <v>0.8</v>
      </c>
      <c r="T463" s="836">
        <v>5</v>
      </c>
      <c r="U463" s="838">
        <v>0.83333333333333337</v>
      </c>
    </row>
    <row r="464" spans="1:21" ht="14.4" customHeight="1" x14ac:dyDescent="0.3">
      <c r="A464" s="831">
        <v>7</v>
      </c>
      <c r="B464" s="832" t="s">
        <v>2161</v>
      </c>
      <c r="C464" s="832" t="s">
        <v>2167</v>
      </c>
      <c r="D464" s="833" t="s">
        <v>3722</v>
      </c>
      <c r="E464" s="834" t="s">
        <v>2173</v>
      </c>
      <c r="F464" s="832" t="s">
        <v>2162</v>
      </c>
      <c r="G464" s="832" t="s">
        <v>3131</v>
      </c>
      <c r="H464" s="832" t="s">
        <v>585</v>
      </c>
      <c r="I464" s="832" t="s">
        <v>3135</v>
      </c>
      <c r="J464" s="832" t="s">
        <v>3133</v>
      </c>
      <c r="K464" s="832" t="s">
        <v>3136</v>
      </c>
      <c r="L464" s="835">
        <v>2146.12</v>
      </c>
      <c r="M464" s="835">
        <v>30045.679999999997</v>
      </c>
      <c r="N464" s="832">
        <v>14</v>
      </c>
      <c r="O464" s="836">
        <v>5</v>
      </c>
      <c r="P464" s="835">
        <v>30045.679999999997</v>
      </c>
      <c r="Q464" s="837">
        <v>1</v>
      </c>
      <c r="R464" s="832">
        <v>14</v>
      </c>
      <c r="S464" s="837">
        <v>1</v>
      </c>
      <c r="T464" s="836">
        <v>5</v>
      </c>
      <c r="U464" s="838">
        <v>1</v>
      </c>
    </row>
    <row r="465" spans="1:21" ht="14.4" customHeight="1" x14ac:dyDescent="0.3">
      <c r="A465" s="831">
        <v>7</v>
      </c>
      <c r="B465" s="832" t="s">
        <v>2161</v>
      </c>
      <c r="C465" s="832" t="s">
        <v>2167</v>
      </c>
      <c r="D465" s="833" t="s">
        <v>3722</v>
      </c>
      <c r="E465" s="834" t="s">
        <v>2173</v>
      </c>
      <c r="F465" s="832" t="s">
        <v>2162</v>
      </c>
      <c r="G465" s="832" t="s">
        <v>3131</v>
      </c>
      <c r="H465" s="832" t="s">
        <v>585</v>
      </c>
      <c r="I465" s="832" t="s">
        <v>3137</v>
      </c>
      <c r="J465" s="832" t="s">
        <v>3133</v>
      </c>
      <c r="K465" s="832" t="s">
        <v>3138</v>
      </c>
      <c r="L465" s="835">
        <v>3690.52</v>
      </c>
      <c r="M465" s="835">
        <v>40595.72</v>
      </c>
      <c r="N465" s="832">
        <v>11</v>
      </c>
      <c r="O465" s="836">
        <v>4</v>
      </c>
      <c r="P465" s="835">
        <v>40595.72</v>
      </c>
      <c r="Q465" s="837">
        <v>1</v>
      </c>
      <c r="R465" s="832">
        <v>11</v>
      </c>
      <c r="S465" s="837">
        <v>1</v>
      </c>
      <c r="T465" s="836">
        <v>4</v>
      </c>
      <c r="U465" s="838">
        <v>1</v>
      </c>
    </row>
    <row r="466" spans="1:21" ht="14.4" customHeight="1" x14ac:dyDescent="0.3">
      <c r="A466" s="831">
        <v>7</v>
      </c>
      <c r="B466" s="832" t="s">
        <v>2161</v>
      </c>
      <c r="C466" s="832" t="s">
        <v>2167</v>
      </c>
      <c r="D466" s="833" t="s">
        <v>3722</v>
      </c>
      <c r="E466" s="834" t="s">
        <v>2173</v>
      </c>
      <c r="F466" s="832" t="s">
        <v>2162</v>
      </c>
      <c r="G466" s="832" t="s">
        <v>3131</v>
      </c>
      <c r="H466" s="832" t="s">
        <v>585</v>
      </c>
      <c r="I466" s="832" t="s">
        <v>3139</v>
      </c>
      <c r="J466" s="832" t="s">
        <v>3133</v>
      </c>
      <c r="K466" s="832" t="s">
        <v>3140</v>
      </c>
      <c r="L466" s="835">
        <v>0</v>
      </c>
      <c r="M466" s="835">
        <v>0</v>
      </c>
      <c r="N466" s="832">
        <v>5</v>
      </c>
      <c r="O466" s="836">
        <v>2</v>
      </c>
      <c r="P466" s="835">
        <v>0</v>
      </c>
      <c r="Q466" s="837"/>
      <c r="R466" s="832">
        <v>5</v>
      </c>
      <c r="S466" s="837">
        <v>1</v>
      </c>
      <c r="T466" s="836">
        <v>2</v>
      </c>
      <c r="U466" s="838">
        <v>1</v>
      </c>
    </row>
    <row r="467" spans="1:21" ht="14.4" customHeight="1" x14ac:dyDescent="0.3">
      <c r="A467" s="831">
        <v>7</v>
      </c>
      <c r="B467" s="832" t="s">
        <v>2161</v>
      </c>
      <c r="C467" s="832" t="s">
        <v>2167</v>
      </c>
      <c r="D467" s="833" t="s">
        <v>3722</v>
      </c>
      <c r="E467" s="834" t="s">
        <v>2179</v>
      </c>
      <c r="F467" s="832" t="s">
        <v>2162</v>
      </c>
      <c r="G467" s="832" t="s">
        <v>2268</v>
      </c>
      <c r="H467" s="832" t="s">
        <v>585</v>
      </c>
      <c r="I467" s="832" t="s">
        <v>2269</v>
      </c>
      <c r="J467" s="832" t="s">
        <v>733</v>
      </c>
      <c r="K467" s="832" t="s">
        <v>2270</v>
      </c>
      <c r="L467" s="835">
        <v>48.42</v>
      </c>
      <c r="M467" s="835">
        <v>96.84</v>
      </c>
      <c r="N467" s="832">
        <v>2</v>
      </c>
      <c r="O467" s="836">
        <v>0.5</v>
      </c>
      <c r="P467" s="835">
        <v>96.84</v>
      </c>
      <c r="Q467" s="837">
        <v>1</v>
      </c>
      <c r="R467" s="832">
        <v>2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7</v>
      </c>
      <c r="B468" s="832" t="s">
        <v>2161</v>
      </c>
      <c r="C468" s="832" t="s">
        <v>2167</v>
      </c>
      <c r="D468" s="833" t="s">
        <v>3722</v>
      </c>
      <c r="E468" s="834" t="s">
        <v>2179</v>
      </c>
      <c r="F468" s="832" t="s">
        <v>2162</v>
      </c>
      <c r="G468" s="832" t="s">
        <v>2376</v>
      </c>
      <c r="H468" s="832" t="s">
        <v>585</v>
      </c>
      <c r="I468" s="832" t="s">
        <v>3114</v>
      </c>
      <c r="J468" s="832" t="s">
        <v>2413</v>
      </c>
      <c r="K468" s="832" t="s">
        <v>3115</v>
      </c>
      <c r="L468" s="835">
        <v>50.32</v>
      </c>
      <c r="M468" s="835">
        <v>50.32</v>
      </c>
      <c r="N468" s="832">
        <v>1</v>
      </c>
      <c r="O468" s="836">
        <v>0.5</v>
      </c>
      <c r="P468" s="835">
        <v>50.32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" customHeight="1" x14ac:dyDescent="0.3">
      <c r="A469" s="831">
        <v>7</v>
      </c>
      <c r="B469" s="832" t="s">
        <v>2161</v>
      </c>
      <c r="C469" s="832" t="s">
        <v>2167</v>
      </c>
      <c r="D469" s="833" t="s">
        <v>3722</v>
      </c>
      <c r="E469" s="834" t="s">
        <v>2182</v>
      </c>
      <c r="F469" s="832" t="s">
        <v>2162</v>
      </c>
      <c r="G469" s="832" t="s">
        <v>2217</v>
      </c>
      <c r="H469" s="832" t="s">
        <v>634</v>
      </c>
      <c r="I469" s="832" t="s">
        <v>2291</v>
      </c>
      <c r="J469" s="832" t="s">
        <v>1423</v>
      </c>
      <c r="K469" s="832" t="s">
        <v>2292</v>
      </c>
      <c r="L469" s="835">
        <v>154.36000000000001</v>
      </c>
      <c r="M469" s="835">
        <v>463.08000000000004</v>
      </c>
      <c r="N469" s="832">
        <v>3</v>
      </c>
      <c r="O469" s="836">
        <v>2</v>
      </c>
      <c r="P469" s="835">
        <v>463.08000000000004</v>
      </c>
      <c r="Q469" s="837">
        <v>1</v>
      </c>
      <c r="R469" s="832">
        <v>3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7</v>
      </c>
      <c r="B470" s="832" t="s">
        <v>2161</v>
      </c>
      <c r="C470" s="832" t="s">
        <v>2167</v>
      </c>
      <c r="D470" s="833" t="s">
        <v>3722</v>
      </c>
      <c r="E470" s="834" t="s">
        <v>2182</v>
      </c>
      <c r="F470" s="832" t="s">
        <v>2162</v>
      </c>
      <c r="G470" s="832" t="s">
        <v>3141</v>
      </c>
      <c r="H470" s="832" t="s">
        <v>585</v>
      </c>
      <c r="I470" s="832" t="s">
        <v>3142</v>
      </c>
      <c r="J470" s="832" t="s">
        <v>3143</v>
      </c>
      <c r="K470" s="832" t="s">
        <v>3144</v>
      </c>
      <c r="L470" s="835">
        <v>115.26</v>
      </c>
      <c r="M470" s="835">
        <v>230.52</v>
      </c>
      <c r="N470" s="832">
        <v>2</v>
      </c>
      <c r="O470" s="836">
        <v>2</v>
      </c>
      <c r="P470" s="835">
        <v>230.52</v>
      </c>
      <c r="Q470" s="837">
        <v>1</v>
      </c>
      <c r="R470" s="832">
        <v>2</v>
      </c>
      <c r="S470" s="837">
        <v>1</v>
      </c>
      <c r="T470" s="836">
        <v>2</v>
      </c>
      <c r="U470" s="838">
        <v>1</v>
      </c>
    </row>
    <row r="471" spans="1:21" ht="14.4" customHeight="1" x14ac:dyDescent="0.3">
      <c r="A471" s="831">
        <v>7</v>
      </c>
      <c r="B471" s="832" t="s">
        <v>2161</v>
      </c>
      <c r="C471" s="832" t="s">
        <v>2167</v>
      </c>
      <c r="D471" s="833" t="s">
        <v>3722</v>
      </c>
      <c r="E471" s="834" t="s">
        <v>2182</v>
      </c>
      <c r="F471" s="832" t="s">
        <v>2162</v>
      </c>
      <c r="G471" s="832" t="s">
        <v>2734</v>
      </c>
      <c r="H471" s="832" t="s">
        <v>585</v>
      </c>
      <c r="I471" s="832" t="s">
        <v>3145</v>
      </c>
      <c r="J471" s="832" t="s">
        <v>2736</v>
      </c>
      <c r="K471" s="832" t="s">
        <v>1894</v>
      </c>
      <c r="L471" s="835">
        <v>0</v>
      </c>
      <c r="M471" s="835">
        <v>0</v>
      </c>
      <c r="N471" s="832">
        <v>2</v>
      </c>
      <c r="O471" s="836">
        <v>1</v>
      </c>
      <c r="P471" s="835">
        <v>0</v>
      </c>
      <c r="Q471" s="837"/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7</v>
      </c>
      <c r="B472" s="832" t="s">
        <v>2161</v>
      </c>
      <c r="C472" s="832" t="s">
        <v>2167</v>
      </c>
      <c r="D472" s="833" t="s">
        <v>3722</v>
      </c>
      <c r="E472" s="834" t="s">
        <v>2182</v>
      </c>
      <c r="F472" s="832" t="s">
        <v>2162</v>
      </c>
      <c r="G472" s="832" t="s">
        <v>2734</v>
      </c>
      <c r="H472" s="832" t="s">
        <v>634</v>
      </c>
      <c r="I472" s="832" t="s">
        <v>1890</v>
      </c>
      <c r="J472" s="832" t="s">
        <v>1891</v>
      </c>
      <c r="K472" s="832" t="s">
        <v>1892</v>
      </c>
      <c r="L472" s="835">
        <v>272.83</v>
      </c>
      <c r="M472" s="835">
        <v>272.83</v>
      </c>
      <c r="N472" s="832">
        <v>1</v>
      </c>
      <c r="O472" s="836">
        <v>1</v>
      </c>
      <c r="P472" s="835">
        <v>272.83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7</v>
      </c>
      <c r="B473" s="832" t="s">
        <v>2161</v>
      </c>
      <c r="C473" s="832" t="s">
        <v>2167</v>
      </c>
      <c r="D473" s="833" t="s">
        <v>3722</v>
      </c>
      <c r="E473" s="834" t="s">
        <v>2182</v>
      </c>
      <c r="F473" s="832" t="s">
        <v>2162</v>
      </c>
      <c r="G473" s="832" t="s">
        <v>2972</v>
      </c>
      <c r="H473" s="832" t="s">
        <v>585</v>
      </c>
      <c r="I473" s="832" t="s">
        <v>2973</v>
      </c>
      <c r="J473" s="832" t="s">
        <v>673</v>
      </c>
      <c r="K473" s="832" t="s">
        <v>2974</v>
      </c>
      <c r="L473" s="835">
        <v>0</v>
      </c>
      <c r="M473" s="835">
        <v>0</v>
      </c>
      <c r="N473" s="832">
        <v>2</v>
      </c>
      <c r="O473" s="836">
        <v>1</v>
      </c>
      <c r="P473" s="835">
        <v>0</v>
      </c>
      <c r="Q473" s="837"/>
      <c r="R473" s="832">
        <v>2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7</v>
      </c>
      <c r="B474" s="832" t="s">
        <v>2161</v>
      </c>
      <c r="C474" s="832" t="s">
        <v>2167</v>
      </c>
      <c r="D474" s="833" t="s">
        <v>3722</v>
      </c>
      <c r="E474" s="834" t="s">
        <v>2182</v>
      </c>
      <c r="F474" s="832" t="s">
        <v>2162</v>
      </c>
      <c r="G474" s="832" t="s">
        <v>3146</v>
      </c>
      <c r="H474" s="832" t="s">
        <v>585</v>
      </c>
      <c r="I474" s="832" t="s">
        <v>3147</v>
      </c>
      <c r="J474" s="832" t="s">
        <v>3148</v>
      </c>
      <c r="K474" s="832" t="s">
        <v>3149</v>
      </c>
      <c r="L474" s="835">
        <v>132.97999999999999</v>
      </c>
      <c r="M474" s="835">
        <v>132.97999999999999</v>
      </c>
      <c r="N474" s="832">
        <v>1</v>
      </c>
      <c r="O474" s="836">
        <v>1</v>
      </c>
      <c r="P474" s="835">
        <v>132.97999999999999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7</v>
      </c>
      <c r="B475" s="832" t="s">
        <v>2161</v>
      </c>
      <c r="C475" s="832" t="s">
        <v>2167</v>
      </c>
      <c r="D475" s="833" t="s">
        <v>3722</v>
      </c>
      <c r="E475" s="834" t="s">
        <v>2182</v>
      </c>
      <c r="F475" s="832" t="s">
        <v>2162</v>
      </c>
      <c r="G475" s="832" t="s">
        <v>2227</v>
      </c>
      <c r="H475" s="832" t="s">
        <v>585</v>
      </c>
      <c r="I475" s="832" t="s">
        <v>2230</v>
      </c>
      <c r="J475" s="832" t="s">
        <v>962</v>
      </c>
      <c r="K475" s="832" t="s">
        <v>2229</v>
      </c>
      <c r="L475" s="835">
        <v>103.67</v>
      </c>
      <c r="M475" s="835">
        <v>103.67</v>
      </c>
      <c r="N475" s="832">
        <v>1</v>
      </c>
      <c r="O475" s="836">
        <v>1</v>
      </c>
      <c r="P475" s="835">
        <v>103.67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7</v>
      </c>
      <c r="B476" s="832" t="s">
        <v>2161</v>
      </c>
      <c r="C476" s="832" t="s">
        <v>2167</v>
      </c>
      <c r="D476" s="833" t="s">
        <v>3722</v>
      </c>
      <c r="E476" s="834" t="s">
        <v>2182</v>
      </c>
      <c r="F476" s="832" t="s">
        <v>2162</v>
      </c>
      <c r="G476" s="832" t="s">
        <v>3150</v>
      </c>
      <c r="H476" s="832" t="s">
        <v>634</v>
      </c>
      <c r="I476" s="832" t="s">
        <v>1838</v>
      </c>
      <c r="J476" s="832" t="s">
        <v>1145</v>
      </c>
      <c r="K476" s="832" t="s">
        <v>1839</v>
      </c>
      <c r="L476" s="835">
        <v>143.09</v>
      </c>
      <c r="M476" s="835">
        <v>143.09</v>
      </c>
      <c r="N476" s="832">
        <v>1</v>
      </c>
      <c r="O476" s="836">
        <v>1</v>
      </c>
      <c r="P476" s="835">
        <v>143.09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7</v>
      </c>
      <c r="B477" s="832" t="s">
        <v>2161</v>
      </c>
      <c r="C477" s="832" t="s">
        <v>2167</v>
      </c>
      <c r="D477" s="833" t="s">
        <v>3722</v>
      </c>
      <c r="E477" s="834" t="s">
        <v>2183</v>
      </c>
      <c r="F477" s="832" t="s">
        <v>2162</v>
      </c>
      <c r="G477" s="832" t="s">
        <v>2893</v>
      </c>
      <c r="H477" s="832" t="s">
        <v>585</v>
      </c>
      <c r="I477" s="832" t="s">
        <v>2894</v>
      </c>
      <c r="J477" s="832" t="s">
        <v>2895</v>
      </c>
      <c r="K477" s="832" t="s">
        <v>2896</v>
      </c>
      <c r="L477" s="835">
        <v>754.04</v>
      </c>
      <c r="M477" s="835">
        <v>3770.2</v>
      </c>
      <c r="N477" s="832">
        <v>5</v>
      </c>
      <c r="O477" s="836"/>
      <c r="P477" s="835">
        <v>3770.2</v>
      </c>
      <c r="Q477" s="837">
        <v>1</v>
      </c>
      <c r="R477" s="832">
        <v>5</v>
      </c>
      <c r="S477" s="837">
        <v>1</v>
      </c>
      <c r="T477" s="836"/>
      <c r="U477" s="838"/>
    </row>
    <row r="478" spans="1:21" ht="14.4" customHeight="1" x14ac:dyDescent="0.3">
      <c r="A478" s="831">
        <v>7</v>
      </c>
      <c r="B478" s="832" t="s">
        <v>2161</v>
      </c>
      <c r="C478" s="832" t="s">
        <v>2167</v>
      </c>
      <c r="D478" s="833" t="s">
        <v>3722</v>
      </c>
      <c r="E478" s="834" t="s">
        <v>2183</v>
      </c>
      <c r="F478" s="832" t="s">
        <v>2162</v>
      </c>
      <c r="G478" s="832" t="s">
        <v>2242</v>
      </c>
      <c r="H478" s="832" t="s">
        <v>585</v>
      </c>
      <c r="I478" s="832" t="s">
        <v>3151</v>
      </c>
      <c r="J478" s="832" t="s">
        <v>3152</v>
      </c>
      <c r="K478" s="832" t="s">
        <v>3153</v>
      </c>
      <c r="L478" s="835">
        <v>508.75</v>
      </c>
      <c r="M478" s="835">
        <v>508.75</v>
      </c>
      <c r="N478" s="832">
        <v>1</v>
      </c>
      <c r="O478" s="836">
        <v>0.5</v>
      </c>
      <c r="P478" s="835">
        <v>508.75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7</v>
      </c>
      <c r="B479" s="832" t="s">
        <v>2161</v>
      </c>
      <c r="C479" s="832" t="s">
        <v>2167</v>
      </c>
      <c r="D479" s="833" t="s">
        <v>3722</v>
      </c>
      <c r="E479" s="834" t="s">
        <v>2183</v>
      </c>
      <c r="F479" s="832" t="s">
        <v>2162</v>
      </c>
      <c r="G479" s="832" t="s">
        <v>2242</v>
      </c>
      <c r="H479" s="832" t="s">
        <v>585</v>
      </c>
      <c r="I479" s="832" t="s">
        <v>3154</v>
      </c>
      <c r="J479" s="832" t="s">
        <v>3155</v>
      </c>
      <c r="K479" s="832" t="s">
        <v>3156</v>
      </c>
      <c r="L479" s="835">
        <v>1017.48</v>
      </c>
      <c r="M479" s="835">
        <v>1017.48</v>
      </c>
      <c r="N479" s="832">
        <v>1</v>
      </c>
      <c r="O479" s="836">
        <v>1</v>
      </c>
      <c r="P479" s="835">
        <v>1017.48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7</v>
      </c>
      <c r="B480" s="832" t="s">
        <v>2161</v>
      </c>
      <c r="C480" s="832" t="s">
        <v>2167</v>
      </c>
      <c r="D480" s="833" t="s">
        <v>3722</v>
      </c>
      <c r="E480" s="834" t="s">
        <v>2183</v>
      </c>
      <c r="F480" s="832" t="s">
        <v>2162</v>
      </c>
      <c r="G480" s="832" t="s">
        <v>2297</v>
      </c>
      <c r="H480" s="832" t="s">
        <v>634</v>
      </c>
      <c r="I480" s="832" t="s">
        <v>3157</v>
      </c>
      <c r="J480" s="832" t="s">
        <v>799</v>
      </c>
      <c r="K480" s="832" t="s">
        <v>2040</v>
      </c>
      <c r="L480" s="835">
        <v>85.16</v>
      </c>
      <c r="M480" s="835">
        <v>255.48</v>
      </c>
      <c r="N480" s="832">
        <v>3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7</v>
      </c>
      <c r="B481" s="832" t="s">
        <v>2161</v>
      </c>
      <c r="C481" s="832" t="s">
        <v>2167</v>
      </c>
      <c r="D481" s="833" t="s">
        <v>3722</v>
      </c>
      <c r="E481" s="834" t="s">
        <v>2183</v>
      </c>
      <c r="F481" s="832" t="s">
        <v>2162</v>
      </c>
      <c r="G481" s="832" t="s">
        <v>2297</v>
      </c>
      <c r="H481" s="832" t="s">
        <v>634</v>
      </c>
      <c r="I481" s="832" t="s">
        <v>2039</v>
      </c>
      <c r="J481" s="832" t="s">
        <v>799</v>
      </c>
      <c r="K481" s="832" t="s">
        <v>2040</v>
      </c>
      <c r="L481" s="835">
        <v>132</v>
      </c>
      <c r="M481" s="835">
        <v>264</v>
      </c>
      <c r="N481" s="832">
        <v>2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7</v>
      </c>
      <c r="B482" s="832" t="s">
        <v>2161</v>
      </c>
      <c r="C482" s="832" t="s">
        <v>2167</v>
      </c>
      <c r="D482" s="833" t="s">
        <v>3722</v>
      </c>
      <c r="E482" s="834" t="s">
        <v>2183</v>
      </c>
      <c r="F482" s="832" t="s">
        <v>2162</v>
      </c>
      <c r="G482" s="832" t="s">
        <v>2308</v>
      </c>
      <c r="H482" s="832" t="s">
        <v>585</v>
      </c>
      <c r="I482" s="832" t="s">
        <v>2309</v>
      </c>
      <c r="J482" s="832" t="s">
        <v>2310</v>
      </c>
      <c r="K482" s="832" t="s">
        <v>2311</v>
      </c>
      <c r="L482" s="835">
        <v>29.13</v>
      </c>
      <c r="M482" s="835">
        <v>58.26</v>
      </c>
      <c r="N482" s="832">
        <v>2</v>
      </c>
      <c r="O482" s="836">
        <v>0.5</v>
      </c>
      <c r="P482" s="835">
        <v>58.26</v>
      </c>
      <c r="Q482" s="837">
        <v>1</v>
      </c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7</v>
      </c>
      <c r="B483" s="832" t="s">
        <v>2161</v>
      </c>
      <c r="C483" s="832" t="s">
        <v>2167</v>
      </c>
      <c r="D483" s="833" t="s">
        <v>3722</v>
      </c>
      <c r="E483" s="834" t="s">
        <v>2183</v>
      </c>
      <c r="F483" s="832" t="s">
        <v>2162</v>
      </c>
      <c r="G483" s="832" t="s">
        <v>2308</v>
      </c>
      <c r="H483" s="832" t="s">
        <v>585</v>
      </c>
      <c r="I483" s="832" t="s">
        <v>2426</v>
      </c>
      <c r="J483" s="832" t="s">
        <v>2427</v>
      </c>
      <c r="K483" s="832" t="s">
        <v>2428</v>
      </c>
      <c r="L483" s="835">
        <v>80.319999999999993</v>
      </c>
      <c r="M483" s="835">
        <v>160.63999999999999</v>
      </c>
      <c r="N483" s="832">
        <v>2</v>
      </c>
      <c r="O483" s="836">
        <v>0.5</v>
      </c>
      <c r="P483" s="835">
        <v>160.63999999999999</v>
      </c>
      <c r="Q483" s="837">
        <v>1</v>
      </c>
      <c r="R483" s="832">
        <v>2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7</v>
      </c>
      <c r="B484" s="832" t="s">
        <v>2161</v>
      </c>
      <c r="C484" s="832" t="s">
        <v>2167</v>
      </c>
      <c r="D484" s="833" t="s">
        <v>3722</v>
      </c>
      <c r="E484" s="834" t="s">
        <v>2183</v>
      </c>
      <c r="F484" s="832" t="s">
        <v>2162</v>
      </c>
      <c r="G484" s="832" t="s">
        <v>2915</v>
      </c>
      <c r="H484" s="832" t="s">
        <v>585</v>
      </c>
      <c r="I484" s="832" t="s">
        <v>2919</v>
      </c>
      <c r="J484" s="832" t="s">
        <v>2920</v>
      </c>
      <c r="K484" s="832" t="s">
        <v>2921</v>
      </c>
      <c r="L484" s="835">
        <v>1454.23</v>
      </c>
      <c r="M484" s="835">
        <v>8725.380000000001</v>
      </c>
      <c r="N484" s="832">
        <v>6</v>
      </c>
      <c r="O484" s="836"/>
      <c r="P484" s="835">
        <v>8725.380000000001</v>
      </c>
      <c r="Q484" s="837">
        <v>1</v>
      </c>
      <c r="R484" s="832">
        <v>6</v>
      </c>
      <c r="S484" s="837">
        <v>1</v>
      </c>
      <c r="T484" s="836"/>
      <c r="U484" s="838"/>
    </row>
    <row r="485" spans="1:21" ht="14.4" customHeight="1" x14ac:dyDescent="0.3">
      <c r="A485" s="831">
        <v>7</v>
      </c>
      <c r="B485" s="832" t="s">
        <v>2161</v>
      </c>
      <c r="C485" s="832" t="s">
        <v>2167</v>
      </c>
      <c r="D485" s="833" t="s">
        <v>3722</v>
      </c>
      <c r="E485" s="834" t="s">
        <v>2183</v>
      </c>
      <c r="F485" s="832" t="s">
        <v>2162</v>
      </c>
      <c r="G485" s="832" t="s">
        <v>2915</v>
      </c>
      <c r="H485" s="832" t="s">
        <v>585</v>
      </c>
      <c r="I485" s="832" t="s">
        <v>3158</v>
      </c>
      <c r="J485" s="832" t="s">
        <v>2920</v>
      </c>
      <c r="K485" s="832" t="s">
        <v>2935</v>
      </c>
      <c r="L485" s="835">
        <v>484.75</v>
      </c>
      <c r="M485" s="835">
        <v>969.5</v>
      </c>
      <c r="N485" s="832">
        <v>2</v>
      </c>
      <c r="O485" s="836"/>
      <c r="P485" s="835">
        <v>969.5</v>
      </c>
      <c r="Q485" s="837">
        <v>1</v>
      </c>
      <c r="R485" s="832">
        <v>2</v>
      </c>
      <c r="S485" s="837">
        <v>1</v>
      </c>
      <c r="T485" s="836"/>
      <c r="U485" s="838"/>
    </row>
    <row r="486" spans="1:21" ht="14.4" customHeight="1" x14ac:dyDescent="0.3">
      <c r="A486" s="831">
        <v>7</v>
      </c>
      <c r="B486" s="832" t="s">
        <v>2161</v>
      </c>
      <c r="C486" s="832" t="s">
        <v>2167</v>
      </c>
      <c r="D486" s="833" t="s">
        <v>3722</v>
      </c>
      <c r="E486" s="834" t="s">
        <v>2183</v>
      </c>
      <c r="F486" s="832" t="s">
        <v>2162</v>
      </c>
      <c r="G486" s="832" t="s">
        <v>2915</v>
      </c>
      <c r="H486" s="832" t="s">
        <v>585</v>
      </c>
      <c r="I486" s="832" t="s">
        <v>3159</v>
      </c>
      <c r="J486" s="832" t="s">
        <v>3160</v>
      </c>
      <c r="K486" s="832" t="s">
        <v>2935</v>
      </c>
      <c r="L486" s="835">
        <v>484.75</v>
      </c>
      <c r="M486" s="835">
        <v>1939</v>
      </c>
      <c r="N486" s="832">
        <v>4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7</v>
      </c>
      <c r="B487" s="832" t="s">
        <v>2161</v>
      </c>
      <c r="C487" s="832" t="s">
        <v>2167</v>
      </c>
      <c r="D487" s="833" t="s">
        <v>3722</v>
      </c>
      <c r="E487" s="834" t="s">
        <v>2183</v>
      </c>
      <c r="F487" s="832" t="s">
        <v>2162</v>
      </c>
      <c r="G487" s="832" t="s">
        <v>2915</v>
      </c>
      <c r="H487" s="832" t="s">
        <v>634</v>
      </c>
      <c r="I487" s="832" t="s">
        <v>2942</v>
      </c>
      <c r="J487" s="832" t="s">
        <v>2934</v>
      </c>
      <c r="K487" s="832" t="s">
        <v>2943</v>
      </c>
      <c r="L487" s="835">
        <v>242.37</v>
      </c>
      <c r="M487" s="835">
        <v>242.37</v>
      </c>
      <c r="N487" s="832">
        <v>1</v>
      </c>
      <c r="O487" s="836">
        <v>1</v>
      </c>
      <c r="P487" s="835">
        <v>242.37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7</v>
      </c>
      <c r="B488" s="832" t="s">
        <v>2161</v>
      </c>
      <c r="C488" s="832" t="s">
        <v>2167</v>
      </c>
      <c r="D488" s="833" t="s">
        <v>3722</v>
      </c>
      <c r="E488" s="834" t="s">
        <v>2183</v>
      </c>
      <c r="F488" s="832" t="s">
        <v>2162</v>
      </c>
      <c r="G488" s="832" t="s">
        <v>2316</v>
      </c>
      <c r="H488" s="832" t="s">
        <v>585</v>
      </c>
      <c r="I488" s="832" t="s">
        <v>2948</v>
      </c>
      <c r="J488" s="832" t="s">
        <v>2318</v>
      </c>
      <c r="K488" s="832" t="s">
        <v>2949</v>
      </c>
      <c r="L488" s="835">
        <v>424.24</v>
      </c>
      <c r="M488" s="835">
        <v>4666.6399999999994</v>
      </c>
      <c r="N488" s="832">
        <v>11</v>
      </c>
      <c r="O488" s="836">
        <v>1</v>
      </c>
      <c r="P488" s="835">
        <v>424.24</v>
      </c>
      <c r="Q488" s="837">
        <v>9.0909090909090925E-2</v>
      </c>
      <c r="R488" s="832">
        <v>1</v>
      </c>
      <c r="S488" s="837">
        <v>9.0909090909090912E-2</v>
      </c>
      <c r="T488" s="836"/>
      <c r="U488" s="838">
        <v>0</v>
      </c>
    </row>
    <row r="489" spans="1:21" ht="14.4" customHeight="1" x14ac:dyDescent="0.3">
      <c r="A489" s="831">
        <v>7</v>
      </c>
      <c r="B489" s="832" t="s">
        <v>2161</v>
      </c>
      <c r="C489" s="832" t="s">
        <v>2167</v>
      </c>
      <c r="D489" s="833" t="s">
        <v>3722</v>
      </c>
      <c r="E489" s="834" t="s">
        <v>2183</v>
      </c>
      <c r="F489" s="832" t="s">
        <v>2162</v>
      </c>
      <c r="G489" s="832" t="s">
        <v>2316</v>
      </c>
      <c r="H489" s="832" t="s">
        <v>585</v>
      </c>
      <c r="I489" s="832" t="s">
        <v>2317</v>
      </c>
      <c r="J489" s="832" t="s">
        <v>2318</v>
      </c>
      <c r="K489" s="832" t="s">
        <v>2319</v>
      </c>
      <c r="L489" s="835">
        <v>848.49</v>
      </c>
      <c r="M489" s="835">
        <v>6787.920000000001</v>
      </c>
      <c r="N489" s="832">
        <v>8</v>
      </c>
      <c r="O489" s="836">
        <v>1</v>
      </c>
      <c r="P489" s="835">
        <v>4242.4500000000007</v>
      </c>
      <c r="Q489" s="837">
        <v>0.625</v>
      </c>
      <c r="R489" s="832">
        <v>5</v>
      </c>
      <c r="S489" s="837">
        <v>0.625</v>
      </c>
      <c r="T489" s="836">
        <v>0.5</v>
      </c>
      <c r="U489" s="838">
        <v>0.5</v>
      </c>
    </row>
    <row r="490" spans="1:21" ht="14.4" customHeight="1" x14ac:dyDescent="0.3">
      <c r="A490" s="831">
        <v>7</v>
      </c>
      <c r="B490" s="832" t="s">
        <v>2161</v>
      </c>
      <c r="C490" s="832" t="s">
        <v>2167</v>
      </c>
      <c r="D490" s="833" t="s">
        <v>3722</v>
      </c>
      <c r="E490" s="834" t="s">
        <v>2183</v>
      </c>
      <c r="F490" s="832" t="s">
        <v>2162</v>
      </c>
      <c r="G490" s="832" t="s">
        <v>2955</v>
      </c>
      <c r="H490" s="832" t="s">
        <v>585</v>
      </c>
      <c r="I490" s="832" t="s">
        <v>2956</v>
      </c>
      <c r="J490" s="832" t="s">
        <v>2957</v>
      </c>
      <c r="K490" s="832" t="s">
        <v>2958</v>
      </c>
      <c r="L490" s="835">
        <v>0</v>
      </c>
      <c r="M490" s="835">
        <v>0</v>
      </c>
      <c r="N490" s="832">
        <v>2</v>
      </c>
      <c r="O490" s="836">
        <v>0.5</v>
      </c>
      <c r="P490" s="835">
        <v>0</v>
      </c>
      <c r="Q490" s="837"/>
      <c r="R490" s="832">
        <v>2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7</v>
      </c>
      <c r="B491" s="832" t="s">
        <v>2161</v>
      </c>
      <c r="C491" s="832" t="s">
        <v>2167</v>
      </c>
      <c r="D491" s="833" t="s">
        <v>3722</v>
      </c>
      <c r="E491" s="834" t="s">
        <v>2183</v>
      </c>
      <c r="F491" s="832" t="s">
        <v>2162</v>
      </c>
      <c r="G491" s="832" t="s">
        <v>2972</v>
      </c>
      <c r="H491" s="832" t="s">
        <v>585</v>
      </c>
      <c r="I491" s="832" t="s">
        <v>2973</v>
      </c>
      <c r="J491" s="832" t="s">
        <v>673</v>
      </c>
      <c r="K491" s="832" t="s">
        <v>2974</v>
      </c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7</v>
      </c>
      <c r="B492" s="832" t="s">
        <v>2161</v>
      </c>
      <c r="C492" s="832" t="s">
        <v>2167</v>
      </c>
      <c r="D492" s="833" t="s">
        <v>3722</v>
      </c>
      <c r="E492" s="834" t="s">
        <v>2183</v>
      </c>
      <c r="F492" s="832" t="s">
        <v>2162</v>
      </c>
      <c r="G492" s="832" t="s">
        <v>2986</v>
      </c>
      <c r="H492" s="832" t="s">
        <v>585</v>
      </c>
      <c r="I492" s="832" t="s">
        <v>2987</v>
      </c>
      <c r="J492" s="832" t="s">
        <v>1177</v>
      </c>
      <c r="K492" s="832" t="s">
        <v>2988</v>
      </c>
      <c r="L492" s="835">
        <v>24.37</v>
      </c>
      <c r="M492" s="835">
        <v>73.11</v>
      </c>
      <c r="N492" s="832">
        <v>3</v>
      </c>
      <c r="O492" s="836">
        <v>0.5</v>
      </c>
      <c r="P492" s="835">
        <v>73.11</v>
      </c>
      <c r="Q492" s="837">
        <v>1</v>
      </c>
      <c r="R492" s="832">
        <v>3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7</v>
      </c>
      <c r="B493" s="832" t="s">
        <v>2161</v>
      </c>
      <c r="C493" s="832" t="s">
        <v>2167</v>
      </c>
      <c r="D493" s="833" t="s">
        <v>3722</v>
      </c>
      <c r="E493" s="834" t="s">
        <v>2183</v>
      </c>
      <c r="F493" s="832" t="s">
        <v>2162</v>
      </c>
      <c r="G493" s="832" t="s">
        <v>2986</v>
      </c>
      <c r="H493" s="832" t="s">
        <v>585</v>
      </c>
      <c r="I493" s="832" t="s">
        <v>2989</v>
      </c>
      <c r="J493" s="832" t="s">
        <v>1177</v>
      </c>
      <c r="K493" s="832" t="s">
        <v>2990</v>
      </c>
      <c r="L493" s="835">
        <v>38.590000000000003</v>
      </c>
      <c r="M493" s="835">
        <v>115.77000000000001</v>
      </c>
      <c r="N493" s="832">
        <v>3</v>
      </c>
      <c r="O493" s="836">
        <v>1</v>
      </c>
      <c r="P493" s="835">
        <v>115.77000000000001</v>
      </c>
      <c r="Q493" s="837">
        <v>1</v>
      </c>
      <c r="R493" s="832">
        <v>3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7</v>
      </c>
      <c r="B494" s="832" t="s">
        <v>2161</v>
      </c>
      <c r="C494" s="832" t="s">
        <v>2167</v>
      </c>
      <c r="D494" s="833" t="s">
        <v>3722</v>
      </c>
      <c r="E494" s="834" t="s">
        <v>2183</v>
      </c>
      <c r="F494" s="832" t="s">
        <v>2162</v>
      </c>
      <c r="G494" s="832" t="s">
        <v>2425</v>
      </c>
      <c r="H494" s="832" t="s">
        <v>634</v>
      </c>
      <c r="I494" s="832" t="s">
        <v>3161</v>
      </c>
      <c r="J494" s="832" t="s">
        <v>1867</v>
      </c>
      <c r="K494" s="832" t="s">
        <v>3162</v>
      </c>
      <c r="L494" s="835">
        <v>94.28</v>
      </c>
      <c r="M494" s="835">
        <v>94.28</v>
      </c>
      <c r="N494" s="832">
        <v>1</v>
      </c>
      <c r="O494" s="836">
        <v>1</v>
      </c>
      <c r="P494" s="835">
        <v>94.28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7</v>
      </c>
      <c r="B495" s="832" t="s">
        <v>2161</v>
      </c>
      <c r="C495" s="832" t="s">
        <v>2167</v>
      </c>
      <c r="D495" s="833" t="s">
        <v>3722</v>
      </c>
      <c r="E495" s="834" t="s">
        <v>2183</v>
      </c>
      <c r="F495" s="832" t="s">
        <v>2162</v>
      </c>
      <c r="G495" s="832" t="s">
        <v>2991</v>
      </c>
      <c r="H495" s="832" t="s">
        <v>585</v>
      </c>
      <c r="I495" s="832" t="s">
        <v>2992</v>
      </c>
      <c r="J495" s="832" t="s">
        <v>2993</v>
      </c>
      <c r="K495" s="832" t="s">
        <v>2994</v>
      </c>
      <c r="L495" s="835">
        <v>64.56</v>
      </c>
      <c r="M495" s="835">
        <v>129.12</v>
      </c>
      <c r="N495" s="832">
        <v>2</v>
      </c>
      <c r="O495" s="836">
        <v>1</v>
      </c>
      <c r="P495" s="835">
        <v>129.12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7</v>
      </c>
      <c r="B496" s="832" t="s">
        <v>2161</v>
      </c>
      <c r="C496" s="832" t="s">
        <v>2167</v>
      </c>
      <c r="D496" s="833" t="s">
        <v>3722</v>
      </c>
      <c r="E496" s="834" t="s">
        <v>2183</v>
      </c>
      <c r="F496" s="832" t="s">
        <v>2162</v>
      </c>
      <c r="G496" s="832" t="s">
        <v>2995</v>
      </c>
      <c r="H496" s="832" t="s">
        <v>585</v>
      </c>
      <c r="I496" s="832" t="s">
        <v>3163</v>
      </c>
      <c r="J496" s="832" t="s">
        <v>3164</v>
      </c>
      <c r="K496" s="832" t="s">
        <v>3165</v>
      </c>
      <c r="L496" s="835">
        <v>161.4</v>
      </c>
      <c r="M496" s="835">
        <v>161.4</v>
      </c>
      <c r="N496" s="832">
        <v>1</v>
      </c>
      <c r="O496" s="836">
        <v>1</v>
      </c>
      <c r="P496" s="835">
        <v>161.4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7</v>
      </c>
      <c r="B497" s="832" t="s">
        <v>2161</v>
      </c>
      <c r="C497" s="832" t="s">
        <v>2167</v>
      </c>
      <c r="D497" s="833" t="s">
        <v>3722</v>
      </c>
      <c r="E497" s="834" t="s">
        <v>2183</v>
      </c>
      <c r="F497" s="832" t="s">
        <v>2162</v>
      </c>
      <c r="G497" s="832" t="s">
        <v>2340</v>
      </c>
      <c r="H497" s="832" t="s">
        <v>585</v>
      </c>
      <c r="I497" s="832" t="s">
        <v>2341</v>
      </c>
      <c r="J497" s="832" t="s">
        <v>828</v>
      </c>
      <c r="K497" s="832" t="s">
        <v>2342</v>
      </c>
      <c r="L497" s="835">
        <v>53.57</v>
      </c>
      <c r="M497" s="835">
        <v>107.14</v>
      </c>
      <c r="N497" s="832">
        <v>2</v>
      </c>
      <c r="O497" s="836">
        <v>1</v>
      </c>
      <c r="P497" s="835">
        <v>107.14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7</v>
      </c>
      <c r="B498" s="832" t="s">
        <v>2161</v>
      </c>
      <c r="C498" s="832" t="s">
        <v>2167</v>
      </c>
      <c r="D498" s="833" t="s">
        <v>3722</v>
      </c>
      <c r="E498" s="834" t="s">
        <v>2183</v>
      </c>
      <c r="F498" s="832" t="s">
        <v>2162</v>
      </c>
      <c r="G498" s="832" t="s">
        <v>2340</v>
      </c>
      <c r="H498" s="832" t="s">
        <v>585</v>
      </c>
      <c r="I498" s="832" t="s">
        <v>3166</v>
      </c>
      <c r="J498" s="832" t="s">
        <v>3167</v>
      </c>
      <c r="K498" s="832" t="s">
        <v>2892</v>
      </c>
      <c r="L498" s="835">
        <v>66.97</v>
      </c>
      <c r="M498" s="835">
        <v>133.94</v>
      </c>
      <c r="N498" s="832">
        <v>2</v>
      </c>
      <c r="O498" s="836"/>
      <c r="P498" s="835"/>
      <c r="Q498" s="837">
        <v>0</v>
      </c>
      <c r="R498" s="832"/>
      <c r="S498" s="837">
        <v>0</v>
      </c>
      <c r="T498" s="836"/>
      <c r="U498" s="838"/>
    </row>
    <row r="499" spans="1:21" ht="14.4" customHeight="1" x14ac:dyDescent="0.3">
      <c r="A499" s="831">
        <v>7</v>
      </c>
      <c r="B499" s="832" t="s">
        <v>2161</v>
      </c>
      <c r="C499" s="832" t="s">
        <v>2167</v>
      </c>
      <c r="D499" s="833" t="s">
        <v>3722</v>
      </c>
      <c r="E499" s="834" t="s">
        <v>2183</v>
      </c>
      <c r="F499" s="832" t="s">
        <v>2162</v>
      </c>
      <c r="G499" s="832" t="s">
        <v>3001</v>
      </c>
      <c r="H499" s="832" t="s">
        <v>585</v>
      </c>
      <c r="I499" s="832" t="s">
        <v>3004</v>
      </c>
      <c r="J499" s="832" t="s">
        <v>3005</v>
      </c>
      <c r="K499" s="832" t="s">
        <v>1829</v>
      </c>
      <c r="L499" s="835">
        <v>208.18</v>
      </c>
      <c r="M499" s="835">
        <v>416.36</v>
      </c>
      <c r="N499" s="832">
        <v>2</v>
      </c>
      <c r="O499" s="836">
        <v>1</v>
      </c>
      <c r="P499" s="835">
        <v>416.36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7</v>
      </c>
      <c r="B500" s="832" t="s">
        <v>2161</v>
      </c>
      <c r="C500" s="832" t="s">
        <v>2167</v>
      </c>
      <c r="D500" s="833" t="s">
        <v>3722</v>
      </c>
      <c r="E500" s="834" t="s">
        <v>2183</v>
      </c>
      <c r="F500" s="832" t="s">
        <v>2162</v>
      </c>
      <c r="G500" s="832" t="s">
        <v>3007</v>
      </c>
      <c r="H500" s="832" t="s">
        <v>585</v>
      </c>
      <c r="I500" s="832" t="s">
        <v>3008</v>
      </c>
      <c r="J500" s="832" t="s">
        <v>3009</v>
      </c>
      <c r="K500" s="832" t="s">
        <v>3010</v>
      </c>
      <c r="L500" s="835">
        <v>155.24</v>
      </c>
      <c r="M500" s="835">
        <v>155.24</v>
      </c>
      <c r="N500" s="832">
        <v>1</v>
      </c>
      <c r="O500" s="836">
        <v>0.5</v>
      </c>
      <c r="P500" s="835">
        <v>155.24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7</v>
      </c>
      <c r="B501" s="832" t="s">
        <v>2161</v>
      </c>
      <c r="C501" s="832" t="s">
        <v>2167</v>
      </c>
      <c r="D501" s="833" t="s">
        <v>3722</v>
      </c>
      <c r="E501" s="834" t="s">
        <v>2183</v>
      </c>
      <c r="F501" s="832" t="s">
        <v>2162</v>
      </c>
      <c r="G501" s="832" t="s">
        <v>3168</v>
      </c>
      <c r="H501" s="832" t="s">
        <v>585</v>
      </c>
      <c r="I501" s="832" t="s">
        <v>3169</v>
      </c>
      <c r="J501" s="832" t="s">
        <v>3170</v>
      </c>
      <c r="K501" s="832" t="s">
        <v>3171</v>
      </c>
      <c r="L501" s="835">
        <v>60.39</v>
      </c>
      <c r="M501" s="835">
        <v>241.56</v>
      </c>
      <c r="N501" s="832">
        <v>4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7</v>
      </c>
      <c r="B502" s="832" t="s">
        <v>2161</v>
      </c>
      <c r="C502" s="832" t="s">
        <v>2167</v>
      </c>
      <c r="D502" s="833" t="s">
        <v>3722</v>
      </c>
      <c r="E502" s="834" t="s">
        <v>2183</v>
      </c>
      <c r="F502" s="832" t="s">
        <v>2162</v>
      </c>
      <c r="G502" s="832" t="s">
        <v>2268</v>
      </c>
      <c r="H502" s="832" t="s">
        <v>634</v>
      </c>
      <c r="I502" s="832" t="s">
        <v>2145</v>
      </c>
      <c r="J502" s="832" t="s">
        <v>733</v>
      </c>
      <c r="K502" s="832" t="s">
        <v>2146</v>
      </c>
      <c r="L502" s="835">
        <v>48.42</v>
      </c>
      <c r="M502" s="835">
        <v>242.1</v>
      </c>
      <c r="N502" s="832">
        <v>5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7</v>
      </c>
      <c r="B503" s="832" t="s">
        <v>2161</v>
      </c>
      <c r="C503" s="832" t="s">
        <v>2167</v>
      </c>
      <c r="D503" s="833" t="s">
        <v>3722</v>
      </c>
      <c r="E503" s="834" t="s">
        <v>2183</v>
      </c>
      <c r="F503" s="832" t="s">
        <v>2162</v>
      </c>
      <c r="G503" s="832" t="s">
        <v>2268</v>
      </c>
      <c r="H503" s="832" t="s">
        <v>585</v>
      </c>
      <c r="I503" s="832" t="s">
        <v>2269</v>
      </c>
      <c r="J503" s="832" t="s">
        <v>733</v>
      </c>
      <c r="K503" s="832" t="s">
        <v>2270</v>
      </c>
      <c r="L503" s="835">
        <v>48.42</v>
      </c>
      <c r="M503" s="835">
        <v>96.84</v>
      </c>
      <c r="N503" s="832">
        <v>2</v>
      </c>
      <c r="O503" s="836">
        <v>0.5</v>
      </c>
      <c r="P503" s="835">
        <v>96.84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7</v>
      </c>
      <c r="B504" s="832" t="s">
        <v>2161</v>
      </c>
      <c r="C504" s="832" t="s">
        <v>2167</v>
      </c>
      <c r="D504" s="833" t="s">
        <v>3722</v>
      </c>
      <c r="E504" s="834" t="s">
        <v>2183</v>
      </c>
      <c r="F504" s="832" t="s">
        <v>2162</v>
      </c>
      <c r="G504" s="832" t="s">
        <v>2268</v>
      </c>
      <c r="H504" s="832" t="s">
        <v>585</v>
      </c>
      <c r="I504" s="832" t="s">
        <v>3172</v>
      </c>
      <c r="J504" s="832" t="s">
        <v>3173</v>
      </c>
      <c r="K504" s="832" t="s">
        <v>3174</v>
      </c>
      <c r="L504" s="835">
        <v>48.42</v>
      </c>
      <c r="M504" s="835">
        <v>48.42</v>
      </c>
      <c r="N504" s="832">
        <v>1</v>
      </c>
      <c r="O504" s="836">
        <v>1</v>
      </c>
      <c r="P504" s="835">
        <v>48.42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7</v>
      </c>
      <c r="B505" s="832" t="s">
        <v>2161</v>
      </c>
      <c r="C505" s="832" t="s">
        <v>2167</v>
      </c>
      <c r="D505" s="833" t="s">
        <v>3722</v>
      </c>
      <c r="E505" s="834" t="s">
        <v>2183</v>
      </c>
      <c r="F505" s="832" t="s">
        <v>2162</v>
      </c>
      <c r="G505" s="832" t="s">
        <v>3018</v>
      </c>
      <c r="H505" s="832" t="s">
        <v>585</v>
      </c>
      <c r="I505" s="832" t="s">
        <v>3024</v>
      </c>
      <c r="J505" s="832" t="s">
        <v>3020</v>
      </c>
      <c r="K505" s="832" t="s">
        <v>3025</v>
      </c>
      <c r="L505" s="835">
        <v>908.53</v>
      </c>
      <c r="M505" s="835">
        <v>1817.06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7</v>
      </c>
      <c r="B506" s="832" t="s">
        <v>2161</v>
      </c>
      <c r="C506" s="832" t="s">
        <v>2167</v>
      </c>
      <c r="D506" s="833" t="s">
        <v>3722</v>
      </c>
      <c r="E506" s="834" t="s">
        <v>2183</v>
      </c>
      <c r="F506" s="832" t="s">
        <v>2162</v>
      </c>
      <c r="G506" s="832" t="s">
        <v>3018</v>
      </c>
      <c r="H506" s="832" t="s">
        <v>634</v>
      </c>
      <c r="I506" s="832" t="s">
        <v>3033</v>
      </c>
      <c r="J506" s="832" t="s">
        <v>3034</v>
      </c>
      <c r="K506" s="832" t="s">
        <v>3021</v>
      </c>
      <c r="L506" s="835">
        <v>3354.59</v>
      </c>
      <c r="M506" s="835">
        <v>3354.59</v>
      </c>
      <c r="N506" s="832">
        <v>1</v>
      </c>
      <c r="O506" s="836"/>
      <c r="P506" s="835">
        <v>3354.59</v>
      </c>
      <c r="Q506" s="837">
        <v>1</v>
      </c>
      <c r="R506" s="832">
        <v>1</v>
      </c>
      <c r="S506" s="837">
        <v>1</v>
      </c>
      <c r="T506" s="836"/>
      <c r="U506" s="838"/>
    </row>
    <row r="507" spans="1:21" ht="14.4" customHeight="1" x14ac:dyDescent="0.3">
      <c r="A507" s="831">
        <v>7</v>
      </c>
      <c r="B507" s="832" t="s">
        <v>2161</v>
      </c>
      <c r="C507" s="832" t="s">
        <v>2167</v>
      </c>
      <c r="D507" s="833" t="s">
        <v>3722</v>
      </c>
      <c r="E507" s="834" t="s">
        <v>2183</v>
      </c>
      <c r="F507" s="832" t="s">
        <v>2162</v>
      </c>
      <c r="G507" s="832" t="s">
        <v>3018</v>
      </c>
      <c r="H507" s="832" t="s">
        <v>634</v>
      </c>
      <c r="I507" s="832" t="s">
        <v>3035</v>
      </c>
      <c r="J507" s="832" t="s">
        <v>3034</v>
      </c>
      <c r="K507" s="832" t="s">
        <v>3027</v>
      </c>
      <c r="L507" s="835">
        <v>583.70000000000005</v>
      </c>
      <c r="M507" s="835">
        <v>1167.4000000000001</v>
      </c>
      <c r="N507" s="832">
        <v>2</v>
      </c>
      <c r="O507" s="836"/>
      <c r="P507" s="835">
        <v>1167.4000000000001</v>
      </c>
      <c r="Q507" s="837">
        <v>1</v>
      </c>
      <c r="R507" s="832">
        <v>2</v>
      </c>
      <c r="S507" s="837">
        <v>1</v>
      </c>
      <c r="T507" s="836"/>
      <c r="U507" s="838"/>
    </row>
    <row r="508" spans="1:21" ht="14.4" customHeight="1" x14ac:dyDescent="0.3">
      <c r="A508" s="831">
        <v>7</v>
      </c>
      <c r="B508" s="832" t="s">
        <v>2161</v>
      </c>
      <c r="C508" s="832" t="s">
        <v>2167</v>
      </c>
      <c r="D508" s="833" t="s">
        <v>3722</v>
      </c>
      <c r="E508" s="834" t="s">
        <v>2183</v>
      </c>
      <c r="F508" s="832" t="s">
        <v>2162</v>
      </c>
      <c r="G508" s="832" t="s">
        <v>3018</v>
      </c>
      <c r="H508" s="832" t="s">
        <v>634</v>
      </c>
      <c r="I508" s="832" t="s">
        <v>3036</v>
      </c>
      <c r="J508" s="832" t="s">
        <v>3034</v>
      </c>
      <c r="K508" s="832" t="s">
        <v>3025</v>
      </c>
      <c r="L508" s="835">
        <v>908.53</v>
      </c>
      <c r="M508" s="835">
        <v>2725.59</v>
      </c>
      <c r="N508" s="832">
        <v>3</v>
      </c>
      <c r="O508" s="836"/>
      <c r="P508" s="835">
        <v>2725.59</v>
      </c>
      <c r="Q508" s="837">
        <v>1</v>
      </c>
      <c r="R508" s="832">
        <v>3</v>
      </c>
      <c r="S508" s="837">
        <v>1</v>
      </c>
      <c r="T508" s="836"/>
      <c r="U508" s="838"/>
    </row>
    <row r="509" spans="1:21" ht="14.4" customHeight="1" x14ac:dyDescent="0.3">
      <c r="A509" s="831">
        <v>7</v>
      </c>
      <c r="B509" s="832" t="s">
        <v>2161</v>
      </c>
      <c r="C509" s="832" t="s">
        <v>2167</v>
      </c>
      <c r="D509" s="833" t="s">
        <v>3722</v>
      </c>
      <c r="E509" s="834" t="s">
        <v>2183</v>
      </c>
      <c r="F509" s="832" t="s">
        <v>2162</v>
      </c>
      <c r="G509" s="832" t="s">
        <v>3018</v>
      </c>
      <c r="H509" s="832" t="s">
        <v>634</v>
      </c>
      <c r="I509" s="832" t="s">
        <v>3175</v>
      </c>
      <c r="J509" s="832" t="s">
        <v>3034</v>
      </c>
      <c r="K509" s="832" t="s">
        <v>3029</v>
      </c>
      <c r="L509" s="835">
        <v>1677.3</v>
      </c>
      <c r="M509" s="835">
        <v>1677.3</v>
      </c>
      <c r="N509" s="832">
        <v>1</v>
      </c>
      <c r="O509" s="836"/>
      <c r="P509" s="835">
        <v>1677.3</v>
      </c>
      <c r="Q509" s="837">
        <v>1</v>
      </c>
      <c r="R509" s="832">
        <v>1</v>
      </c>
      <c r="S509" s="837">
        <v>1</v>
      </c>
      <c r="T509" s="836"/>
      <c r="U509" s="838"/>
    </row>
    <row r="510" spans="1:21" ht="14.4" customHeight="1" x14ac:dyDescent="0.3">
      <c r="A510" s="831">
        <v>7</v>
      </c>
      <c r="B510" s="832" t="s">
        <v>2161</v>
      </c>
      <c r="C510" s="832" t="s">
        <v>2167</v>
      </c>
      <c r="D510" s="833" t="s">
        <v>3722</v>
      </c>
      <c r="E510" s="834" t="s">
        <v>2183</v>
      </c>
      <c r="F510" s="832" t="s">
        <v>2162</v>
      </c>
      <c r="G510" s="832" t="s">
        <v>3176</v>
      </c>
      <c r="H510" s="832" t="s">
        <v>634</v>
      </c>
      <c r="I510" s="832" t="s">
        <v>3177</v>
      </c>
      <c r="J510" s="832" t="s">
        <v>3178</v>
      </c>
      <c r="K510" s="832" t="s">
        <v>3179</v>
      </c>
      <c r="L510" s="835">
        <v>283.86</v>
      </c>
      <c r="M510" s="835">
        <v>283.86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7</v>
      </c>
      <c r="B511" s="832" t="s">
        <v>2161</v>
      </c>
      <c r="C511" s="832" t="s">
        <v>2167</v>
      </c>
      <c r="D511" s="833" t="s">
        <v>3722</v>
      </c>
      <c r="E511" s="834" t="s">
        <v>2183</v>
      </c>
      <c r="F511" s="832" t="s">
        <v>2162</v>
      </c>
      <c r="G511" s="832" t="s">
        <v>2429</v>
      </c>
      <c r="H511" s="832" t="s">
        <v>634</v>
      </c>
      <c r="I511" s="832" t="s">
        <v>3046</v>
      </c>
      <c r="J511" s="832" t="s">
        <v>2001</v>
      </c>
      <c r="K511" s="832" t="s">
        <v>2432</v>
      </c>
      <c r="L511" s="835">
        <v>1195.75</v>
      </c>
      <c r="M511" s="835">
        <v>3587.25</v>
      </c>
      <c r="N511" s="832">
        <v>3</v>
      </c>
      <c r="O511" s="836">
        <v>1</v>
      </c>
      <c r="P511" s="835">
        <v>3587.25</v>
      </c>
      <c r="Q511" s="837">
        <v>1</v>
      </c>
      <c r="R511" s="832">
        <v>3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7</v>
      </c>
      <c r="B512" s="832" t="s">
        <v>2161</v>
      </c>
      <c r="C512" s="832" t="s">
        <v>2167</v>
      </c>
      <c r="D512" s="833" t="s">
        <v>3722</v>
      </c>
      <c r="E512" s="834" t="s">
        <v>2183</v>
      </c>
      <c r="F512" s="832" t="s">
        <v>2162</v>
      </c>
      <c r="G512" s="832" t="s">
        <v>2350</v>
      </c>
      <c r="H512" s="832" t="s">
        <v>634</v>
      </c>
      <c r="I512" s="832" t="s">
        <v>1985</v>
      </c>
      <c r="J512" s="832" t="s">
        <v>1986</v>
      </c>
      <c r="K512" s="832" t="s">
        <v>1987</v>
      </c>
      <c r="L512" s="835">
        <v>0</v>
      </c>
      <c r="M512" s="835">
        <v>0</v>
      </c>
      <c r="N512" s="832">
        <v>4</v>
      </c>
      <c r="O512" s="836">
        <v>0.5</v>
      </c>
      <c r="P512" s="835">
        <v>0</v>
      </c>
      <c r="Q512" s="837"/>
      <c r="R512" s="832">
        <v>4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7</v>
      </c>
      <c r="B513" s="832" t="s">
        <v>2161</v>
      </c>
      <c r="C513" s="832" t="s">
        <v>2167</v>
      </c>
      <c r="D513" s="833" t="s">
        <v>3722</v>
      </c>
      <c r="E513" s="834" t="s">
        <v>2183</v>
      </c>
      <c r="F513" s="832" t="s">
        <v>2162</v>
      </c>
      <c r="G513" s="832" t="s">
        <v>3060</v>
      </c>
      <c r="H513" s="832" t="s">
        <v>585</v>
      </c>
      <c r="I513" s="832" t="s">
        <v>3180</v>
      </c>
      <c r="J513" s="832" t="s">
        <v>3062</v>
      </c>
      <c r="K513" s="832" t="s">
        <v>3181</v>
      </c>
      <c r="L513" s="835">
        <v>0</v>
      </c>
      <c r="M513" s="835">
        <v>0</v>
      </c>
      <c r="N513" s="832">
        <v>1</v>
      </c>
      <c r="O513" s="836"/>
      <c r="P513" s="835">
        <v>0</v>
      </c>
      <c r="Q513" s="837"/>
      <c r="R513" s="832">
        <v>1</v>
      </c>
      <c r="S513" s="837">
        <v>1</v>
      </c>
      <c r="T513" s="836"/>
      <c r="U513" s="838"/>
    </row>
    <row r="514" spans="1:21" ht="14.4" customHeight="1" x14ac:dyDescent="0.3">
      <c r="A514" s="831">
        <v>7</v>
      </c>
      <c r="B514" s="832" t="s">
        <v>2161</v>
      </c>
      <c r="C514" s="832" t="s">
        <v>2167</v>
      </c>
      <c r="D514" s="833" t="s">
        <v>3722</v>
      </c>
      <c r="E514" s="834" t="s">
        <v>2183</v>
      </c>
      <c r="F514" s="832" t="s">
        <v>2162</v>
      </c>
      <c r="G514" s="832" t="s">
        <v>3060</v>
      </c>
      <c r="H514" s="832" t="s">
        <v>585</v>
      </c>
      <c r="I514" s="832" t="s">
        <v>3068</v>
      </c>
      <c r="J514" s="832" t="s">
        <v>3062</v>
      </c>
      <c r="K514" s="832" t="s">
        <v>3069</v>
      </c>
      <c r="L514" s="835">
        <v>1257.97</v>
      </c>
      <c r="M514" s="835">
        <v>2515.94</v>
      </c>
      <c r="N514" s="832">
        <v>2</v>
      </c>
      <c r="O514" s="836"/>
      <c r="P514" s="835">
        <v>2515.94</v>
      </c>
      <c r="Q514" s="837">
        <v>1</v>
      </c>
      <c r="R514" s="832">
        <v>2</v>
      </c>
      <c r="S514" s="837">
        <v>1</v>
      </c>
      <c r="T514" s="836"/>
      <c r="U514" s="838"/>
    </row>
    <row r="515" spans="1:21" ht="14.4" customHeight="1" x14ac:dyDescent="0.3">
      <c r="A515" s="831">
        <v>7</v>
      </c>
      <c r="B515" s="832" t="s">
        <v>2161</v>
      </c>
      <c r="C515" s="832" t="s">
        <v>2167</v>
      </c>
      <c r="D515" s="833" t="s">
        <v>3722</v>
      </c>
      <c r="E515" s="834" t="s">
        <v>2183</v>
      </c>
      <c r="F515" s="832" t="s">
        <v>2162</v>
      </c>
      <c r="G515" s="832" t="s">
        <v>2356</v>
      </c>
      <c r="H515" s="832" t="s">
        <v>585</v>
      </c>
      <c r="I515" s="832" t="s">
        <v>3182</v>
      </c>
      <c r="J515" s="832" t="s">
        <v>3183</v>
      </c>
      <c r="K515" s="832" t="s">
        <v>3184</v>
      </c>
      <c r="L515" s="835">
        <v>109.54</v>
      </c>
      <c r="M515" s="835">
        <v>109.54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7</v>
      </c>
      <c r="B516" s="832" t="s">
        <v>2161</v>
      </c>
      <c r="C516" s="832" t="s">
        <v>2167</v>
      </c>
      <c r="D516" s="833" t="s">
        <v>3722</v>
      </c>
      <c r="E516" s="834" t="s">
        <v>2183</v>
      </c>
      <c r="F516" s="832" t="s">
        <v>2162</v>
      </c>
      <c r="G516" s="832" t="s">
        <v>2356</v>
      </c>
      <c r="H516" s="832" t="s">
        <v>585</v>
      </c>
      <c r="I516" s="832" t="s">
        <v>2433</v>
      </c>
      <c r="J516" s="832" t="s">
        <v>2434</v>
      </c>
      <c r="K516" s="832" t="s">
        <v>2435</v>
      </c>
      <c r="L516" s="835">
        <v>140.94999999999999</v>
      </c>
      <c r="M516" s="835">
        <v>3241.8499999999995</v>
      </c>
      <c r="N516" s="832">
        <v>23</v>
      </c>
      <c r="O516" s="836">
        <v>2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7</v>
      </c>
      <c r="B517" s="832" t="s">
        <v>2161</v>
      </c>
      <c r="C517" s="832" t="s">
        <v>2167</v>
      </c>
      <c r="D517" s="833" t="s">
        <v>3722</v>
      </c>
      <c r="E517" s="834" t="s">
        <v>2183</v>
      </c>
      <c r="F517" s="832" t="s">
        <v>2162</v>
      </c>
      <c r="G517" s="832" t="s">
        <v>2356</v>
      </c>
      <c r="H517" s="832" t="s">
        <v>585</v>
      </c>
      <c r="I517" s="832" t="s">
        <v>3185</v>
      </c>
      <c r="J517" s="832" t="s">
        <v>3186</v>
      </c>
      <c r="K517" s="832" t="s">
        <v>1819</v>
      </c>
      <c r="L517" s="835">
        <v>187.92</v>
      </c>
      <c r="M517" s="835">
        <v>751.68</v>
      </c>
      <c r="N517" s="832">
        <v>4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7</v>
      </c>
      <c r="B518" s="832" t="s">
        <v>2161</v>
      </c>
      <c r="C518" s="832" t="s">
        <v>2167</v>
      </c>
      <c r="D518" s="833" t="s">
        <v>3722</v>
      </c>
      <c r="E518" s="834" t="s">
        <v>2183</v>
      </c>
      <c r="F518" s="832" t="s">
        <v>2162</v>
      </c>
      <c r="G518" s="832" t="s">
        <v>2376</v>
      </c>
      <c r="H518" s="832" t="s">
        <v>585</v>
      </c>
      <c r="I518" s="832" t="s">
        <v>3114</v>
      </c>
      <c r="J518" s="832" t="s">
        <v>2413</v>
      </c>
      <c r="K518" s="832" t="s">
        <v>3115</v>
      </c>
      <c r="L518" s="835">
        <v>50.32</v>
      </c>
      <c r="M518" s="835">
        <v>50.32</v>
      </c>
      <c r="N518" s="832">
        <v>1</v>
      </c>
      <c r="O518" s="836">
        <v>1</v>
      </c>
      <c r="P518" s="835">
        <v>50.32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7</v>
      </c>
      <c r="B519" s="832" t="s">
        <v>2161</v>
      </c>
      <c r="C519" s="832" t="s">
        <v>2167</v>
      </c>
      <c r="D519" s="833" t="s">
        <v>3722</v>
      </c>
      <c r="E519" s="834" t="s">
        <v>2183</v>
      </c>
      <c r="F519" s="832" t="s">
        <v>2162</v>
      </c>
      <c r="G519" s="832" t="s">
        <v>2376</v>
      </c>
      <c r="H519" s="832" t="s">
        <v>585</v>
      </c>
      <c r="I519" s="832" t="s">
        <v>3128</v>
      </c>
      <c r="J519" s="832" t="s">
        <v>2413</v>
      </c>
      <c r="K519" s="832" t="s">
        <v>3115</v>
      </c>
      <c r="L519" s="835">
        <v>50.32</v>
      </c>
      <c r="M519" s="835">
        <v>201.28</v>
      </c>
      <c r="N519" s="832">
        <v>4</v>
      </c>
      <c r="O519" s="836">
        <v>1</v>
      </c>
      <c r="P519" s="835">
        <v>201.28</v>
      </c>
      <c r="Q519" s="837">
        <v>1</v>
      </c>
      <c r="R519" s="832">
        <v>4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7</v>
      </c>
      <c r="B520" s="832" t="s">
        <v>2161</v>
      </c>
      <c r="C520" s="832" t="s">
        <v>2167</v>
      </c>
      <c r="D520" s="833" t="s">
        <v>3722</v>
      </c>
      <c r="E520" s="834" t="s">
        <v>2183</v>
      </c>
      <c r="F520" s="832" t="s">
        <v>2162</v>
      </c>
      <c r="G520" s="832" t="s">
        <v>2376</v>
      </c>
      <c r="H520" s="832" t="s">
        <v>585</v>
      </c>
      <c r="I520" s="832" t="s">
        <v>3129</v>
      </c>
      <c r="J520" s="832" t="s">
        <v>2381</v>
      </c>
      <c r="K520" s="832" t="s">
        <v>3130</v>
      </c>
      <c r="L520" s="835">
        <v>199.89</v>
      </c>
      <c r="M520" s="835">
        <v>399.78</v>
      </c>
      <c r="N520" s="832">
        <v>2</v>
      </c>
      <c r="O520" s="836">
        <v>0.5</v>
      </c>
      <c r="P520" s="835">
        <v>399.78</v>
      </c>
      <c r="Q520" s="837">
        <v>1</v>
      </c>
      <c r="R520" s="832">
        <v>2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7</v>
      </c>
      <c r="B521" s="832" t="s">
        <v>2161</v>
      </c>
      <c r="C521" s="832" t="s">
        <v>2167</v>
      </c>
      <c r="D521" s="833" t="s">
        <v>3722</v>
      </c>
      <c r="E521" s="834" t="s">
        <v>2183</v>
      </c>
      <c r="F521" s="832" t="s">
        <v>2162</v>
      </c>
      <c r="G521" s="832" t="s">
        <v>3131</v>
      </c>
      <c r="H521" s="832" t="s">
        <v>585</v>
      </c>
      <c r="I521" s="832" t="s">
        <v>3132</v>
      </c>
      <c r="J521" s="832" t="s">
        <v>3133</v>
      </c>
      <c r="K521" s="832" t="s">
        <v>3134</v>
      </c>
      <c r="L521" s="835">
        <v>1112.45</v>
      </c>
      <c r="M521" s="835">
        <v>2224.9</v>
      </c>
      <c r="N521" s="832">
        <v>2</v>
      </c>
      <c r="O521" s="836">
        <v>1</v>
      </c>
      <c r="P521" s="835">
        <v>2224.9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7</v>
      </c>
      <c r="B522" s="832" t="s">
        <v>2161</v>
      </c>
      <c r="C522" s="832" t="s">
        <v>2167</v>
      </c>
      <c r="D522" s="833" t="s">
        <v>3722</v>
      </c>
      <c r="E522" s="834" t="s">
        <v>2183</v>
      </c>
      <c r="F522" s="832" t="s">
        <v>2162</v>
      </c>
      <c r="G522" s="832" t="s">
        <v>3131</v>
      </c>
      <c r="H522" s="832" t="s">
        <v>585</v>
      </c>
      <c r="I522" s="832" t="s">
        <v>3135</v>
      </c>
      <c r="J522" s="832" t="s">
        <v>3133</v>
      </c>
      <c r="K522" s="832" t="s">
        <v>3136</v>
      </c>
      <c r="L522" s="835">
        <v>2146.12</v>
      </c>
      <c r="M522" s="835">
        <v>6438.36</v>
      </c>
      <c r="N522" s="832">
        <v>3</v>
      </c>
      <c r="O522" s="836">
        <v>1</v>
      </c>
      <c r="P522" s="835">
        <v>6438.36</v>
      </c>
      <c r="Q522" s="837">
        <v>1</v>
      </c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7</v>
      </c>
      <c r="B523" s="832" t="s">
        <v>2161</v>
      </c>
      <c r="C523" s="832" t="s">
        <v>2167</v>
      </c>
      <c r="D523" s="833" t="s">
        <v>3722</v>
      </c>
      <c r="E523" s="834" t="s">
        <v>2184</v>
      </c>
      <c r="F523" s="832" t="s">
        <v>2162</v>
      </c>
      <c r="G523" s="832" t="s">
        <v>2221</v>
      </c>
      <c r="H523" s="832" t="s">
        <v>585</v>
      </c>
      <c r="I523" s="832" t="s">
        <v>3187</v>
      </c>
      <c r="J523" s="832" t="s">
        <v>2848</v>
      </c>
      <c r="K523" s="832" t="s">
        <v>3188</v>
      </c>
      <c r="L523" s="835">
        <v>34.57</v>
      </c>
      <c r="M523" s="835">
        <v>34.57</v>
      </c>
      <c r="N523" s="832">
        <v>1</v>
      </c>
      <c r="O523" s="836">
        <v>1</v>
      </c>
      <c r="P523" s="835">
        <v>34.57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7</v>
      </c>
      <c r="B524" s="832" t="s">
        <v>2161</v>
      </c>
      <c r="C524" s="832" t="s">
        <v>2167</v>
      </c>
      <c r="D524" s="833" t="s">
        <v>3722</v>
      </c>
      <c r="E524" s="834" t="s">
        <v>2185</v>
      </c>
      <c r="F524" s="832" t="s">
        <v>2162</v>
      </c>
      <c r="G524" s="832" t="s">
        <v>2671</v>
      </c>
      <c r="H524" s="832" t="s">
        <v>585</v>
      </c>
      <c r="I524" s="832" t="s">
        <v>2672</v>
      </c>
      <c r="J524" s="832" t="s">
        <v>2673</v>
      </c>
      <c r="K524" s="832" t="s">
        <v>2674</v>
      </c>
      <c r="L524" s="835">
        <v>32.28</v>
      </c>
      <c r="M524" s="835">
        <v>32.28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7</v>
      </c>
      <c r="B525" s="832" t="s">
        <v>2161</v>
      </c>
      <c r="C525" s="832" t="s">
        <v>2167</v>
      </c>
      <c r="D525" s="833" t="s">
        <v>3722</v>
      </c>
      <c r="E525" s="834" t="s">
        <v>2185</v>
      </c>
      <c r="F525" s="832" t="s">
        <v>2162</v>
      </c>
      <c r="G525" s="832" t="s">
        <v>2598</v>
      </c>
      <c r="H525" s="832" t="s">
        <v>585</v>
      </c>
      <c r="I525" s="832" t="s">
        <v>3189</v>
      </c>
      <c r="J525" s="832" t="s">
        <v>3190</v>
      </c>
      <c r="K525" s="832" t="s">
        <v>3191</v>
      </c>
      <c r="L525" s="835">
        <v>14.11</v>
      </c>
      <c r="M525" s="835">
        <v>14.11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7</v>
      </c>
      <c r="B526" s="832" t="s">
        <v>2161</v>
      </c>
      <c r="C526" s="832" t="s">
        <v>2167</v>
      </c>
      <c r="D526" s="833" t="s">
        <v>3722</v>
      </c>
      <c r="E526" s="834" t="s">
        <v>2185</v>
      </c>
      <c r="F526" s="832" t="s">
        <v>2162</v>
      </c>
      <c r="G526" s="832" t="s">
        <v>2598</v>
      </c>
      <c r="H526" s="832" t="s">
        <v>634</v>
      </c>
      <c r="I526" s="832" t="s">
        <v>2025</v>
      </c>
      <c r="J526" s="832" t="s">
        <v>2026</v>
      </c>
      <c r="K526" s="832" t="s">
        <v>2027</v>
      </c>
      <c r="L526" s="835">
        <v>4.7</v>
      </c>
      <c r="M526" s="835">
        <v>9.4</v>
      </c>
      <c r="N526" s="832">
        <v>2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7</v>
      </c>
      <c r="B527" s="832" t="s">
        <v>2161</v>
      </c>
      <c r="C527" s="832" t="s">
        <v>2167</v>
      </c>
      <c r="D527" s="833" t="s">
        <v>3722</v>
      </c>
      <c r="E527" s="834" t="s">
        <v>2185</v>
      </c>
      <c r="F527" s="832" t="s">
        <v>2162</v>
      </c>
      <c r="G527" s="832" t="s">
        <v>2883</v>
      </c>
      <c r="H527" s="832" t="s">
        <v>585</v>
      </c>
      <c r="I527" s="832" t="s">
        <v>2884</v>
      </c>
      <c r="J527" s="832" t="s">
        <v>2885</v>
      </c>
      <c r="K527" s="832" t="s">
        <v>2886</v>
      </c>
      <c r="L527" s="835">
        <v>55.77</v>
      </c>
      <c r="M527" s="835">
        <v>780.78000000000009</v>
      </c>
      <c r="N527" s="832">
        <v>14</v>
      </c>
      <c r="O527" s="836">
        <v>5</v>
      </c>
      <c r="P527" s="835">
        <v>557.70000000000005</v>
      </c>
      <c r="Q527" s="837">
        <v>0.7142857142857143</v>
      </c>
      <c r="R527" s="832">
        <v>10</v>
      </c>
      <c r="S527" s="837">
        <v>0.7142857142857143</v>
      </c>
      <c r="T527" s="836">
        <v>3.5</v>
      </c>
      <c r="U527" s="838">
        <v>0.7</v>
      </c>
    </row>
    <row r="528" spans="1:21" ht="14.4" customHeight="1" x14ac:dyDescent="0.3">
      <c r="A528" s="831">
        <v>7</v>
      </c>
      <c r="B528" s="832" t="s">
        <v>2161</v>
      </c>
      <c r="C528" s="832" t="s">
        <v>2167</v>
      </c>
      <c r="D528" s="833" t="s">
        <v>3722</v>
      </c>
      <c r="E528" s="834" t="s">
        <v>2185</v>
      </c>
      <c r="F528" s="832" t="s">
        <v>2162</v>
      </c>
      <c r="G528" s="832" t="s">
        <v>2883</v>
      </c>
      <c r="H528" s="832" t="s">
        <v>585</v>
      </c>
      <c r="I528" s="832" t="s">
        <v>2887</v>
      </c>
      <c r="J528" s="832" t="s">
        <v>2885</v>
      </c>
      <c r="K528" s="832" t="s">
        <v>2888</v>
      </c>
      <c r="L528" s="835">
        <v>0</v>
      </c>
      <c r="M528" s="835">
        <v>0</v>
      </c>
      <c r="N528" s="832">
        <v>1</v>
      </c>
      <c r="O528" s="836">
        <v>0.5</v>
      </c>
      <c r="P528" s="835">
        <v>0</v>
      </c>
      <c r="Q528" s="837"/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7</v>
      </c>
      <c r="B529" s="832" t="s">
        <v>2161</v>
      </c>
      <c r="C529" s="832" t="s">
        <v>2167</v>
      </c>
      <c r="D529" s="833" t="s">
        <v>3722</v>
      </c>
      <c r="E529" s="834" t="s">
        <v>2185</v>
      </c>
      <c r="F529" s="832" t="s">
        <v>2162</v>
      </c>
      <c r="G529" s="832" t="s">
        <v>2217</v>
      </c>
      <c r="H529" s="832" t="s">
        <v>634</v>
      </c>
      <c r="I529" s="832" t="s">
        <v>2291</v>
      </c>
      <c r="J529" s="832" t="s">
        <v>1423</v>
      </c>
      <c r="K529" s="832" t="s">
        <v>2292</v>
      </c>
      <c r="L529" s="835">
        <v>154.36000000000001</v>
      </c>
      <c r="M529" s="835">
        <v>154.36000000000001</v>
      </c>
      <c r="N529" s="832">
        <v>1</v>
      </c>
      <c r="O529" s="836">
        <v>1</v>
      </c>
      <c r="P529" s="835">
        <v>154.36000000000001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7</v>
      </c>
      <c r="B530" s="832" t="s">
        <v>2161</v>
      </c>
      <c r="C530" s="832" t="s">
        <v>2167</v>
      </c>
      <c r="D530" s="833" t="s">
        <v>3722</v>
      </c>
      <c r="E530" s="834" t="s">
        <v>2185</v>
      </c>
      <c r="F530" s="832" t="s">
        <v>2162</v>
      </c>
      <c r="G530" s="832" t="s">
        <v>3192</v>
      </c>
      <c r="H530" s="832" t="s">
        <v>585</v>
      </c>
      <c r="I530" s="832" t="s">
        <v>3193</v>
      </c>
      <c r="J530" s="832" t="s">
        <v>3194</v>
      </c>
      <c r="K530" s="832" t="s">
        <v>3195</v>
      </c>
      <c r="L530" s="835">
        <v>131.62</v>
      </c>
      <c r="M530" s="835">
        <v>394.86</v>
      </c>
      <c r="N530" s="832">
        <v>3</v>
      </c>
      <c r="O530" s="836">
        <v>0.5</v>
      </c>
      <c r="P530" s="835">
        <v>394.86</v>
      </c>
      <c r="Q530" s="837">
        <v>1</v>
      </c>
      <c r="R530" s="832">
        <v>3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7</v>
      </c>
      <c r="B531" s="832" t="s">
        <v>2161</v>
      </c>
      <c r="C531" s="832" t="s">
        <v>2167</v>
      </c>
      <c r="D531" s="833" t="s">
        <v>3722</v>
      </c>
      <c r="E531" s="834" t="s">
        <v>2185</v>
      </c>
      <c r="F531" s="832" t="s">
        <v>2162</v>
      </c>
      <c r="G531" s="832" t="s">
        <v>2538</v>
      </c>
      <c r="H531" s="832" t="s">
        <v>585</v>
      </c>
      <c r="I531" s="832" t="s">
        <v>2539</v>
      </c>
      <c r="J531" s="832" t="s">
        <v>2540</v>
      </c>
      <c r="K531" s="832" t="s">
        <v>2541</v>
      </c>
      <c r="L531" s="835">
        <v>0</v>
      </c>
      <c r="M531" s="835">
        <v>0</v>
      </c>
      <c r="N531" s="832">
        <v>1</v>
      </c>
      <c r="O531" s="836">
        <v>0.5</v>
      </c>
      <c r="P531" s="835">
        <v>0</v>
      </c>
      <c r="Q531" s="837"/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7</v>
      </c>
      <c r="B532" s="832" t="s">
        <v>2161</v>
      </c>
      <c r="C532" s="832" t="s">
        <v>2167</v>
      </c>
      <c r="D532" s="833" t="s">
        <v>3722</v>
      </c>
      <c r="E532" s="834" t="s">
        <v>2185</v>
      </c>
      <c r="F532" s="832" t="s">
        <v>2162</v>
      </c>
      <c r="G532" s="832" t="s">
        <v>2538</v>
      </c>
      <c r="H532" s="832" t="s">
        <v>585</v>
      </c>
      <c r="I532" s="832" t="s">
        <v>2601</v>
      </c>
      <c r="J532" s="832" t="s">
        <v>1046</v>
      </c>
      <c r="K532" s="832" t="s">
        <v>2602</v>
      </c>
      <c r="L532" s="835">
        <v>0</v>
      </c>
      <c r="M532" s="835">
        <v>0</v>
      </c>
      <c r="N532" s="832">
        <v>2</v>
      </c>
      <c r="O532" s="836">
        <v>0.5</v>
      </c>
      <c r="P532" s="835">
        <v>0</v>
      </c>
      <c r="Q532" s="837"/>
      <c r="R532" s="832">
        <v>2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7</v>
      </c>
      <c r="B533" s="832" t="s">
        <v>2161</v>
      </c>
      <c r="C533" s="832" t="s">
        <v>2167</v>
      </c>
      <c r="D533" s="833" t="s">
        <v>3722</v>
      </c>
      <c r="E533" s="834" t="s">
        <v>2185</v>
      </c>
      <c r="F533" s="832" t="s">
        <v>2162</v>
      </c>
      <c r="G533" s="832" t="s">
        <v>2538</v>
      </c>
      <c r="H533" s="832" t="s">
        <v>585</v>
      </c>
      <c r="I533" s="832" t="s">
        <v>3196</v>
      </c>
      <c r="J533" s="832" t="s">
        <v>2540</v>
      </c>
      <c r="K533" s="832" t="s">
        <v>2541</v>
      </c>
      <c r="L533" s="835">
        <v>0</v>
      </c>
      <c r="M533" s="835">
        <v>0</v>
      </c>
      <c r="N533" s="832">
        <v>1</v>
      </c>
      <c r="O533" s="836">
        <v>0.5</v>
      </c>
      <c r="P533" s="835">
        <v>0</v>
      </c>
      <c r="Q533" s="837"/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7</v>
      </c>
      <c r="B534" s="832" t="s">
        <v>2161</v>
      </c>
      <c r="C534" s="832" t="s">
        <v>2167</v>
      </c>
      <c r="D534" s="833" t="s">
        <v>3722</v>
      </c>
      <c r="E534" s="834" t="s">
        <v>2185</v>
      </c>
      <c r="F534" s="832" t="s">
        <v>2162</v>
      </c>
      <c r="G534" s="832" t="s">
        <v>2538</v>
      </c>
      <c r="H534" s="832" t="s">
        <v>585</v>
      </c>
      <c r="I534" s="832" t="s">
        <v>3197</v>
      </c>
      <c r="J534" s="832" t="s">
        <v>2540</v>
      </c>
      <c r="K534" s="832" t="s">
        <v>3198</v>
      </c>
      <c r="L534" s="835">
        <v>0</v>
      </c>
      <c r="M534" s="835">
        <v>0</v>
      </c>
      <c r="N534" s="832">
        <v>1</v>
      </c>
      <c r="O534" s="836">
        <v>1</v>
      </c>
      <c r="P534" s="835">
        <v>0</v>
      </c>
      <c r="Q534" s="837"/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2161</v>
      </c>
      <c r="C535" s="832" t="s">
        <v>2167</v>
      </c>
      <c r="D535" s="833" t="s">
        <v>3722</v>
      </c>
      <c r="E535" s="834" t="s">
        <v>2185</v>
      </c>
      <c r="F535" s="832" t="s">
        <v>2162</v>
      </c>
      <c r="G535" s="832" t="s">
        <v>2893</v>
      </c>
      <c r="H535" s="832" t="s">
        <v>585</v>
      </c>
      <c r="I535" s="832" t="s">
        <v>2894</v>
      </c>
      <c r="J535" s="832" t="s">
        <v>2895</v>
      </c>
      <c r="K535" s="832" t="s">
        <v>2896</v>
      </c>
      <c r="L535" s="835">
        <v>754.04</v>
      </c>
      <c r="M535" s="835">
        <v>52782.8</v>
      </c>
      <c r="N535" s="832">
        <v>70</v>
      </c>
      <c r="O535" s="836">
        <v>24</v>
      </c>
      <c r="P535" s="835">
        <v>43734.32</v>
      </c>
      <c r="Q535" s="837">
        <v>0.82857142857142851</v>
      </c>
      <c r="R535" s="832">
        <v>58</v>
      </c>
      <c r="S535" s="837">
        <v>0.82857142857142863</v>
      </c>
      <c r="T535" s="836">
        <v>20</v>
      </c>
      <c r="U535" s="838">
        <v>0.83333333333333337</v>
      </c>
    </row>
    <row r="536" spans="1:21" ht="14.4" customHeight="1" x14ac:dyDescent="0.3">
      <c r="A536" s="831">
        <v>7</v>
      </c>
      <c r="B536" s="832" t="s">
        <v>2161</v>
      </c>
      <c r="C536" s="832" t="s">
        <v>2167</v>
      </c>
      <c r="D536" s="833" t="s">
        <v>3722</v>
      </c>
      <c r="E536" s="834" t="s">
        <v>2185</v>
      </c>
      <c r="F536" s="832" t="s">
        <v>2162</v>
      </c>
      <c r="G536" s="832" t="s">
        <v>2893</v>
      </c>
      <c r="H536" s="832" t="s">
        <v>585</v>
      </c>
      <c r="I536" s="832" t="s">
        <v>3199</v>
      </c>
      <c r="J536" s="832" t="s">
        <v>2895</v>
      </c>
      <c r="K536" s="832" t="s">
        <v>2904</v>
      </c>
      <c r="L536" s="835">
        <v>1131.06</v>
      </c>
      <c r="M536" s="835">
        <v>67863.600000000006</v>
      </c>
      <c r="N536" s="832">
        <v>60</v>
      </c>
      <c r="O536" s="836">
        <v>11</v>
      </c>
      <c r="P536" s="835">
        <v>67863.600000000006</v>
      </c>
      <c r="Q536" s="837">
        <v>1</v>
      </c>
      <c r="R536" s="832">
        <v>60</v>
      </c>
      <c r="S536" s="837">
        <v>1</v>
      </c>
      <c r="T536" s="836">
        <v>11</v>
      </c>
      <c r="U536" s="838">
        <v>1</v>
      </c>
    </row>
    <row r="537" spans="1:21" ht="14.4" customHeight="1" x14ac:dyDescent="0.3">
      <c r="A537" s="831">
        <v>7</v>
      </c>
      <c r="B537" s="832" t="s">
        <v>2161</v>
      </c>
      <c r="C537" s="832" t="s">
        <v>2167</v>
      </c>
      <c r="D537" s="833" t="s">
        <v>3722</v>
      </c>
      <c r="E537" s="834" t="s">
        <v>2185</v>
      </c>
      <c r="F537" s="832" t="s">
        <v>2162</v>
      </c>
      <c r="G537" s="832" t="s">
        <v>2893</v>
      </c>
      <c r="H537" s="832" t="s">
        <v>585</v>
      </c>
      <c r="I537" s="832" t="s">
        <v>2897</v>
      </c>
      <c r="J537" s="832" t="s">
        <v>2895</v>
      </c>
      <c r="K537" s="832" t="s">
        <v>2898</v>
      </c>
      <c r="L537" s="835">
        <v>1508.08</v>
      </c>
      <c r="M537" s="835">
        <v>27145.439999999999</v>
      </c>
      <c r="N537" s="832">
        <v>18</v>
      </c>
      <c r="O537" s="836">
        <v>3</v>
      </c>
      <c r="P537" s="835">
        <v>9048.48</v>
      </c>
      <c r="Q537" s="837">
        <v>0.33333333333333331</v>
      </c>
      <c r="R537" s="832">
        <v>6</v>
      </c>
      <c r="S537" s="837">
        <v>0.33333333333333331</v>
      </c>
      <c r="T537" s="836">
        <v>1</v>
      </c>
      <c r="U537" s="838">
        <v>0.33333333333333331</v>
      </c>
    </row>
    <row r="538" spans="1:21" ht="14.4" customHeight="1" x14ac:dyDescent="0.3">
      <c r="A538" s="831">
        <v>7</v>
      </c>
      <c r="B538" s="832" t="s">
        <v>2161</v>
      </c>
      <c r="C538" s="832" t="s">
        <v>2167</v>
      </c>
      <c r="D538" s="833" t="s">
        <v>3722</v>
      </c>
      <c r="E538" s="834" t="s">
        <v>2185</v>
      </c>
      <c r="F538" s="832" t="s">
        <v>2162</v>
      </c>
      <c r="G538" s="832" t="s">
        <v>2893</v>
      </c>
      <c r="H538" s="832" t="s">
        <v>585</v>
      </c>
      <c r="I538" s="832" t="s">
        <v>2899</v>
      </c>
      <c r="J538" s="832" t="s">
        <v>2900</v>
      </c>
      <c r="K538" s="832" t="s">
        <v>2896</v>
      </c>
      <c r="L538" s="835">
        <v>646.32000000000005</v>
      </c>
      <c r="M538" s="835">
        <v>1938.96</v>
      </c>
      <c r="N538" s="832">
        <v>3</v>
      </c>
      <c r="O538" s="836">
        <v>1</v>
      </c>
      <c r="P538" s="835">
        <v>1938.96</v>
      </c>
      <c r="Q538" s="837">
        <v>1</v>
      </c>
      <c r="R538" s="832">
        <v>3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7</v>
      </c>
      <c r="B539" s="832" t="s">
        <v>2161</v>
      </c>
      <c r="C539" s="832" t="s">
        <v>2167</v>
      </c>
      <c r="D539" s="833" t="s">
        <v>3722</v>
      </c>
      <c r="E539" s="834" t="s">
        <v>2185</v>
      </c>
      <c r="F539" s="832" t="s">
        <v>2162</v>
      </c>
      <c r="G539" s="832" t="s">
        <v>2297</v>
      </c>
      <c r="H539" s="832" t="s">
        <v>634</v>
      </c>
      <c r="I539" s="832" t="s">
        <v>3200</v>
      </c>
      <c r="J539" s="832" t="s">
        <v>799</v>
      </c>
      <c r="K539" s="832" t="s">
        <v>2042</v>
      </c>
      <c r="L539" s="835">
        <v>264</v>
      </c>
      <c r="M539" s="835">
        <v>264</v>
      </c>
      <c r="N539" s="832">
        <v>1</v>
      </c>
      <c r="O539" s="836">
        <v>1</v>
      </c>
      <c r="P539" s="835">
        <v>264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7</v>
      </c>
      <c r="B540" s="832" t="s">
        <v>2161</v>
      </c>
      <c r="C540" s="832" t="s">
        <v>2167</v>
      </c>
      <c r="D540" s="833" t="s">
        <v>3722</v>
      </c>
      <c r="E540" s="834" t="s">
        <v>2185</v>
      </c>
      <c r="F540" s="832" t="s">
        <v>2162</v>
      </c>
      <c r="G540" s="832" t="s">
        <v>2297</v>
      </c>
      <c r="H540" s="832" t="s">
        <v>634</v>
      </c>
      <c r="I540" s="832" t="s">
        <v>2038</v>
      </c>
      <c r="J540" s="832" t="s">
        <v>797</v>
      </c>
      <c r="K540" s="832" t="s">
        <v>1829</v>
      </c>
      <c r="L540" s="835">
        <v>65.989999999999995</v>
      </c>
      <c r="M540" s="835">
        <v>1055.8399999999999</v>
      </c>
      <c r="N540" s="832">
        <v>16</v>
      </c>
      <c r="O540" s="836">
        <v>4</v>
      </c>
      <c r="P540" s="835">
        <v>1055.8399999999999</v>
      </c>
      <c r="Q540" s="837">
        <v>1</v>
      </c>
      <c r="R540" s="832">
        <v>16</v>
      </c>
      <c r="S540" s="837">
        <v>1</v>
      </c>
      <c r="T540" s="836">
        <v>4</v>
      </c>
      <c r="U540" s="838">
        <v>1</v>
      </c>
    </row>
    <row r="541" spans="1:21" ht="14.4" customHeight="1" x14ac:dyDescent="0.3">
      <c r="A541" s="831">
        <v>7</v>
      </c>
      <c r="B541" s="832" t="s">
        <v>2161</v>
      </c>
      <c r="C541" s="832" t="s">
        <v>2167</v>
      </c>
      <c r="D541" s="833" t="s">
        <v>3722</v>
      </c>
      <c r="E541" s="834" t="s">
        <v>2185</v>
      </c>
      <c r="F541" s="832" t="s">
        <v>2162</v>
      </c>
      <c r="G541" s="832" t="s">
        <v>2297</v>
      </c>
      <c r="H541" s="832" t="s">
        <v>634</v>
      </c>
      <c r="I541" s="832" t="s">
        <v>2038</v>
      </c>
      <c r="J541" s="832" t="s">
        <v>797</v>
      </c>
      <c r="K541" s="832" t="s">
        <v>1829</v>
      </c>
      <c r="L541" s="835">
        <v>42.57</v>
      </c>
      <c r="M541" s="835">
        <v>681.12</v>
      </c>
      <c r="N541" s="832">
        <v>16</v>
      </c>
      <c r="O541" s="836">
        <v>4.5</v>
      </c>
      <c r="P541" s="835">
        <v>595.98</v>
      </c>
      <c r="Q541" s="837">
        <v>0.875</v>
      </c>
      <c r="R541" s="832">
        <v>14</v>
      </c>
      <c r="S541" s="837">
        <v>0.875</v>
      </c>
      <c r="T541" s="836">
        <v>4</v>
      </c>
      <c r="U541" s="838">
        <v>0.88888888888888884</v>
      </c>
    </row>
    <row r="542" spans="1:21" ht="14.4" customHeight="1" x14ac:dyDescent="0.3">
      <c r="A542" s="831">
        <v>7</v>
      </c>
      <c r="B542" s="832" t="s">
        <v>2161</v>
      </c>
      <c r="C542" s="832" t="s">
        <v>2167</v>
      </c>
      <c r="D542" s="833" t="s">
        <v>3722</v>
      </c>
      <c r="E542" s="834" t="s">
        <v>2185</v>
      </c>
      <c r="F542" s="832" t="s">
        <v>2162</v>
      </c>
      <c r="G542" s="832" t="s">
        <v>2221</v>
      </c>
      <c r="H542" s="832" t="s">
        <v>585</v>
      </c>
      <c r="I542" s="832" t="s">
        <v>3201</v>
      </c>
      <c r="J542" s="832" t="s">
        <v>2848</v>
      </c>
      <c r="K542" s="832" t="s">
        <v>1826</v>
      </c>
      <c r="L542" s="835">
        <v>69.16</v>
      </c>
      <c r="M542" s="835">
        <v>69.16</v>
      </c>
      <c r="N542" s="832">
        <v>1</v>
      </c>
      <c r="O542" s="836">
        <v>1</v>
      </c>
      <c r="P542" s="835">
        <v>69.16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7</v>
      </c>
      <c r="B543" s="832" t="s">
        <v>2161</v>
      </c>
      <c r="C543" s="832" t="s">
        <v>2167</v>
      </c>
      <c r="D543" s="833" t="s">
        <v>3722</v>
      </c>
      <c r="E543" s="834" t="s">
        <v>2185</v>
      </c>
      <c r="F543" s="832" t="s">
        <v>2162</v>
      </c>
      <c r="G543" s="832" t="s">
        <v>2440</v>
      </c>
      <c r="H543" s="832" t="s">
        <v>585</v>
      </c>
      <c r="I543" s="832" t="s">
        <v>2905</v>
      </c>
      <c r="J543" s="832" t="s">
        <v>2442</v>
      </c>
      <c r="K543" s="832" t="s">
        <v>2906</v>
      </c>
      <c r="L543" s="835">
        <v>140.94999999999999</v>
      </c>
      <c r="M543" s="835">
        <v>281.89999999999998</v>
      </c>
      <c r="N543" s="832">
        <v>2</v>
      </c>
      <c r="O543" s="836">
        <v>1</v>
      </c>
      <c r="P543" s="835">
        <v>281.89999999999998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7</v>
      </c>
      <c r="B544" s="832" t="s">
        <v>2161</v>
      </c>
      <c r="C544" s="832" t="s">
        <v>2167</v>
      </c>
      <c r="D544" s="833" t="s">
        <v>3722</v>
      </c>
      <c r="E544" s="834" t="s">
        <v>2185</v>
      </c>
      <c r="F544" s="832" t="s">
        <v>2162</v>
      </c>
      <c r="G544" s="832" t="s">
        <v>2308</v>
      </c>
      <c r="H544" s="832" t="s">
        <v>585</v>
      </c>
      <c r="I544" s="832" t="s">
        <v>2309</v>
      </c>
      <c r="J544" s="832" t="s">
        <v>2310</v>
      </c>
      <c r="K544" s="832" t="s">
        <v>2311</v>
      </c>
      <c r="L544" s="835">
        <v>29.13</v>
      </c>
      <c r="M544" s="835">
        <v>815.64</v>
      </c>
      <c r="N544" s="832">
        <v>28</v>
      </c>
      <c r="O544" s="836">
        <v>7.5</v>
      </c>
      <c r="P544" s="835">
        <v>174.78</v>
      </c>
      <c r="Q544" s="837">
        <v>0.2142857142857143</v>
      </c>
      <c r="R544" s="832">
        <v>6</v>
      </c>
      <c r="S544" s="837">
        <v>0.21428571428571427</v>
      </c>
      <c r="T544" s="836">
        <v>2</v>
      </c>
      <c r="U544" s="838">
        <v>0.26666666666666666</v>
      </c>
    </row>
    <row r="545" spans="1:21" ht="14.4" customHeight="1" x14ac:dyDescent="0.3">
      <c r="A545" s="831">
        <v>7</v>
      </c>
      <c r="B545" s="832" t="s">
        <v>2161</v>
      </c>
      <c r="C545" s="832" t="s">
        <v>2167</v>
      </c>
      <c r="D545" s="833" t="s">
        <v>3722</v>
      </c>
      <c r="E545" s="834" t="s">
        <v>2185</v>
      </c>
      <c r="F545" s="832" t="s">
        <v>2162</v>
      </c>
      <c r="G545" s="832" t="s">
        <v>2603</v>
      </c>
      <c r="H545" s="832" t="s">
        <v>585</v>
      </c>
      <c r="I545" s="832" t="s">
        <v>2913</v>
      </c>
      <c r="J545" s="832" t="s">
        <v>2914</v>
      </c>
      <c r="K545" s="832" t="s">
        <v>1829</v>
      </c>
      <c r="L545" s="835">
        <v>132</v>
      </c>
      <c r="M545" s="835">
        <v>396</v>
      </c>
      <c r="N545" s="832">
        <v>3</v>
      </c>
      <c r="O545" s="836">
        <v>1</v>
      </c>
      <c r="P545" s="835">
        <v>396</v>
      </c>
      <c r="Q545" s="837">
        <v>1</v>
      </c>
      <c r="R545" s="832">
        <v>3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7</v>
      </c>
      <c r="B546" s="832" t="s">
        <v>2161</v>
      </c>
      <c r="C546" s="832" t="s">
        <v>2167</v>
      </c>
      <c r="D546" s="833" t="s">
        <v>3722</v>
      </c>
      <c r="E546" s="834" t="s">
        <v>2185</v>
      </c>
      <c r="F546" s="832" t="s">
        <v>2162</v>
      </c>
      <c r="G546" s="832" t="s">
        <v>2915</v>
      </c>
      <c r="H546" s="832" t="s">
        <v>585</v>
      </c>
      <c r="I546" s="832" t="s">
        <v>2916</v>
      </c>
      <c r="J546" s="832" t="s">
        <v>2917</v>
      </c>
      <c r="K546" s="832" t="s">
        <v>2918</v>
      </c>
      <c r="L546" s="835">
        <v>232.68</v>
      </c>
      <c r="M546" s="835">
        <v>1396.08</v>
      </c>
      <c r="N546" s="832">
        <v>6</v>
      </c>
      <c r="O546" s="836">
        <v>1</v>
      </c>
      <c r="P546" s="835">
        <v>1396.08</v>
      </c>
      <c r="Q546" s="837">
        <v>1</v>
      </c>
      <c r="R546" s="832">
        <v>6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7</v>
      </c>
      <c r="B547" s="832" t="s">
        <v>2161</v>
      </c>
      <c r="C547" s="832" t="s">
        <v>2167</v>
      </c>
      <c r="D547" s="833" t="s">
        <v>3722</v>
      </c>
      <c r="E547" s="834" t="s">
        <v>2185</v>
      </c>
      <c r="F547" s="832" t="s">
        <v>2162</v>
      </c>
      <c r="G547" s="832" t="s">
        <v>2915</v>
      </c>
      <c r="H547" s="832" t="s">
        <v>585</v>
      </c>
      <c r="I547" s="832" t="s">
        <v>2919</v>
      </c>
      <c r="J547" s="832" t="s">
        <v>2920</v>
      </c>
      <c r="K547" s="832" t="s">
        <v>2921</v>
      </c>
      <c r="L547" s="835">
        <v>1454.23</v>
      </c>
      <c r="M547" s="835">
        <v>11633.84</v>
      </c>
      <c r="N547" s="832">
        <v>8</v>
      </c>
      <c r="O547" s="836">
        <v>2</v>
      </c>
      <c r="P547" s="835">
        <v>5816.92</v>
      </c>
      <c r="Q547" s="837">
        <v>0.5</v>
      </c>
      <c r="R547" s="832">
        <v>4</v>
      </c>
      <c r="S547" s="837">
        <v>0.5</v>
      </c>
      <c r="T547" s="836">
        <v>1</v>
      </c>
      <c r="U547" s="838">
        <v>0.5</v>
      </c>
    </row>
    <row r="548" spans="1:21" ht="14.4" customHeight="1" x14ac:dyDescent="0.3">
      <c r="A548" s="831">
        <v>7</v>
      </c>
      <c r="B548" s="832" t="s">
        <v>2161</v>
      </c>
      <c r="C548" s="832" t="s">
        <v>2167</v>
      </c>
      <c r="D548" s="833" t="s">
        <v>3722</v>
      </c>
      <c r="E548" s="834" t="s">
        <v>2185</v>
      </c>
      <c r="F548" s="832" t="s">
        <v>2162</v>
      </c>
      <c r="G548" s="832" t="s">
        <v>2915</v>
      </c>
      <c r="H548" s="832" t="s">
        <v>585</v>
      </c>
      <c r="I548" s="832" t="s">
        <v>3202</v>
      </c>
      <c r="J548" s="832" t="s">
        <v>2920</v>
      </c>
      <c r="K548" s="832" t="s">
        <v>3203</v>
      </c>
      <c r="L548" s="835">
        <v>1938.97</v>
      </c>
      <c r="M548" s="835">
        <v>11633.82</v>
      </c>
      <c r="N548" s="832">
        <v>6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2161</v>
      </c>
      <c r="C549" s="832" t="s">
        <v>2167</v>
      </c>
      <c r="D549" s="833" t="s">
        <v>3722</v>
      </c>
      <c r="E549" s="834" t="s">
        <v>2185</v>
      </c>
      <c r="F549" s="832" t="s">
        <v>2162</v>
      </c>
      <c r="G549" s="832" t="s">
        <v>2915</v>
      </c>
      <c r="H549" s="832" t="s">
        <v>585</v>
      </c>
      <c r="I549" s="832" t="s">
        <v>3204</v>
      </c>
      <c r="J549" s="832" t="s">
        <v>3205</v>
      </c>
      <c r="K549" s="832" t="s">
        <v>3206</v>
      </c>
      <c r="L549" s="835">
        <v>5322.08</v>
      </c>
      <c r="M549" s="835">
        <v>37254.559999999998</v>
      </c>
      <c r="N549" s="832">
        <v>7</v>
      </c>
      <c r="O549" s="836">
        <v>3</v>
      </c>
      <c r="P549" s="835">
        <v>37254.559999999998</v>
      </c>
      <c r="Q549" s="837">
        <v>1</v>
      </c>
      <c r="R549" s="832">
        <v>7</v>
      </c>
      <c r="S549" s="837">
        <v>1</v>
      </c>
      <c r="T549" s="836">
        <v>3</v>
      </c>
      <c r="U549" s="838">
        <v>1</v>
      </c>
    </row>
    <row r="550" spans="1:21" ht="14.4" customHeight="1" x14ac:dyDescent="0.3">
      <c r="A550" s="831">
        <v>7</v>
      </c>
      <c r="B550" s="832" t="s">
        <v>2161</v>
      </c>
      <c r="C550" s="832" t="s">
        <v>2167</v>
      </c>
      <c r="D550" s="833" t="s">
        <v>3722</v>
      </c>
      <c r="E550" s="834" t="s">
        <v>2185</v>
      </c>
      <c r="F550" s="832" t="s">
        <v>2162</v>
      </c>
      <c r="G550" s="832" t="s">
        <v>2915</v>
      </c>
      <c r="H550" s="832" t="s">
        <v>585</v>
      </c>
      <c r="I550" s="832" t="s">
        <v>2922</v>
      </c>
      <c r="J550" s="832" t="s">
        <v>2917</v>
      </c>
      <c r="K550" s="832" t="s">
        <v>2923</v>
      </c>
      <c r="L550" s="835">
        <v>1938.97</v>
      </c>
      <c r="M550" s="835">
        <v>27145.58</v>
      </c>
      <c r="N550" s="832">
        <v>14</v>
      </c>
      <c r="O550" s="836">
        <v>3</v>
      </c>
      <c r="P550" s="835">
        <v>27145.58</v>
      </c>
      <c r="Q550" s="837">
        <v>1</v>
      </c>
      <c r="R550" s="832">
        <v>14</v>
      </c>
      <c r="S550" s="837">
        <v>1</v>
      </c>
      <c r="T550" s="836">
        <v>3</v>
      </c>
      <c r="U550" s="838">
        <v>1</v>
      </c>
    </row>
    <row r="551" spans="1:21" ht="14.4" customHeight="1" x14ac:dyDescent="0.3">
      <c r="A551" s="831">
        <v>7</v>
      </c>
      <c r="B551" s="832" t="s">
        <v>2161</v>
      </c>
      <c r="C551" s="832" t="s">
        <v>2167</v>
      </c>
      <c r="D551" s="833" t="s">
        <v>3722</v>
      </c>
      <c r="E551" s="834" t="s">
        <v>2185</v>
      </c>
      <c r="F551" s="832" t="s">
        <v>2162</v>
      </c>
      <c r="G551" s="832" t="s">
        <v>2915</v>
      </c>
      <c r="H551" s="832" t="s">
        <v>585</v>
      </c>
      <c r="I551" s="832" t="s">
        <v>2924</v>
      </c>
      <c r="J551" s="832" t="s">
        <v>2917</v>
      </c>
      <c r="K551" s="832" t="s">
        <v>2925</v>
      </c>
      <c r="L551" s="835">
        <v>1454.23</v>
      </c>
      <c r="M551" s="835">
        <v>75619.960000000006</v>
      </c>
      <c r="N551" s="832">
        <v>52</v>
      </c>
      <c r="O551" s="836">
        <v>11</v>
      </c>
      <c r="P551" s="835">
        <v>58169.200000000004</v>
      </c>
      <c r="Q551" s="837">
        <v>0.76923076923076927</v>
      </c>
      <c r="R551" s="832">
        <v>40</v>
      </c>
      <c r="S551" s="837">
        <v>0.76923076923076927</v>
      </c>
      <c r="T551" s="836">
        <v>9</v>
      </c>
      <c r="U551" s="838">
        <v>0.81818181818181823</v>
      </c>
    </row>
    <row r="552" spans="1:21" ht="14.4" customHeight="1" x14ac:dyDescent="0.3">
      <c r="A552" s="831">
        <v>7</v>
      </c>
      <c r="B552" s="832" t="s">
        <v>2161</v>
      </c>
      <c r="C552" s="832" t="s">
        <v>2167</v>
      </c>
      <c r="D552" s="833" t="s">
        <v>3722</v>
      </c>
      <c r="E552" s="834" t="s">
        <v>2185</v>
      </c>
      <c r="F552" s="832" t="s">
        <v>2162</v>
      </c>
      <c r="G552" s="832" t="s">
        <v>2915</v>
      </c>
      <c r="H552" s="832" t="s">
        <v>585</v>
      </c>
      <c r="I552" s="832" t="s">
        <v>3207</v>
      </c>
      <c r="J552" s="832" t="s">
        <v>2917</v>
      </c>
      <c r="K552" s="832" t="s">
        <v>3208</v>
      </c>
      <c r="L552" s="835">
        <v>484.75</v>
      </c>
      <c r="M552" s="835">
        <v>34417.25</v>
      </c>
      <c r="N552" s="832">
        <v>71</v>
      </c>
      <c r="O552" s="836">
        <v>16</v>
      </c>
      <c r="P552" s="835">
        <v>30539.25</v>
      </c>
      <c r="Q552" s="837">
        <v>0.88732394366197187</v>
      </c>
      <c r="R552" s="832">
        <v>63</v>
      </c>
      <c r="S552" s="837">
        <v>0.88732394366197187</v>
      </c>
      <c r="T552" s="836">
        <v>14</v>
      </c>
      <c r="U552" s="838">
        <v>0.875</v>
      </c>
    </row>
    <row r="553" spans="1:21" ht="14.4" customHeight="1" x14ac:dyDescent="0.3">
      <c r="A553" s="831">
        <v>7</v>
      </c>
      <c r="B553" s="832" t="s">
        <v>2161</v>
      </c>
      <c r="C553" s="832" t="s">
        <v>2167</v>
      </c>
      <c r="D553" s="833" t="s">
        <v>3722</v>
      </c>
      <c r="E553" s="834" t="s">
        <v>2185</v>
      </c>
      <c r="F553" s="832" t="s">
        <v>2162</v>
      </c>
      <c r="G553" s="832" t="s">
        <v>2915</v>
      </c>
      <c r="H553" s="832" t="s">
        <v>585</v>
      </c>
      <c r="I553" s="832" t="s">
        <v>3209</v>
      </c>
      <c r="J553" s="832" t="s">
        <v>2917</v>
      </c>
      <c r="K553" s="832" t="s">
        <v>3210</v>
      </c>
      <c r="L553" s="835">
        <v>969.48</v>
      </c>
      <c r="M553" s="835">
        <v>22298.04</v>
      </c>
      <c r="N553" s="832">
        <v>23</v>
      </c>
      <c r="O553" s="836">
        <v>5</v>
      </c>
      <c r="P553" s="835">
        <v>13572.720000000001</v>
      </c>
      <c r="Q553" s="837">
        <v>0.60869565217391308</v>
      </c>
      <c r="R553" s="832">
        <v>14</v>
      </c>
      <c r="S553" s="837">
        <v>0.60869565217391308</v>
      </c>
      <c r="T553" s="836">
        <v>3</v>
      </c>
      <c r="U553" s="838">
        <v>0.6</v>
      </c>
    </row>
    <row r="554" spans="1:21" ht="14.4" customHeight="1" x14ac:dyDescent="0.3">
      <c r="A554" s="831">
        <v>7</v>
      </c>
      <c r="B554" s="832" t="s">
        <v>2161</v>
      </c>
      <c r="C554" s="832" t="s">
        <v>2167</v>
      </c>
      <c r="D554" s="833" t="s">
        <v>3722</v>
      </c>
      <c r="E554" s="834" t="s">
        <v>2185</v>
      </c>
      <c r="F554" s="832" t="s">
        <v>2162</v>
      </c>
      <c r="G554" s="832" t="s">
        <v>2915</v>
      </c>
      <c r="H554" s="832" t="s">
        <v>585</v>
      </c>
      <c r="I554" s="832" t="s">
        <v>2926</v>
      </c>
      <c r="J554" s="832" t="s">
        <v>2927</v>
      </c>
      <c r="K554" s="832" t="s">
        <v>2928</v>
      </c>
      <c r="L554" s="835">
        <v>1938.97</v>
      </c>
      <c r="M554" s="835">
        <v>11633.82</v>
      </c>
      <c r="N554" s="832">
        <v>6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7</v>
      </c>
      <c r="B555" s="832" t="s">
        <v>2161</v>
      </c>
      <c r="C555" s="832" t="s">
        <v>2167</v>
      </c>
      <c r="D555" s="833" t="s">
        <v>3722</v>
      </c>
      <c r="E555" s="834" t="s">
        <v>2185</v>
      </c>
      <c r="F555" s="832" t="s">
        <v>2162</v>
      </c>
      <c r="G555" s="832" t="s">
        <v>2915</v>
      </c>
      <c r="H555" s="832" t="s">
        <v>585</v>
      </c>
      <c r="I555" s="832" t="s">
        <v>3158</v>
      </c>
      <c r="J555" s="832" t="s">
        <v>2920</v>
      </c>
      <c r="K555" s="832" t="s">
        <v>2935</v>
      </c>
      <c r="L555" s="835">
        <v>484.75</v>
      </c>
      <c r="M555" s="835">
        <v>1939</v>
      </c>
      <c r="N555" s="832">
        <v>4</v>
      </c>
      <c r="O555" s="836">
        <v>1</v>
      </c>
      <c r="P555" s="835">
        <v>1939</v>
      </c>
      <c r="Q555" s="837">
        <v>1</v>
      </c>
      <c r="R555" s="832">
        <v>4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7</v>
      </c>
      <c r="B556" s="832" t="s">
        <v>2161</v>
      </c>
      <c r="C556" s="832" t="s">
        <v>2167</v>
      </c>
      <c r="D556" s="833" t="s">
        <v>3722</v>
      </c>
      <c r="E556" s="834" t="s">
        <v>2185</v>
      </c>
      <c r="F556" s="832" t="s">
        <v>2162</v>
      </c>
      <c r="G556" s="832" t="s">
        <v>2915</v>
      </c>
      <c r="H556" s="832" t="s">
        <v>585</v>
      </c>
      <c r="I556" s="832" t="s">
        <v>2929</v>
      </c>
      <c r="J556" s="832" t="s">
        <v>2927</v>
      </c>
      <c r="K556" s="832" t="s">
        <v>2930</v>
      </c>
      <c r="L556" s="835">
        <v>484.75</v>
      </c>
      <c r="M556" s="835">
        <v>9210.25</v>
      </c>
      <c r="N556" s="832">
        <v>19</v>
      </c>
      <c r="O556" s="836">
        <v>4</v>
      </c>
      <c r="P556" s="835">
        <v>9210.25</v>
      </c>
      <c r="Q556" s="837">
        <v>1</v>
      </c>
      <c r="R556" s="832">
        <v>19</v>
      </c>
      <c r="S556" s="837">
        <v>1</v>
      </c>
      <c r="T556" s="836">
        <v>4</v>
      </c>
      <c r="U556" s="838">
        <v>1</v>
      </c>
    </row>
    <row r="557" spans="1:21" ht="14.4" customHeight="1" x14ac:dyDescent="0.3">
      <c r="A557" s="831">
        <v>7</v>
      </c>
      <c r="B557" s="832" t="s">
        <v>2161</v>
      </c>
      <c r="C557" s="832" t="s">
        <v>2167</v>
      </c>
      <c r="D557" s="833" t="s">
        <v>3722</v>
      </c>
      <c r="E557" s="834" t="s">
        <v>2185</v>
      </c>
      <c r="F557" s="832" t="s">
        <v>2162</v>
      </c>
      <c r="G557" s="832" t="s">
        <v>2915</v>
      </c>
      <c r="H557" s="832" t="s">
        <v>585</v>
      </c>
      <c r="I557" s="832" t="s">
        <v>2931</v>
      </c>
      <c r="J557" s="832" t="s">
        <v>2927</v>
      </c>
      <c r="K557" s="832" t="s">
        <v>2932</v>
      </c>
      <c r="L557" s="835">
        <v>969.48</v>
      </c>
      <c r="M557" s="835">
        <v>7755.84</v>
      </c>
      <c r="N557" s="832">
        <v>8</v>
      </c>
      <c r="O557" s="836">
        <v>2</v>
      </c>
      <c r="P557" s="835">
        <v>7755.84</v>
      </c>
      <c r="Q557" s="837">
        <v>1</v>
      </c>
      <c r="R557" s="832">
        <v>8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7</v>
      </c>
      <c r="B558" s="832" t="s">
        <v>2161</v>
      </c>
      <c r="C558" s="832" t="s">
        <v>2167</v>
      </c>
      <c r="D558" s="833" t="s">
        <v>3722</v>
      </c>
      <c r="E558" s="834" t="s">
        <v>2185</v>
      </c>
      <c r="F558" s="832" t="s">
        <v>2162</v>
      </c>
      <c r="G558" s="832" t="s">
        <v>2915</v>
      </c>
      <c r="H558" s="832" t="s">
        <v>634</v>
      </c>
      <c r="I558" s="832" t="s">
        <v>2933</v>
      </c>
      <c r="J558" s="832" t="s">
        <v>2934</v>
      </c>
      <c r="K558" s="832" t="s">
        <v>2935</v>
      </c>
      <c r="L558" s="835">
        <v>484.75</v>
      </c>
      <c r="M558" s="835">
        <v>15027.25</v>
      </c>
      <c r="N558" s="832">
        <v>31</v>
      </c>
      <c r="O558" s="836">
        <v>7</v>
      </c>
      <c r="P558" s="835">
        <v>15027.25</v>
      </c>
      <c r="Q558" s="837">
        <v>1</v>
      </c>
      <c r="R558" s="832">
        <v>31</v>
      </c>
      <c r="S558" s="837">
        <v>1</v>
      </c>
      <c r="T558" s="836">
        <v>7</v>
      </c>
      <c r="U558" s="838">
        <v>1</v>
      </c>
    </row>
    <row r="559" spans="1:21" ht="14.4" customHeight="1" x14ac:dyDescent="0.3">
      <c r="A559" s="831">
        <v>7</v>
      </c>
      <c r="B559" s="832" t="s">
        <v>2161</v>
      </c>
      <c r="C559" s="832" t="s">
        <v>2167</v>
      </c>
      <c r="D559" s="833" t="s">
        <v>3722</v>
      </c>
      <c r="E559" s="834" t="s">
        <v>2185</v>
      </c>
      <c r="F559" s="832" t="s">
        <v>2162</v>
      </c>
      <c r="G559" s="832" t="s">
        <v>2915</v>
      </c>
      <c r="H559" s="832" t="s">
        <v>634</v>
      </c>
      <c r="I559" s="832" t="s">
        <v>2940</v>
      </c>
      <c r="J559" s="832" t="s">
        <v>2934</v>
      </c>
      <c r="K559" s="832" t="s">
        <v>2941</v>
      </c>
      <c r="L559" s="835">
        <v>969.48</v>
      </c>
      <c r="M559" s="835">
        <v>21328.560000000001</v>
      </c>
      <c r="N559" s="832">
        <v>22</v>
      </c>
      <c r="O559" s="836">
        <v>4</v>
      </c>
      <c r="P559" s="835">
        <v>15511.68</v>
      </c>
      <c r="Q559" s="837">
        <v>0.72727272727272729</v>
      </c>
      <c r="R559" s="832">
        <v>16</v>
      </c>
      <c r="S559" s="837">
        <v>0.72727272727272729</v>
      </c>
      <c r="T559" s="836">
        <v>3</v>
      </c>
      <c r="U559" s="838">
        <v>0.75</v>
      </c>
    </row>
    <row r="560" spans="1:21" ht="14.4" customHeight="1" x14ac:dyDescent="0.3">
      <c r="A560" s="831">
        <v>7</v>
      </c>
      <c r="B560" s="832" t="s">
        <v>2161</v>
      </c>
      <c r="C560" s="832" t="s">
        <v>2167</v>
      </c>
      <c r="D560" s="833" t="s">
        <v>3722</v>
      </c>
      <c r="E560" s="834" t="s">
        <v>2185</v>
      </c>
      <c r="F560" s="832" t="s">
        <v>2162</v>
      </c>
      <c r="G560" s="832" t="s">
        <v>2915</v>
      </c>
      <c r="H560" s="832" t="s">
        <v>634</v>
      </c>
      <c r="I560" s="832" t="s">
        <v>3211</v>
      </c>
      <c r="J560" s="832" t="s">
        <v>2934</v>
      </c>
      <c r="K560" s="832" t="s">
        <v>3203</v>
      </c>
      <c r="L560" s="835">
        <v>1938.97</v>
      </c>
      <c r="M560" s="835">
        <v>15511.76</v>
      </c>
      <c r="N560" s="832">
        <v>8</v>
      </c>
      <c r="O560" s="836">
        <v>1</v>
      </c>
      <c r="P560" s="835">
        <v>15511.76</v>
      </c>
      <c r="Q560" s="837">
        <v>1</v>
      </c>
      <c r="R560" s="832">
        <v>8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7</v>
      </c>
      <c r="B561" s="832" t="s">
        <v>2161</v>
      </c>
      <c r="C561" s="832" t="s">
        <v>2167</v>
      </c>
      <c r="D561" s="833" t="s">
        <v>3722</v>
      </c>
      <c r="E561" s="834" t="s">
        <v>2185</v>
      </c>
      <c r="F561" s="832" t="s">
        <v>2162</v>
      </c>
      <c r="G561" s="832" t="s">
        <v>2915</v>
      </c>
      <c r="H561" s="832" t="s">
        <v>585</v>
      </c>
      <c r="I561" s="832" t="s">
        <v>3212</v>
      </c>
      <c r="J561" s="832" t="s">
        <v>3205</v>
      </c>
      <c r="K561" s="832" t="s">
        <v>3213</v>
      </c>
      <c r="L561" s="835">
        <v>5322.08</v>
      </c>
      <c r="M561" s="835">
        <v>10644.16</v>
      </c>
      <c r="N561" s="832">
        <v>2</v>
      </c>
      <c r="O561" s="836">
        <v>2</v>
      </c>
      <c r="P561" s="835">
        <v>10644.16</v>
      </c>
      <c r="Q561" s="837">
        <v>1</v>
      </c>
      <c r="R561" s="832">
        <v>2</v>
      </c>
      <c r="S561" s="837">
        <v>1</v>
      </c>
      <c r="T561" s="836">
        <v>2</v>
      </c>
      <c r="U561" s="838">
        <v>1</v>
      </c>
    </row>
    <row r="562" spans="1:21" ht="14.4" customHeight="1" x14ac:dyDescent="0.3">
      <c r="A562" s="831">
        <v>7</v>
      </c>
      <c r="B562" s="832" t="s">
        <v>2161</v>
      </c>
      <c r="C562" s="832" t="s">
        <v>2167</v>
      </c>
      <c r="D562" s="833" t="s">
        <v>3722</v>
      </c>
      <c r="E562" s="834" t="s">
        <v>2185</v>
      </c>
      <c r="F562" s="832" t="s">
        <v>2162</v>
      </c>
      <c r="G562" s="832" t="s">
        <v>2915</v>
      </c>
      <c r="H562" s="832" t="s">
        <v>634</v>
      </c>
      <c r="I562" s="832" t="s">
        <v>3214</v>
      </c>
      <c r="J562" s="832" t="s">
        <v>2934</v>
      </c>
      <c r="K562" s="832" t="s">
        <v>2921</v>
      </c>
      <c r="L562" s="835">
        <v>1454.23</v>
      </c>
      <c r="M562" s="835">
        <v>8725.380000000001</v>
      </c>
      <c r="N562" s="832">
        <v>6</v>
      </c>
      <c r="O562" s="836">
        <v>2</v>
      </c>
      <c r="P562" s="835">
        <v>5816.92</v>
      </c>
      <c r="Q562" s="837">
        <v>0.66666666666666663</v>
      </c>
      <c r="R562" s="832">
        <v>4</v>
      </c>
      <c r="S562" s="837">
        <v>0.66666666666666663</v>
      </c>
      <c r="T562" s="836">
        <v>1</v>
      </c>
      <c r="U562" s="838">
        <v>0.5</v>
      </c>
    </row>
    <row r="563" spans="1:21" ht="14.4" customHeight="1" x14ac:dyDescent="0.3">
      <c r="A563" s="831">
        <v>7</v>
      </c>
      <c r="B563" s="832" t="s">
        <v>2161</v>
      </c>
      <c r="C563" s="832" t="s">
        <v>2167</v>
      </c>
      <c r="D563" s="833" t="s">
        <v>3722</v>
      </c>
      <c r="E563" s="834" t="s">
        <v>2185</v>
      </c>
      <c r="F563" s="832" t="s">
        <v>2162</v>
      </c>
      <c r="G563" s="832" t="s">
        <v>2316</v>
      </c>
      <c r="H563" s="832" t="s">
        <v>585</v>
      </c>
      <c r="I563" s="832" t="s">
        <v>3215</v>
      </c>
      <c r="J563" s="832" t="s">
        <v>2318</v>
      </c>
      <c r="K563" s="832" t="s">
        <v>3216</v>
      </c>
      <c r="L563" s="835">
        <v>565.94000000000005</v>
      </c>
      <c r="M563" s="835">
        <v>7357.2200000000012</v>
      </c>
      <c r="N563" s="832">
        <v>13</v>
      </c>
      <c r="O563" s="836">
        <v>3.5</v>
      </c>
      <c r="P563" s="835">
        <v>1697.8200000000002</v>
      </c>
      <c r="Q563" s="837">
        <v>0.23076923076923075</v>
      </c>
      <c r="R563" s="832">
        <v>3</v>
      </c>
      <c r="S563" s="837">
        <v>0.23076923076923078</v>
      </c>
      <c r="T563" s="836">
        <v>1.5</v>
      </c>
      <c r="U563" s="838">
        <v>0.42857142857142855</v>
      </c>
    </row>
    <row r="564" spans="1:21" ht="14.4" customHeight="1" x14ac:dyDescent="0.3">
      <c r="A564" s="831">
        <v>7</v>
      </c>
      <c r="B564" s="832" t="s">
        <v>2161</v>
      </c>
      <c r="C564" s="832" t="s">
        <v>2167</v>
      </c>
      <c r="D564" s="833" t="s">
        <v>3722</v>
      </c>
      <c r="E564" s="834" t="s">
        <v>2185</v>
      </c>
      <c r="F564" s="832" t="s">
        <v>2162</v>
      </c>
      <c r="G564" s="832" t="s">
        <v>2316</v>
      </c>
      <c r="H564" s="832" t="s">
        <v>585</v>
      </c>
      <c r="I564" s="832" t="s">
        <v>3217</v>
      </c>
      <c r="J564" s="832" t="s">
        <v>2318</v>
      </c>
      <c r="K564" s="832" t="s">
        <v>3218</v>
      </c>
      <c r="L564" s="835">
        <v>107.42</v>
      </c>
      <c r="M564" s="835">
        <v>107.42</v>
      </c>
      <c r="N564" s="832">
        <v>1</v>
      </c>
      <c r="O564" s="836">
        <v>0.5</v>
      </c>
      <c r="P564" s="835">
        <v>107.42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7</v>
      </c>
      <c r="B565" s="832" t="s">
        <v>2161</v>
      </c>
      <c r="C565" s="832" t="s">
        <v>2167</v>
      </c>
      <c r="D565" s="833" t="s">
        <v>3722</v>
      </c>
      <c r="E565" s="834" t="s">
        <v>2185</v>
      </c>
      <c r="F565" s="832" t="s">
        <v>2162</v>
      </c>
      <c r="G565" s="832" t="s">
        <v>2316</v>
      </c>
      <c r="H565" s="832" t="s">
        <v>585</v>
      </c>
      <c r="I565" s="832" t="s">
        <v>2946</v>
      </c>
      <c r="J565" s="832" t="s">
        <v>2318</v>
      </c>
      <c r="K565" s="832" t="s">
        <v>2947</v>
      </c>
      <c r="L565" s="835">
        <v>537.12</v>
      </c>
      <c r="M565" s="835">
        <v>537.12</v>
      </c>
      <c r="N565" s="832">
        <v>1</v>
      </c>
      <c r="O565" s="836">
        <v>0.5</v>
      </c>
      <c r="P565" s="835">
        <v>537.12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7</v>
      </c>
      <c r="B566" s="832" t="s">
        <v>2161</v>
      </c>
      <c r="C566" s="832" t="s">
        <v>2167</v>
      </c>
      <c r="D566" s="833" t="s">
        <v>3722</v>
      </c>
      <c r="E566" s="834" t="s">
        <v>2185</v>
      </c>
      <c r="F566" s="832" t="s">
        <v>2162</v>
      </c>
      <c r="G566" s="832" t="s">
        <v>2316</v>
      </c>
      <c r="H566" s="832" t="s">
        <v>585</v>
      </c>
      <c r="I566" s="832" t="s">
        <v>2948</v>
      </c>
      <c r="J566" s="832" t="s">
        <v>2318</v>
      </c>
      <c r="K566" s="832" t="s">
        <v>2949</v>
      </c>
      <c r="L566" s="835">
        <v>424.24</v>
      </c>
      <c r="M566" s="835">
        <v>2969.6800000000003</v>
      </c>
      <c r="N566" s="832">
        <v>7</v>
      </c>
      <c r="O566" s="836">
        <v>6.5</v>
      </c>
      <c r="P566" s="835">
        <v>1696.96</v>
      </c>
      <c r="Q566" s="837">
        <v>0.5714285714285714</v>
      </c>
      <c r="R566" s="832">
        <v>4</v>
      </c>
      <c r="S566" s="837">
        <v>0.5714285714285714</v>
      </c>
      <c r="T566" s="836">
        <v>4</v>
      </c>
      <c r="U566" s="838">
        <v>0.61538461538461542</v>
      </c>
    </row>
    <row r="567" spans="1:21" ht="14.4" customHeight="1" x14ac:dyDescent="0.3">
      <c r="A567" s="831">
        <v>7</v>
      </c>
      <c r="B567" s="832" t="s">
        <v>2161</v>
      </c>
      <c r="C567" s="832" t="s">
        <v>2167</v>
      </c>
      <c r="D567" s="833" t="s">
        <v>3722</v>
      </c>
      <c r="E567" s="834" t="s">
        <v>2185</v>
      </c>
      <c r="F567" s="832" t="s">
        <v>2162</v>
      </c>
      <c r="G567" s="832" t="s">
        <v>2316</v>
      </c>
      <c r="H567" s="832" t="s">
        <v>585</v>
      </c>
      <c r="I567" s="832" t="s">
        <v>2317</v>
      </c>
      <c r="J567" s="832" t="s">
        <v>2318</v>
      </c>
      <c r="K567" s="832" t="s">
        <v>2319</v>
      </c>
      <c r="L567" s="835">
        <v>848.49</v>
      </c>
      <c r="M567" s="835">
        <v>46666.950000000004</v>
      </c>
      <c r="N567" s="832">
        <v>55</v>
      </c>
      <c r="O567" s="836">
        <v>20.5</v>
      </c>
      <c r="P567" s="835">
        <v>30545.640000000003</v>
      </c>
      <c r="Q567" s="837">
        <v>0.65454545454545454</v>
      </c>
      <c r="R567" s="832">
        <v>36</v>
      </c>
      <c r="S567" s="837">
        <v>0.65454545454545454</v>
      </c>
      <c r="T567" s="836">
        <v>13.5</v>
      </c>
      <c r="U567" s="838">
        <v>0.65853658536585369</v>
      </c>
    </row>
    <row r="568" spans="1:21" ht="14.4" customHeight="1" x14ac:dyDescent="0.3">
      <c r="A568" s="831">
        <v>7</v>
      </c>
      <c r="B568" s="832" t="s">
        <v>2161</v>
      </c>
      <c r="C568" s="832" t="s">
        <v>2167</v>
      </c>
      <c r="D568" s="833" t="s">
        <v>3722</v>
      </c>
      <c r="E568" s="834" t="s">
        <v>2185</v>
      </c>
      <c r="F568" s="832" t="s">
        <v>2162</v>
      </c>
      <c r="G568" s="832" t="s">
        <v>2316</v>
      </c>
      <c r="H568" s="832" t="s">
        <v>585</v>
      </c>
      <c r="I568" s="832" t="s">
        <v>2950</v>
      </c>
      <c r="J568" s="832" t="s">
        <v>2318</v>
      </c>
      <c r="K568" s="832" t="s">
        <v>2951</v>
      </c>
      <c r="L568" s="835">
        <v>478.07</v>
      </c>
      <c r="M568" s="835">
        <v>2390.35</v>
      </c>
      <c r="N568" s="832">
        <v>5</v>
      </c>
      <c r="O568" s="836">
        <v>1</v>
      </c>
      <c r="P568" s="835">
        <v>2390.35</v>
      </c>
      <c r="Q568" s="837">
        <v>1</v>
      </c>
      <c r="R568" s="832">
        <v>5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7</v>
      </c>
      <c r="B569" s="832" t="s">
        <v>2161</v>
      </c>
      <c r="C569" s="832" t="s">
        <v>2167</v>
      </c>
      <c r="D569" s="833" t="s">
        <v>3722</v>
      </c>
      <c r="E569" s="834" t="s">
        <v>2185</v>
      </c>
      <c r="F569" s="832" t="s">
        <v>2162</v>
      </c>
      <c r="G569" s="832" t="s">
        <v>2316</v>
      </c>
      <c r="H569" s="832" t="s">
        <v>585</v>
      </c>
      <c r="I569" s="832" t="s">
        <v>3219</v>
      </c>
      <c r="J569" s="832" t="s">
        <v>3220</v>
      </c>
      <c r="K569" s="832" t="s">
        <v>3221</v>
      </c>
      <c r="L569" s="835">
        <v>848.49</v>
      </c>
      <c r="M569" s="835">
        <v>1696.98</v>
      </c>
      <c r="N569" s="832">
        <v>2</v>
      </c>
      <c r="O569" s="836">
        <v>0.5</v>
      </c>
      <c r="P569" s="835">
        <v>1696.98</v>
      </c>
      <c r="Q569" s="837">
        <v>1</v>
      </c>
      <c r="R569" s="832">
        <v>2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7</v>
      </c>
      <c r="B570" s="832" t="s">
        <v>2161</v>
      </c>
      <c r="C570" s="832" t="s">
        <v>2167</v>
      </c>
      <c r="D570" s="833" t="s">
        <v>3722</v>
      </c>
      <c r="E570" s="834" t="s">
        <v>2185</v>
      </c>
      <c r="F570" s="832" t="s">
        <v>2162</v>
      </c>
      <c r="G570" s="832" t="s">
        <v>2316</v>
      </c>
      <c r="H570" s="832" t="s">
        <v>585</v>
      </c>
      <c r="I570" s="832" t="s">
        <v>3222</v>
      </c>
      <c r="J570" s="832" t="s">
        <v>3223</v>
      </c>
      <c r="K570" s="832" t="s">
        <v>3224</v>
      </c>
      <c r="L570" s="835">
        <v>0</v>
      </c>
      <c r="M570" s="835">
        <v>0</v>
      </c>
      <c r="N570" s="832">
        <v>1</v>
      </c>
      <c r="O570" s="836">
        <v>0.5</v>
      </c>
      <c r="P570" s="835"/>
      <c r="Q570" s="837"/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7</v>
      </c>
      <c r="B571" s="832" t="s">
        <v>2161</v>
      </c>
      <c r="C571" s="832" t="s">
        <v>2167</v>
      </c>
      <c r="D571" s="833" t="s">
        <v>3722</v>
      </c>
      <c r="E571" s="834" t="s">
        <v>2185</v>
      </c>
      <c r="F571" s="832" t="s">
        <v>2162</v>
      </c>
      <c r="G571" s="832" t="s">
        <v>2316</v>
      </c>
      <c r="H571" s="832" t="s">
        <v>585</v>
      </c>
      <c r="I571" s="832" t="s">
        <v>2952</v>
      </c>
      <c r="J571" s="832" t="s">
        <v>2953</v>
      </c>
      <c r="K571" s="832" t="s">
        <v>2954</v>
      </c>
      <c r="L571" s="835">
        <v>763.63</v>
      </c>
      <c r="M571" s="835">
        <v>2290.89</v>
      </c>
      <c r="N571" s="832">
        <v>3</v>
      </c>
      <c r="O571" s="836">
        <v>0.5</v>
      </c>
      <c r="P571" s="835">
        <v>2290.89</v>
      </c>
      <c r="Q571" s="837">
        <v>1</v>
      </c>
      <c r="R571" s="832">
        <v>3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7</v>
      </c>
      <c r="B572" s="832" t="s">
        <v>2161</v>
      </c>
      <c r="C572" s="832" t="s">
        <v>2167</v>
      </c>
      <c r="D572" s="833" t="s">
        <v>3722</v>
      </c>
      <c r="E572" s="834" t="s">
        <v>2185</v>
      </c>
      <c r="F572" s="832" t="s">
        <v>2162</v>
      </c>
      <c r="G572" s="832" t="s">
        <v>2316</v>
      </c>
      <c r="H572" s="832" t="s">
        <v>585</v>
      </c>
      <c r="I572" s="832" t="s">
        <v>3225</v>
      </c>
      <c r="J572" s="832" t="s">
        <v>3226</v>
      </c>
      <c r="K572" s="832" t="s">
        <v>2319</v>
      </c>
      <c r="L572" s="835">
        <v>848.49</v>
      </c>
      <c r="M572" s="835">
        <v>1696.98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7</v>
      </c>
      <c r="B573" s="832" t="s">
        <v>2161</v>
      </c>
      <c r="C573" s="832" t="s">
        <v>2167</v>
      </c>
      <c r="D573" s="833" t="s">
        <v>3722</v>
      </c>
      <c r="E573" s="834" t="s">
        <v>2185</v>
      </c>
      <c r="F573" s="832" t="s">
        <v>2162</v>
      </c>
      <c r="G573" s="832" t="s">
        <v>2316</v>
      </c>
      <c r="H573" s="832" t="s">
        <v>585</v>
      </c>
      <c r="I573" s="832" t="s">
        <v>3227</v>
      </c>
      <c r="J573" s="832" t="s">
        <v>3228</v>
      </c>
      <c r="K573" s="832" t="s">
        <v>2319</v>
      </c>
      <c r="L573" s="835">
        <v>848.49</v>
      </c>
      <c r="M573" s="835">
        <v>1696.98</v>
      </c>
      <c r="N573" s="832">
        <v>2</v>
      </c>
      <c r="O573" s="836">
        <v>1</v>
      </c>
      <c r="P573" s="835">
        <v>1696.98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7</v>
      </c>
      <c r="B574" s="832" t="s">
        <v>2161</v>
      </c>
      <c r="C574" s="832" t="s">
        <v>2167</v>
      </c>
      <c r="D574" s="833" t="s">
        <v>3722</v>
      </c>
      <c r="E574" s="834" t="s">
        <v>2185</v>
      </c>
      <c r="F574" s="832" t="s">
        <v>2162</v>
      </c>
      <c r="G574" s="832" t="s">
        <v>2316</v>
      </c>
      <c r="H574" s="832" t="s">
        <v>634</v>
      </c>
      <c r="I574" s="832" t="s">
        <v>3229</v>
      </c>
      <c r="J574" s="832" t="s">
        <v>3223</v>
      </c>
      <c r="K574" s="832" t="s">
        <v>2954</v>
      </c>
      <c r="L574" s="835">
        <v>763.63</v>
      </c>
      <c r="M574" s="835">
        <v>2290.89</v>
      </c>
      <c r="N574" s="832">
        <v>3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7</v>
      </c>
      <c r="B575" s="832" t="s">
        <v>2161</v>
      </c>
      <c r="C575" s="832" t="s">
        <v>2167</v>
      </c>
      <c r="D575" s="833" t="s">
        <v>3722</v>
      </c>
      <c r="E575" s="834" t="s">
        <v>2185</v>
      </c>
      <c r="F575" s="832" t="s">
        <v>2162</v>
      </c>
      <c r="G575" s="832" t="s">
        <v>2316</v>
      </c>
      <c r="H575" s="832" t="s">
        <v>585</v>
      </c>
      <c r="I575" s="832" t="s">
        <v>3230</v>
      </c>
      <c r="J575" s="832" t="s">
        <v>3231</v>
      </c>
      <c r="K575" s="832" t="s">
        <v>3216</v>
      </c>
      <c r="L575" s="835">
        <v>565.94000000000005</v>
      </c>
      <c r="M575" s="835">
        <v>2829.7000000000003</v>
      </c>
      <c r="N575" s="832">
        <v>5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7</v>
      </c>
      <c r="B576" s="832" t="s">
        <v>2161</v>
      </c>
      <c r="C576" s="832" t="s">
        <v>2167</v>
      </c>
      <c r="D576" s="833" t="s">
        <v>3722</v>
      </c>
      <c r="E576" s="834" t="s">
        <v>2185</v>
      </c>
      <c r="F576" s="832" t="s">
        <v>2162</v>
      </c>
      <c r="G576" s="832" t="s">
        <v>2955</v>
      </c>
      <c r="H576" s="832" t="s">
        <v>585</v>
      </c>
      <c r="I576" s="832" t="s">
        <v>2956</v>
      </c>
      <c r="J576" s="832" t="s">
        <v>2957</v>
      </c>
      <c r="K576" s="832" t="s">
        <v>2958</v>
      </c>
      <c r="L576" s="835">
        <v>0</v>
      </c>
      <c r="M576" s="835">
        <v>0</v>
      </c>
      <c r="N576" s="832">
        <v>17</v>
      </c>
      <c r="O576" s="836">
        <v>7</v>
      </c>
      <c r="P576" s="835">
        <v>0</v>
      </c>
      <c r="Q576" s="837"/>
      <c r="R576" s="832">
        <v>5</v>
      </c>
      <c r="S576" s="837">
        <v>0.29411764705882354</v>
      </c>
      <c r="T576" s="836">
        <v>3</v>
      </c>
      <c r="U576" s="838">
        <v>0.42857142857142855</v>
      </c>
    </row>
    <row r="577" spans="1:21" ht="14.4" customHeight="1" x14ac:dyDescent="0.3">
      <c r="A577" s="831">
        <v>7</v>
      </c>
      <c r="B577" s="832" t="s">
        <v>2161</v>
      </c>
      <c r="C577" s="832" t="s">
        <v>2167</v>
      </c>
      <c r="D577" s="833" t="s">
        <v>3722</v>
      </c>
      <c r="E577" s="834" t="s">
        <v>2185</v>
      </c>
      <c r="F577" s="832" t="s">
        <v>2162</v>
      </c>
      <c r="G577" s="832" t="s">
        <v>2959</v>
      </c>
      <c r="H577" s="832" t="s">
        <v>585</v>
      </c>
      <c r="I577" s="832" t="s">
        <v>2960</v>
      </c>
      <c r="J577" s="832" t="s">
        <v>2961</v>
      </c>
      <c r="K577" s="832" t="s">
        <v>2962</v>
      </c>
      <c r="L577" s="835">
        <v>838.65</v>
      </c>
      <c r="M577" s="835">
        <v>2515.9499999999998</v>
      </c>
      <c r="N577" s="832">
        <v>3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7</v>
      </c>
      <c r="B578" s="832" t="s">
        <v>2161</v>
      </c>
      <c r="C578" s="832" t="s">
        <v>2167</v>
      </c>
      <c r="D578" s="833" t="s">
        <v>3722</v>
      </c>
      <c r="E578" s="834" t="s">
        <v>2185</v>
      </c>
      <c r="F578" s="832" t="s">
        <v>2162</v>
      </c>
      <c r="G578" s="832" t="s">
        <v>2959</v>
      </c>
      <c r="H578" s="832" t="s">
        <v>585</v>
      </c>
      <c r="I578" s="832" t="s">
        <v>3232</v>
      </c>
      <c r="J578" s="832" t="s">
        <v>2961</v>
      </c>
      <c r="K578" s="832" t="s">
        <v>3233</v>
      </c>
      <c r="L578" s="835">
        <v>454.27</v>
      </c>
      <c r="M578" s="835">
        <v>4088.43</v>
      </c>
      <c r="N578" s="832">
        <v>9</v>
      </c>
      <c r="O578" s="836">
        <v>2</v>
      </c>
      <c r="P578" s="835">
        <v>2725.62</v>
      </c>
      <c r="Q578" s="837">
        <v>0.66666666666666663</v>
      </c>
      <c r="R578" s="832">
        <v>6</v>
      </c>
      <c r="S578" s="837">
        <v>0.66666666666666663</v>
      </c>
      <c r="T578" s="836">
        <v>1</v>
      </c>
      <c r="U578" s="838">
        <v>0.5</v>
      </c>
    </row>
    <row r="579" spans="1:21" ht="14.4" customHeight="1" x14ac:dyDescent="0.3">
      <c r="A579" s="831">
        <v>7</v>
      </c>
      <c r="B579" s="832" t="s">
        <v>2161</v>
      </c>
      <c r="C579" s="832" t="s">
        <v>2167</v>
      </c>
      <c r="D579" s="833" t="s">
        <v>3722</v>
      </c>
      <c r="E579" s="834" t="s">
        <v>2185</v>
      </c>
      <c r="F579" s="832" t="s">
        <v>2162</v>
      </c>
      <c r="G579" s="832" t="s">
        <v>2959</v>
      </c>
      <c r="H579" s="832" t="s">
        <v>585</v>
      </c>
      <c r="I579" s="832" t="s">
        <v>2965</v>
      </c>
      <c r="J579" s="832" t="s">
        <v>2961</v>
      </c>
      <c r="K579" s="832" t="s">
        <v>2966</v>
      </c>
      <c r="L579" s="835">
        <v>1677.3</v>
      </c>
      <c r="M579" s="835">
        <v>5031.8999999999996</v>
      </c>
      <c r="N579" s="832">
        <v>3</v>
      </c>
      <c r="O579" s="836">
        <v>1</v>
      </c>
      <c r="P579" s="835">
        <v>5031.8999999999996</v>
      </c>
      <c r="Q579" s="837">
        <v>1</v>
      </c>
      <c r="R579" s="832">
        <v>3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7</v>
      </c>
      <c r="B580" s="832" t="s">
        <v>2161</v>
      </c>
      <c r="C580" s="832" t="s">
        <v>2167</v>
      </c>
      <c r="D580" s="833" t="s">
        <v>3722</v>
      </c>
      <c r="E580" s="834" t="s">
        <v>2185</v>
      </c>
      <c r="F580" s="832" t="s">
        <v>2162</v>
      </c>
      <c r="G580" s="832" t="s">
        <v>2959</v>
      </c>
      <c r="H580" s="832" t="s">
        <v>585</v>
      </c>
      <c r="I580" s="832" t="s">
        <v>2967</v>
      </c>
      <c r="J580" s="832" t="s">
        <v>2961</v>
      </c>
      <c r="K580" s="832" t="s">
        <v>2968</v>
      </c>
      <c r="L580" s="835">
        <v>4714.62</v>
      </c>
      <c r="M580" s="835">
        <v>33002.339999999997</v>
      </c>
      <c r="N580" s="832">
        <v>7</v>
      </c>
      <c r="O580" s="836">
        <v>3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7</v>
      </c>
      <c r="B581" s="832" t="s">
        <v>2161</v>
      </c>
      <c r="C581" s="832" t="s">
        <v>2167</v>
      </c>
      <c r="D581" s="833" t="s">
        <v>3722</v>
      </c>
      <c r="E581" s="834" t="s">
        <v>2185</v>
      </c>
      <c r="F581" s="832" t="s">
        <v>2162</v>
      </c>
      <c r="G581" s="832" t="s">
        <v>2959</v>
      </c>
      <c r="H581" s="832" t="s">
        <v>585</v>
      </c>
      <c r="I581" s="832" t="s">
        <v>2969</v>
      </c>
      <c r="J581" s="832" t="s">
        <v>2961</v>
      </c>
      <c r="K581" s="832" t="s">
        <v>2970</v>
      </c>
      <c r="L581" s="835">
        <v>3354.59</v>
      </c>
      <c r="M581" s="835">
        <v>10063.77</v>
      </c>
      <c r="N581" s="832">
        <v>3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7</v>
      </c>
      <c r="B582" s="832" t="s">
        <v>2161</v>
      </c>
      <c r="C582" s="832" t="s">
        <v>2167</v>
      </c>
      <c r="D582" s="833" t="s">
        <v>3722</v>
      </c>
      <c r="E582" s="834" t="s">
        <v>2185</v>
      </c>
      <c r="F582" s="832" t="s">
        <v>2162</v>
      </c>
      <c r="G582" s="832" t="s">
        <v>2959</v>
      </c>
      <c r="H582" s="832" t="s">
        <v>585</v>
      </c>
      <c r="I582" s="832" t="s">
        <v>3234</v>
      </c>
      <c r="J582" s="832" t="s">
        <v>2961</v>
      </c>
      <c r="K582" s="832" t="s">
        <v>3235</v>
      </c>
      <c r="L582" s="835">
        <v>2357.31</v>
      </c>
      <c r="M582" s="835">
        <v>21215.79</v>
      </c>
      <c r="N582" s="832">
        <v>9</v>
      </c>
      <c r="O582" s="836">
        <v>1</v>
      </c>
      <c r="P582" s="835">
        <v>21215.79</v>
      </c>
      <c r="Q582" s="837">
        <v>1</v>
      </c>
      <c r="R582" s="832">
        <v>9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7</v>
      </c>
      <c r="B583" s="832" t="s">
        <v>2161</v>
      </c>
      <c r="C583" s="832" t="s">
        <v>2167</v>
      </c>
      <c r="D583" s="833" t="s">
        <v>3722</v>
      </c>
      <c r="E583" s="834" t="s">
        <v>2185</v>
      </c>
      <c r="F583" s="832" t="s">
        <v>2162</v>
      </c>
      <c r="G583" s="832" t="s">
        <v>2489</v>
      </c>
      <c r="H583" s="832" t="s">
        <v>585</v>
      </c>
      <c r="I583" s="832" t="s">
        <v>3236</v>
      </c>
      <c r="J583" s="832" t="s">
        <v>3237</v>
      </c>
      <c r="K583" s="832" t="s">
        <v>3238</v>
      </c>
      <c r="L583" s="835">
        <v>0</v>
      </c>
      <c r="M583" s="835">
        <v>0</v>
      </c>
      <c r="N583" s="832">
        <v>3</v>
      </c>
      <c r="O583" s="836">
        <v>0.5</v>
      </c>
      <c r="P583" s="835"/>
      <c r="Q583" s="837"/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7</v>
      </c>
      <c r="B584" s="832" t="s">
        <v>2161</v>
      </c>
      <c r="C584" s="832" t="s">
        <v>2167</v>
      </c>
      <c r="D584" s="833" t="s">
        <v>3722</v>
      </c>
      <c r="E584" s="834" t="s">
        <v>2185</v>
      </c>
      <c r="F584" s="832" t="s">
        <v>2162</v>
      </c>
      <c r="G584" s="832" t="s">
        <v>3239</v>
      </c>
      <c r="H584" s="832" t="s">
        <v>585</v>
      </c>
      <c r="I584" s="832" t="s">
        <v>3240</v>
      </c>
      <c r="J584" s="832" t="s">
        <v>3241</v>
      </c>
      <c r="K584" s="832" t="s">
        <v>3242</v>
      </c>
      <c r="L584" s="835">
        <v>868.37</v>
      </c>
      <c r="M584" s="835">
        <v>868.37</v>
      </c>
      <c r="N584" s="832">
        <v>1</v>
      </c>
      <c r="O584" s="836">
        <v>0.5</v>
      </c>
      <c r="P584" s="835">
        <v>868.37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7</v>
      </c>
      <c r="B585" s="832" t="s">
        <v>2161</v>
      </c>
      <c r="C585" s="832" t="s">
        <v>2167</v>
      </c>
      <c r="D585" s="833" t="s">
        <v>3722</v>
      </c>
      <c r="E585" s="834" t="s">
        <v>2185</v>
      </c>
      <c r="F585" s="832" t="s">
        <v>2162</v>
      </c>
      <c r="G585" s="832" t="s">
        <v>2328</v>
      </c>
      <c r="H585" s="832" t="s">
        <v>585</v>
      </c>
      <c r="I585" s="832" t="s">
        <v>3243</v>
      </c>
      <c r="J585" s="832" t="s">
        <v>2330</v>
      </c>
      <c r="K585" s="832" t="s">
        <v>3244</v>
      </c>
      <c r="L585" s="835">
        <v>173.93</v>
      </c>
      <c r="M585" s="835">
        <v>695.72</v>
      </c>
      <c r="N585" s="832">
        <v>4</v>
      </c>
      <c r="O585" s="836">
        <v>2</v>
      </c>
      <c r="P585" s="835">
        <v>695.72</v>
      </c>
      <c r="Q585" s="837">
        <v>1</v>
      </c>
      <c r="R585" s="832">
        <v>4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7</v>
      </c>
      <c r="B586" s="832" t="s">
        <v>2161</v>
      </c>
      <c r="C586" s="832" t="s">
        <v>2167</v>
      </c>
      <c r="D586" s="833" t="s">
        <v>3722</v>
      </c>
      <c r="E586" s="834" t="s">
        <v>2185</v>
      </c>
      <c r="F586" s="832" t="s">
        <v>2162</v>
      </c>
      <c r="G586" s="832" t="s">
        <v>2972</v>
      </c>
      <c r="H586" s="832" t="s">
        <v>585</v>
      </c>
      <c r="I586" s="832" t="s">
        <v>3245</v>
      </c>
      <c r="J586" s="832" t="s">
        <v>673</v>
      </c>
      <c r="K586" s="832" t="s">
        <v>3246</v>
      </c>
      <c r="L586" s="835">
        <v>0</v>
      </c>
      <c r="M586" s="835">
        <v>0</v>
      </c>
      <c r="N586" s="832">
        <v>1</v>
      </c>
      <c r="O586" s="836">
        <v>0.5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7</v>
      </c>
      <c r="B587" s="832" t="s">
        <v>2161</v>
      </c>
      <c r="C587" s="832" t="s">
        <v>2167</v>
      </c>
      <c r="D587" s="833" t="s">
        <v>3722</v>
      </c>
      <c r="E587" s="834" t="s">
        <v>2185</v>
      </c>
      <c r="F587" s="832" t="s">
        <v>2162</v>
      </c>
      <c r="G587" s="832" t="s">
        <v>2972</v>
      </c>
      <c r="H587" s="832" t="s">
        <v>585</v>
      </c>
      <c r="I587" s="832" t="s">
        <v>2973</v>
      </c>
      <c r="J587" s="832" t="s">
        <v>673</v>
      </c>
      <c r="K587" s="832" t="s">
        <v>2974</v>
      </c>
      <c r="L587" s="835">
        <v>0</v>
      </c>
      <c r="M587" s="835">
        <v>0</v>
      </c>
      <c r="N587" s="832">
        <v>1</v>
      </c>
      <c r="O587" s="836">
        <v>0.5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7</v>
      </c>
      <c r="B588" s="832" t="s">
        <v>2161</v>
      </c>
      <c r="C588" s="832" t="s">
        <v>2167</v>
      </c>
      <c r="D588" s="833" t="s">
        <v>3722</v>
      </c>
      <c r="E588" s="834" t="s">
        <v>2185</v>
      </c>
      <c r="F588" s="832" t="s">
        <v>2162</v>
      </c>
      <c r="G588" s="832" t="s">
        <v>2979</v>
      </c>
      <c r="H588" s="832" t="s">
        <v>634</v>
      </c>
      <c r="I588" s="832" t="s">
        <v>2980</v>
      </c>
      <c r="J588" s="832" t="s">
        <v>2981</v>
      </c>
      <c r="K588" s="832" t="s">
        <v>2982</v>
      </c>
      <c r="L588" s="835">
        <v>102.9</v>
      </c>
      <c r="M588" s="835">
        <v>514.5</v>
      </c>
      <c r="N588" s="832">
        <v>5</v>
      </c>
      <c r="O588" s="836">
        <v>0.5</v>
      </c>
      <c r="P588" s="835">
        <v>514.5</v>
      </c>
      <c r="Q588" s="837">
        <v>1</v>
      </c>
      <c r="R588" s="832">
        <v>5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7</v>
      </c>
      <c r="B589" s="832" t="s">
        <v>2161</v>
      </c>
      <c r="C589" s="832" t="s">
        <v>2167</v>
      </c>
      <c r="D589" s="833" t="s">
        <v>3722</v>
      </c>
      <c r="E589" s="834" t="s">
        <v>2185</v>
      </c>
      <c r="F589" s="832" t="s">
        <v>2162</v>
      </c>
      <c r="G589" s="832" t="s">
        <v>2979</v>
      </c>
      <c r="H589" s="832" t="s">
        <v>634</v>
      </c>
      <c r="I589" s="832" t="s">
        <v>3247</v>
      </c>
      <c r="J589" s="832" t="s">
        <v>3248</v>
      </c>
      <c r="K589" s="832" t="s">
        <v>3249</v>
      </c>
      <c r="L589" s="835">
        <v>68.599999999999994</v>
      </c>
      <c r="M589" s="835">
        <v>137.19999999999999</v>
      </c>
      <c r="N589" s="832">
        <v>2</v>
      </c>
      <c r="O589" s="836">
        <v>1</v>
      </c>
      <c r="P589" s="835">
        <v>137.19999999999999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7</v>
      </c>
      <c r="B590" s="832" t="s">
        <v>2161</v>
      </c>
      <c r="C590" s="832" t="s">
        <v>2167</v>
      </c>
      <c r="D590" s="833" t="s">
        <v>3722</v>
      </c>
      <c r="E590" s="834" t="s">
        <v>2185</v>
      </c>
      <c r="F590" s="832" t="s">
        <v>2162</v>
      </c>
      <c r="G590" s="832" t="s">
        <v>2979</v>
      </c>
      <c r="H590" s="832" t="s">
        <v>585</v>
      </c>
      <c r="I590" s="832" t="s">
        <v>3250</v>
      </c>
      <c r="J590" s="832" t="s">
        <v>3251</v>
      </c>
      <c r="K590" s="832" t="s">
        <v>3249</v>
      </c>
      <c r="L590" s="835">
        <v>70.05</v>
      </c>
      <c r="M590" s="835">
        <v>70.05</v>
      </c>
      <c r="N590" s="832">
        <v>1</v>
      </c>
      <c r="O590" s="836">
        <v>0.5</v>
      </c>
      <c r="P590" s="835">
        <v>70.05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7</v>
      </c>
      <c r="B591" s="832" t="s">
        <v>2161</v>
      </c>
      <c r="C591" s="832" t="s">
        <v>2167</v>
      </c>
      <c r="D591" s="833" t="s">
        <v>3722</v>
      </c>
      <c r="E591" s="834" t="s">
        <v>2185</v>
      </c>
      <c r="F591" s="832" t="s">
        <v>2162</v>
      </c>
      <c r="G591" s="832" t="s">
        <v>2979</v>
      </c>
      <c r="H591" s="832" t="s">
        <v>585</v>
      </c>
      <c r="I591" s="832" t="s">
        <v>3250</v>
      </c>
      <c r="J591" s="832" t="s">
        <v>3251</v>
      </c>
      <c r="K591" s="832" t="s">
        <v>3249</v>
      </c>
      <c r="L591" s="835">
        <v>68.599999999999994</v>
      </c>
      <c r="M591" s="835">
        <v>343</v>
      </c>
      <c r="N591" s="832">
        <v>5</v>
      </c>
      <c r="O591" s="836">
        <v>2.5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7</v>
      </c>
      <c r="B592" s="832" t="s">
        <v>2161</v>
      </c>
      <c r="C592" s="832" t="s">
        <v>2167</v>
      </c>
      <c r="D592" s="833" t="s">
        <v>3722</v>
      </c>
      <c r="E592" s="834" t="s">
        <v>2185</v>
      </c>
      <c r="F592" s="832" t="s">
        <v>2162</v>
      </c>
      <c r="G592" s="832" t="s">
        <v>2979</v>
      </c>
      <c r="H592" s="832" t="s">
        <v>585</v>
      </c>
      <c r="I592" s="832" t="s">
        <v>3252</v>
      </c>
      <c r="J592" s="832" t="s">
        <v>3253</v>
      </c>
      <c r="K592" s="832" t="s">
        <v>2982</v>
      </c>
      <c r="L592" s="835">
        <v>102.9</v>
      </c>
      <c r="M592" s="835">
        <v>205.8</v>
      </c>
      <c r="N592" s="832">
        <v>2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7</v>
      </c>
      <c r="B593" s="832" t="s">
        <v>2161</v>
      </c>
      <c r="C593" s="832" t="s">
        <v>2167</v>
      </c>
      <c r="D593" s="833" t="s">
        <v>3722</v>
      </c>
      <c r="E593" s="834" t="s">
        <v>2185</v>
      </c>
      <c r="F593" s="832" t="s">
        <v>2162</v>
      </c>
      <c r="G593" s="832" t="s">
        <v>2820</v>
      </c>
      <c r="H593" s="832" t="s">
        <v>585</v>
      </c>
      <c r="I593" s="832" t="s">
        <v>3254</v>
      </c>
      <c r="J593" s="832" t="s">
        <v>2822</v>
      </c>
      <c r="K593" s="832" t="s">
        <v>3255</v>
      </c>
      <c r="L593" s="835">
        <v>0</v>
      </c>
      <c r="M593" s="835">
        <v>0</v>
      </c>
      <c r="N593" s="832">
        <v>1</v>
      </c>
      <c r="O593" s="836">
        <v>1</v>
      </c>
      <c r="P593" s="835">
        <v>0</v>
      </c>
      <c r="Q593" s="837"/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2161</v>
      </c>
      <c r="C594" s="832" t="s">
        <v>2167</v>
      </c>
      <c r="D594" s="833" t="s">
        <v>3722</v>
      </c>
      <c r="E594" s="834" t="s">
        <v>2185</v>
      </c>
      <c r="F594" s="832" t="s">
        <v>2162</v>
      </c>
      <c r="G594" s="832" t="s">
        <v>2986</v>
      </c>
      <c r="H594" s="832" t="s">
        <v>585</v>
      </c>
      <c r="I594" s="832" t="s">
        <v>2987</v>
      </c>
      <c r="J594" s="832" t="s">
        <v>1177</v>
      </c>
      <c r="K594" s="832" t="s">
        <v>2988</v>
      </c>
      <c r="L594" s="835">
        <v>24.37</v>
      </c>
      <c r="M594" s="835">
        <v>48.74</v>
      </c>
      <c r="N594" s="832">
        <v>2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7</v>
      </c>
      <c r="B595" s="832" t="s">
        <v>2161</v>
      </c>
      <c r="C595" s="832" t="s">
        <v>2167</v>
      </c>
      <c r="D595" s="833" t="s">
        <v>3722</v>
      </c>
      <c r="E595" s="834" t="s">
        <v>2185</v>
      </c>
      <c r="F595" s="832" t="s">
        <v>2162</v>
      </c>
      <c r="G595" s="832" t="s">
        <v>2986</v>
      </c>
      <c r="H595" s="832" t="s">
        <v>585</v>
      </c>
      <c r="I595" s="832" t="s">
        <v>2989</v>
      </c>
      <c r="J595" s="832" t="s">
        <v>1177</v>
      </c>
      <c r="K595" s="832" t="s">
        <v>2990</v>
      </c>
      <c r="L595" s="835">
        <v>38.590000000000003</v>
      </c>
      <c r="M595" s="835">
        <v>694.62000000000012</v>
      </c>
      <c r="N595" s="832">
        <v>18</v>
      </c>
      <c r="O595" s="836">
        <v>3</v>
      </c>
      <c r="P595" s="835">
        <v>38.590000000000003</v>
      </c>
      <c r="Q595" s="837">
        <v>5.5555555555555552E-2</v>
      </c>
      <c r="R595" s="832">
        <v>1</v>
      </c>
      <c r="S595" s="837">
        <v>5.5555555555555552E-2</v>
      </c>
      <c r="T595" s="836">
        <v>1</v>
      </c>
      <c r="U595" s="838">
        <v>0.33333333333333331</v>
      </c>
    </row>
    <row r="596" spans="1:21" ht="14.4" customHeight="1" x14ac:dyDescent="0.3">
      <c r="A596" s="831">
        <v>7</v>
      </c>
      <c r="B596" s="832" t="s">
        <v>2161</v>
      </c>
      <c r="C596" s="832" t="s">
        <v>2167</v>
      </c>
      <c r="D596" s="833" t="s">
        <v>3722</v>
      </c>
      <c r="E596" s="834" t="s">
        <v>2185</v>
      </c>
      <c r="F596" s="832" t="s">
        <v>2162</v>
      </c>
      <c r="G596" s="832" t="s">
        <v>2260</v>
      </c>
      <c r="H596" s="832" t="s">
        <v>585</v>
      </c>
      <c r="I596" s="832" t="s">
        <v>3256</v>
      </c>
      <c r="J596" s="832" t="s">
        <v>2262</v>
      </c>
      <c r="K596" s="832" t="s">
        <v>3257</v>
      </c>
      <c r="L596" s="835">
        <v>38.5</v>
      </c>
      <c r="M596" s="835">
        <v>38.5</v>
      </c>
      <c r="N596" s="832">
        <v>1</v>
      </c>
      <c r="O596" s="836">
        <v>0.5</v>
      </c>
      <c r="P596" s="835">
        <v>38.5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7</v>
      </c>
      <c r="B597" s="832" t="s">
        <v>2161</v>
      </c>
      <c r="C597" s="832" t="s">
        <v>2167</v>
      </c>
      <c r="D597" s="833" t="s">
        <v>3722</v>
      </c>
      <c r="E597" s="834" t="s">
        <v>2185</v>
      </c>
      <c r="F597" s="832" t="s">
        <v>2162</v>
      </c>
      <c r="G597" s="832" t="s">
        <v>2559</v>
      </c>
      <c r="H597" s="832" t="s">
        <v>585</v>
      </c>
      <c r="I597" s="832" t="s">
        <v>3258</v>
      </c>
      <c r="J597" s="832" t="s">
        <v>2791</v>
      </c>
      <c r="K597" s="832" t="s">
        <v>3259</v>
      </c>
      <c r="L597" s="835">
        <v>11.73</v>
      </c>
      <c r="M597" s="835">
        <v>11.73</v>
      </c>
      <c r="N597" s="832">
        <v>1</v>
      </c>
      <c r="O597" s="836">
        <v>1</v>
      </c>
      <c r="P597" s="835">
        <v>11.73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7</v>
      </c>
      <c r="B598" s="832" t="s">
        <v>2161</v>
      </c>
      <c r="C598" s="832" t="s">
        <v>2167</v>
      </c>
      <c r="D598" s="833" t="s">
        <v>3722</v>
      </c>
      <c r="E598" s="834" t="s">
        <v>2185</v>
      </c>
      <c r="F598" s="832" t="s">
        <v>2162</v>
      </c>
      <c r="G598" s="832" t="s">
        <v>3260</v>
      </c>
      <c r="H598" s="832" t="s">
        <v>585</v>
      </c>
      <c r="I598" s="832" t="s">
        <v>3261</v>
      </c>
      <c r="J598" s="832" t="s">
        <v>3262</v>
      </c>
      <c r="K598" s="832" t="s">
        <v>3263</v>
      </c>
      <c r="L598" s="835">
        <v>1567.35</v>
      </c>
      <c r="M598" s="835">
        <v>1567.35</v>
      </c>
      <c r="N598" s="832">
        <v>1</v>
      </c>
      <c r="O598" s="836">
        <v>1</v>
      </c>
      <c r="P598" s="835">
        <v>1567.35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7</v>
      </c>
      <c r="B599" s="832" t="s">
        <v>2161</v>
      </c>
      <c r="C599" s="832" t="s">
        <v>2167</v>
      </c>
      <c r="D599" s="833" t="s">
        <v>3722</v>
      </c>
      <c r="E599" s="834" t="s">
        <v>2185</v>
      </c>
      <c r="F599" s="832" t="s">
        <v>2162</v>
      </c>
      <c r="G599" s="832" t="s">
        <v>2991</v>
      </c>
      <c r="H599" s="832" t="s">
        <v>585</v>
      </c>
      <c r="I599" s="832" t="s">
        <v>2992</v>
      </c>
      <c r="J599" s="832" t="s">
        <v>2993</v>
      </c>
      <c r="K599" s="832" t="s">
        <v>2994</v>
      </c>
      <c r="L599" s="835">
        <v>64.56</v>
      </c>
      <c r="M599" s="835">
        <v>129.12</v>
      </c>
      <c r="N599" s="832">
        <v>2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7</v>
      </c>
      <c r="B600" s="832" t="s">
        <v>2161</v>
      </c>
      <c r="C600" s="832" t="s">
        <v>2167</v>
      </c>
      <c r="D600" s="833" t="s">
        <v>3722</v>
      </c>
      <c r="E600" s="834" t="s">
        <v>2185</v>
      </c>
      <c r="F600" s="832" t="s">
        <v>2162</v>
      </c>
      <c r="G600" s="832" t="s">
        <v>3264</v>
      </c>
      <c r="H600" s="832" t="s">
        <v>634</v>
      </c>
      <c r="I600" s="832" t="s">
        <v>3265</v>
      </c>
      <c r="J600" s="832" t="s">
        <v>3266</v>
      </c>
      <c r="K600" s="832" t="s">
        <v>3267</v>
      </c>
      <c r="L600" s="835">
        <v>164.94</v>
      </c>
      <c r="M600" s="835">
        <v>164.94</v>
      </c>
      <c r="N600" s="832">
        <v>1</v>
      </c>
      <c r="O600" s="836">
        <v>0.5</v>
      </c>
      <c r="P600" s="835">
        <v>164.94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7</v>
      </c>
      <c r="B601" s="832" t="s">
        <v>2161</v>
      </c>
      <c r="C601" s="832" t="s">
        <v>2167</v>
      </c>
      <c r="D601" s="833" t="s">
        <v>3722</v>
      </c>
      <c r="E601" s="834" t="s">
        <v>2185</v>
      </c>
      <c r="F601" s="832" t="s">
        <v>2162</v>
      </c>
      <c r="G601" s="832" t="s">
        <v>3264</v>
      </c>
      <c r="H601" s="832" t="s">
        <v>634</v>
      </c>
      <c r="I601" s="832" t="s">
        <v>3265</v>
      </c>
      <c r="J601" s="832" t="s">
        <v>3266</v>
      </c>
      <c r="K601" s="832" t="s">
        <v>3267</v>
      </c>
      <c r="L601" s="835">
        <v>140.18</v>
      </c>
      <c r="M601" s="835">
        <v>140.18</v>
      </c>
      <c r="N601" s="832">
        <v>1</v>
      </c>
      <c r="O601" s="836">
        <v>0.5</v>
      </c>
      <c r="P601" s="835">
        <v>140.18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7</v>
      </c>
      <c r="B602" s="832" t="s">
        <v>2161</v>
      </c>
      <c r="C602" s="832" t="s">
        <v>2167</v>
      </c>
      <c r="D602" s="833" t="s">
        <v>3722</v>
      </c>
      <c r="E602" s="834" t="s">
        <v>2185</v>
      </c>
      <c r="F602" s="832" t="s">
        <v>2162</v>
      </c>
      <c r="G602" s="832" t="s">
        <v>2570</v>
      </c>
      <c r="H602" s="832" t="s">
        <v>585</v>
      </c>
      <c r="I602" s="832" t="s">
        <v>2571</v>
      </c>
      <c r="J602" s="832" t="s">
        <v>1287</v>
      </c>
      <c r="K602" s="832" t="s">
        <v>2572</v>
      </c>
      <c r="L602" s="835">
        <v>27.5</v>
      </c>
      <c r="M602" s="835">
        <v>27.5</v>
      </c>
      <c r="N602" s="832">
        <v>1</v>
      </c>
      <c r="O602" s="836">
        <v>0.5</v>
      </c>
      <c r="P602" s="835">
        <v>27.5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7</v>
      </c>
      <c r="B603" s="832" t="s">
        <v>2161</v>
      </c>
      <c r="C603" s="832" t="s">
        <v>2167</v>
      </c>
      <c r="D603" s="833" t="s">
        <v>3722</v>
      </c>
      <c r="E603" s="834" t="s">
        <v>2185</v>
      </c>
      <c r="F603" s="832" t="s">
        <v>2162</v>
      </c>
      <c r="G603" s="832" t="s">
        <v>2570</v>
      </c>
      <c r="H603" s="832" t="s">
        <v>634</v>
      </c>
      <c r="I603" s="832" t="s">
        <v>3268</v>
      </c>
      <c r="J603" s="832" t="s">
        <v>3269</v>
      </c>
      <c r="K603" s="832" t="s">
        <v>2549</v>
      </c>
      <c r="L603" s="835">
        <v>54.99</v>
      </c>
      <c r="M603" s="835">
        <v>54.99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7</v>
      </c>
      <c r="B604" s="832" t="s">
        <v>2161</v>
      </c>
      <c r="C604" s="832" t="s">
        <v>2167</v>
      </c>
      <c r="D604" s="833" t="s">
        <v>3722</v>
      </c>
      <c r="E604" s="834" t="s">
        <v>2185</v>
      </c>
      <c r="F604" s="832" t="s">
        <v>2162</v>
      </c>
      <c r="G604" s="832" t="s">
        <v>3270</v>
      </c>
      <c r="H604" s="832" t="s">
        <v>634</v>
      </c>
      <c r="I604" s="832" t="s">
        <v>3271</v>
      </c>
      <c r="J604" s="832" t="s">
        <v>3272</v>
      </c>
      <c r="K604" s="832" t="s">
        <v>3273</v>
      </c>
      <c r="L604" s="835">
        <v>161.06</v>
      </c>
      <c r="M604" s="835">
        <v>1449.54</v>
      </c>
      <c r="N604" s="832">
        <v>9</v>
      </c>
      <c r="O604" s="836">
        <v>1.5</v>
      </c>
      <c r="P604" s="835">
        <v>966.36</v>
      </c>
      <c r="Q604" s="837">
        <v>0.66666666666666674</v>
      </c>
      <c r="R604" s="832">
        <v>6</v>
      </c>
      <c r="S604" s="837">
        <v>0.66666666666666663</v>
      </c>
      <c r="T604" s="836">
        <v>1</v>
      </c>
      <c r="U604" s="838">
        <v>0.66666666666666663</v>
      </c>
    </row>
    <row r="605" spans="1:21" ht="14.4" customHeight="1" x14ac:dyDescent="0.3">
      <c r="A605" s="831">
        <v>7</v>
      </c>
      <c r="B605" s="832" t="s">
        <v>2161</v>
      </c>
      <c r="C605" s="832" t="s">
        <v>2167</v>
      </c>
      <c r="D605" s="833" t="s">
        <v>3722</v>
      </c>
      <c r="E605" s="834" t="s">
        <v>2185</v>
      </c>
      <c r="F605" s="832" t="s">
        <v>2162</v>
      </c>
      <c r="G605" s="832" t="s">
        <v>3001</v>
      </c>
      <c r="H605" s="832" t="s">
        <v>585</v>
      </c>
      <c r="I605" s="832" t="s">
        <v>3274</v>
      </c>
      <c r="J605" s="832" t="s">
        <v>3003</v>
      </c>
      <c r="K605" s="832" t="s">
        <v>2361</v>
      </c>
      <c r="L605" s="835">
        <v>389.92</v>
      </c>
      <c r="M605" s="835">
        <v>2339.52</v>
      </c>
      <c r="N605" s="832">
        <v>6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7</v>
      </c>
      <c r="B606" s="832" t="s">
        <v>2161</v>
      </c>
      <c r="C606" s="832" t="s">
        <v>2167</v>
      </c>
      <c r="D606" s="833" t="s">
        <v>3722</v>
      </c>
      <c r="E606" s="834" t="s">
        <v>2185</v>
      </c>
      <c r="F606" s="832" t="s">
        <v>2162</v>
      </c>
      <c r="G606" s="832" t="s">
        <v>3001</v>
      </c>
      <c r="H606" s="832" t="s">
        <v>585</v>
      </c>
      <c r="I606" s="832" t="s">
        <v>3004</v>
      </c>
      <c r="J606" s="832" t="s">
        <v>3005</v>
      </c>
      <c r="K606" s="832" t="s">
        <v>1829</v>
      </c>
      <c r="L606" s="835">
        <v>208.18</v>
      </c>
      <c r="M606" s="835">
        <v>416.36</v>
      </c>
      <c r="N606" s="832">
        <v>2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7</v>
      </c>
      <c r="B607" s="832" t="s">
        <v>2161</v>
      </c>
      <c r="C607" s="832" t="s">
        <v>2167</v>
      </c>
      <c r="D607" s="833" t="s">
        <v>3722</v>
      </c>
      <c r="E607" s="834" t="s">
        <v>2185</v>
      </c>
      <c r="F607" s="832" t="s">
        <v>2162</v>
      </c>
      <c r="G607" s="832" t="s">
        <v>3001</v>
      </c>
      <c r="H607" s="832" t="s">
        <v>585</v>
      </c>
      <c r="I607" s="832" t="s">
        <v>3275</v>
      </c>
      <c r="J607" s="832" t="s">
        <v>3005</v>
      </c>
      <c r="K607" s="832" t="s">
        <v>2040</v>
      </c>
      <c r="L607" s="835">
        <v>383.18</v>
      </c>
      <c r="M607" s="835">
        <v>1915.9</v>
      </c>
      <c r="N607" s="832">
        <v>5</v>
      </c>
      <c r="O607" s="836">
        <v>1</v>
      </c>
      <c r="P607" s="835">
        <v>1915.9</v>
      </c>
      <c r="Q607" s="837">
        <v>1</v>
      </c>
      <c r="R607" s="832">
        <v>5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7</v>
      </c>
      <c r="B608" s="832" t="s">
        <v>2161</v>
      </c>
      <c r="C608" s="832" t="s">
        <v>2167</v>
      </c>
      <c r="D608" s="833" t="s">
        <v>3722</v>
      </c>
      <c r="E608" s="834" t="s">
        <v>2185</v>
      </c>
      <c r="F608" s="832" t="s">
        <v>2162</v>
      </c>
      <c r="G608" s="832" t="s">
        <v>3001</v>
      </c>
      <c r="H608" s="832" t="s">
        <v>585</v>
      </c>
      <c r="I608" s="832" t="s">
        <v>3276</v>
      </c>
      <c r="J608" s="832" t="s">
        <v>3003</v>
      </c>
      <c r="K608" s="832" t="s">
        <v>3277</v>
      </c>
      <c r="L608" s="835">
        <v>233.95</v>
      </c>
      <c r="M608" s="835">
        <v>701.84999999999991</v>
      </c>
      <c r="N608" s="832">
        <v>3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7</v>
      </c>
      <c r="B609" s="832" t="s">
        <v>2161</v>
      </c>
      <c r="C609" s="832" t="s">
        <v>2167</v>
      </c>
      <c r="D609" s="833" t="s">
        <v>3722</v>
      </c>
      <c r="E609" s="834" t="s">
        <v>2185</v>
      </c>
      <c r="F609" s="832" t="s">
        <v>2162</v>
      </c>
      <c r="G609" s="832" t="s">
        <v>3007</v>
      </c>
      <c r="H609" s="832" t="s">
        <v>585</v>
      </c>
      <c r="I609" s="832" t="s">
        <v>3008</v>
      </c>
      <c r="J609" s="832" t="s">
        <v>3009</v>
      </c>
      <c r="K609" s="832" t="s">
        <v>3010</v>
      </c>
      <c r="L609" s="835">
        <v>155.24</v>
      </c>
      <c r="M609" s="835">
        <v>776.2</v>
      </c>
      <c r="N609" s="832">
        <v>5</v>
      </c>
      <c r="O609" s="836">
        <v>2</v>
      </c>
      <c r="P609" s="835">
        <v>310.48</v>
      </c>
      <c r="Q609" s="837">
        <v>0.4</v>
      </c>
      <c r="R609" s="832">
        <v>2</v>
      </c>
      <c r="S609" s="837">
        <v>0.4</v>
      </c>
      <c r="T609" s="836">
        <v>0.5</v>
      </c>
      <c r="U609" s="838">
        <v>0.25</v>
      </c>
    </row>
    <row r="610" spans="1:21" ht="14.4" customHeight="1" x14ac:dyDescent="0.3">
      <c r="A610" s="831">
        <v>7</v>
      </c>
      <c r="B610" s="832" t="s">
        <v>2161</v>
      </c>
      <c r="C610" s="832" t="s">
        <v>2167</v>
      </c>
      <c r="D610" s="833" t="s">
        <v>3722</v>
      </c>
      <c r="E610" s="834" t="s">
        <v>2185</v>
      </c>
      <c r="F610" s="832" t="s">
        <v>2162</v>
      </c>
      <c r="G610" s="832" t="s">
        <v>3007</v>
      </c>
      <c r="H610" s="832" t="s">
        <v>585</v>
      </c>
      <c r="I610" s="832" t="s">
        <v>3278</v>
      </c>
      <c r="J610" s="832" t="s">
        <v>3009</v>
      </c>
      <c r="K610" s="832" t="s">
        <v>3279</v>
      </c>
      <c r="L610" s="835">
        <v>77.62</v>
      </c>
      <c r="M610" s="835">
        <v>155.24</v>
      </c>
      <c r="N610" s="832">
        <v>2</v>
      </c>
      <c r="O610" s="836">
        <v>1.5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7</v>
      </c>
      <c r="B611" s="832" t="s">
        <v>2161</v>
      </c>
      <c r="C611" s="832" t="s">
        <v>2167</v>
      </c>
      <c r="D611" s="833" t="s">
        <v>3722</v>
      </c>
      <c r="E611" s="834" t="s">
        <v>2185</v>
      </c>
      <c r="F611" s="832" t="s">
        <v>2162</v>
      </c>
      <c r="G611" s="832" t="s">
        <v>3011</v>
      </c>
      <c r="H611" s="832" t="s">
        <v>585</v>
      </c>
      <c r="I611" s="832" t="s">
        <v>3012</v>
      </c>
      <c r="J611" s="832" t="s">
        <v>3013</v>
      </c>
      <c r="K611" s="832" t="s">
        <v>3014</v>
      </c>
      <c r="L611" s="835">
        <v>113.93</v>
      </c>
      <c r="M611" s="835">
        <v>341.79</v>
      </c>
      <c r="N611" s="832">
        <v>3</v>
      </c>
      <c r="O611" s="836">
        <v>1</v>
      </c>
      <c r="P611" s="835">
        <v>341.79</v>
      </c>
      <c r="Q611" s="837">
        <v>1</v>
      </c>
      <c r="R611" s="832">
        <v>3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7</v>
      </c>
      <c r="B612" s="832" t="s">
        <v>2161</v>
      </c>
      <c r="C612" s="832" t="s">
        <v>2167</v>
      </c>
      <c r="D612" s="833" t="s">
        <v>3722</v>
      </c>
      <c r="E612" s="834" t="s">
        <v>2185</v>
      </c>
      <c r="F612" s="832" t="s">
        <v>2162</v>
      </c>
      <c r="G612" s="832" t="s">
        <v>3011</v>
      </c>
      <c r="H612" s="832" t="s">
        <v>585</v>
      </c>
      <c r="I612" s="832" t="s">
        <v>3280</v>
      </c>
      <c r="J612" s="832" t="s">
        <v>3013</v>
      </c>
      <c r="K612" s="832" t="s">
        <v>3281</v>
      </c>
      <c r="L612" s="835">
        <v>75.95</v>
      </c>
      <c r="M612" s="835">
        <v>75.95</v>
      </c>
      <c r="N612" s="832">
        <v>1</v>
      </c>
      <c r="O612" s="836">
        <v>1</v>
      </c>
      <c r="P612" s="835">
        <v>75.95</v>
      </c>
      <c r="Q612" s="837">
        <v>1</v>
      </c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7</v>
      </c>
      <c r="B613" s="832" t="s">
        <v>2161</v>
      </c>
      <c r="C613" s="832" t="s">
        <v>2167</v>
      </c>
      <c r="D613" s="833" t="s">
        <v>3722</v>
      </c>
      <c r="E613" s="834" t="s">
        <v>2185</v>
      </c>
      <c r="F613" s="832" t="s">
        <v>2162</v>
      </c>
      <c r="G613" s="832" t="s">
        <v>3282</v>
      </c>
      <c r="H613" s="832" t="s">
        <v>585</v>
      </c>
      <c r="I613" s="832" t="s">
        <v>3283</v>
      </c>
      <c r="J613" s="832" t="s">
        <v>3284</v>
      </c>
      <c r="K613" s="832" t="s">
        <v>3285</v>
      </c>
      <c r="L613" s="835">
        <v>668.54</v>
      </c>
      <c r="M613" s="835">
        <v>1337.08</v>
      </c>
      <c r="N613" s="832">
        <v>2</v>
      </c>
      <c r="O613" s="836">
        <v>1</v>
      </c>
      <c r="P613" s="835">
        <v>1337.08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7</v>
      </c>
      <c r="B614" s="832" t="s">
        <v>2161</v>
      </c>
      <c r="C614" s="832" t="s">
        <v>2167</v>
      </c>
      <c r="D614" s="833" t="s">
        <v>3722</v>
      </c>
      <c r="E614" s="834" t="s">
        <v>2185</v>
      </c>
      <c r="F614" s="832" t="s">
        <v>2162</v>
      </c>
      <c r="G614" s="832" t="s">
        <v>3018</v>
      </c>
      <c r="H614" s="832" t="s">
        <v>585</v>
      </c>
      <c r="I614" s="832" t="s">
        <v>3019</v>
      </c>
      <c r="J614" s="832" t="s">
        <v>3020</v>
      </c>
      <c r="K614" s="832" t="s">
        <v>3021</v>
      </c>
      <c r="L614" s="835">
        <v>3354.59</v>
      </c>
      <c r="M614" s="835">
        <v>53673.440000000002</v>
      </c>
      <c r="N614" s="832">
        <v>16</v>
      </c>
      <c r="O614" s="836">
        <v>5</v>
      </c>
      <c r="P614" s="835">
        <v>53673.440000000002</v>
      </c>
      <c r="Q614" s="837">
        <v>1</v>
      </c>
      <c r="R614" s="832">
        <v>16</v>
      </c>
      <c r="S614" s="837">
        <v>1</v>
      </c>
      <c r="T614" s="836">
        <v>5</v>
      </c>
      <c r="U614" s="838">
        <v>1</v>
      </c>
    </row>
    <row r="615" spans="1:21" ht="14.4" customHeight="1" x14ac:dyDescent="0.3">
      <c r="A615" s="831">
        <v>7</v>
      </c>
      <c r="B615" s="832" t="s">
        <v>2161</v>
      </c>
      <c r="C615" s="832" t="s">
        <v>2167</v>
      </c>
      <c r="D615" s="833" t="s">
        <v>3722</v>
      </c>
      <c r="E615" s="834" t="s">
        <v>2185</v>
      </c>
      <c r="F615" s="832" t="s">
        <v>2162</v>
      </c>
      <c r="G615" s="832" t="s">
        <v>3018</v>
      </c>
      <c r="H615" s="832" t="s">
        <v>585</v>
      </c>
      <c r="I615" s="832" t="s">
        <v>3024</v>
      </c>
      <c r="J615" s="832" t="s">
        <v>3020</v>
      </c>
      <c r="K615" s="832" t="s">
        <v>3025</v>
      </c>
      <c r="L615" s="835">
        <v>908.53</v>
      </c>
      <c r="M615" s="835">
        <v>9085.2999999999993</v>
      </c>
      <c r="N615" s="832">
        <v>10</v>
      </c>
      <c r="O615" s="836">
        <v>3</v>
      </c>
      <c r="P615" s="835">
        <v>4542.6499999999996</v>
      </c>
      <c r="Q615" s="837">
        <v>0.5</v>
      </c>
      <c r="R615" s="832">
        <v>5</v>
      </c>
      <c r="S615" s="837">
        <v>0.5</v>
      </c>
      <c r="T615" s="836">
        <v>2</v>
      </c>
      <c r="U615" s="838">
        <v>0.66666666666666663</v>
      </c>
    </row>
    <row r="616" spans="1:21" ht="14.4" customHeight="1" x14ac:dyDescent="0.3">
      <c r="A616" s="831">
        <v>7</v>
      </c>
      <c r="B616" s="832" t="s">
        <v>2161</v>
      </c>
      <c r="C616" s="832" t="s">
        <v>2167</v>
      </c>
      <c r="D616" s="833" t="s">
        <v>3722</v>
      </c>
      <c r="E616" s="834" t="s">
        <v>2185</v>
      </c>
      <c r="F616" s="832" t="s">
        <v>2162</v>
      </c>
      <c r="G616" s="832" t="s">
        <v>3018</v>
      </c>
      <c r="H616" s="832" t="s">
        <v>585</v>
      </c>
      <c r="I616" s="832" t="s">
        <v>3026</v>
      </c>
      <c r="J616" s="832" t="s">
        <v>3020</v>
      </c>
      <c r="K616" s="832" t="s">
        <v>3027</v>
      </c>
      <c r="L616" s="835">
        <v>583.70000000000005</v>
      </c>
      <c r="M616" s="835">
        <v>2334.8000000000002</v>
      </c>
      <c r="N616" s="832">
        <v>4</v>
      </c>
      <c r="O616" s="836">
        <v>2</v>
      </c>
      <c r="P616" s="835">
        <v>2334.8000000000002</v>
      </c>
      <c r="Q616" s="837">
        <v>1</v>
      </c>
      <c r="R616" s="832">
        <v>4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7</v>
      </c>
      <c r="B617" s="832" t="s">
        <v>2161</v>
      </c>
      <c r="C617" s="832" t="s">
        <v>2167</v>
      </c>
      <c r="D617" s="833" t="s">
        <v>3722</v>
      </c>
      <c r="E617" s="834" t="s">
        <v>2185</v>
      </c>
      <c r="F617" s="832" t="s">
        <v>2162</v>
      </c>
      <c r="G617" s="832" t="s">
        <v>3018</v>
      </c>
      <c r="H617" s="832" t="s">
        <v>585</v>
      </c>
      <c r="I617" s="832" t="s">
        <v>3286</v>
      </c>
      <c r="J617" s="832" t="s">
        <v>3020</v>
      </c>
      <c r="K617" s="832" t="s">
        <v>3287</v>
      </c>
      <c r="L617" s="835">
        <v>0</v>
      </c>
      <c r="M617" s="835">
        <v>0</v>
      </c>
      <c r="N617" s="832">
        <v>3</v>
      </c>
      <c r="O617" s="836">
        <v>1</v>
      </c>
      <c r="P617" s="835">
        <v>0</v>
      </c>
      <c r="Q617" s="837"/>
      <c r="R617" s="832">
        <v>3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7</v>
      </c>
      <c r="B618" s="832" t="s">
        <v>2161</v>
      </c>
      <c r="C618" s="832" t="s">
        <v>2167</v>
      </c>
      <c r="D618" s="833" t="s">
        <v>3722</v>
      </c>
      <c r="E618" s="834" t="s">
        <v>2185</v>
      </c>
      <c r="F618" s="832" t="s">
        <v>2162</v>
      </c>
      <c r="G618" s="832" t="s">
        <v>3018</v>
      </c>
      <c r="H618" s="832" t="s">
        <v>585</v>
      </c>
      <c r="I618" s="832" t="s">
        <v>3028</v>
      </c>
      <c r="J618" s="832" t="s">
        <v>3020</v>
      </c>
      <c r="K618" s="832" t="s">
        <v>3029</v>
      </c>
      <c r="L618" s="835">
        <v>1677.3</v>
      </c>
      <c r="M618" s="835">
        <v>46964.399999999994</v>
      </c>
      <c r="N618" s="832">
        <v>28</v>
      </c>
      <c r="O618" s="836">
        <v>9</v>
      </c>
      <c r="P618" s="835">
        <v>46964.399999999994</v>
      </c>
      <c r="Q618" s="837">
        <v>1</v>
      </c>
      <c r="R618" s="832">
        <v>28</v>
      </c>
      <c r="S618" s="837">
        <v>1</v>
      </c>
      <c r="T618" s="836">
        <v>9</v>
      </c>
      <c r="U618" s="838">
        <v>1</v>
      </c>
    </row>
    <row r="619" spans="1:21" ht="14.4" customHeight="1" x14ac:dyDescent="0.3">
      <c r="A619" s="831">
        <v>7</v>
      </c>
      <c r="B619" s="832" t="s">
        <v>2161</v>
      </c>
      <c r="C619" s="832" t="s">
        <v>2167</v>
      </c>
      <c r="D619" s="833" t="s">
        <v>3722</v>
      </c>
      <c r="E619" s="834" t="s">
        <v>2185</v>
      </c>
      <c r="F619" s="832" t="s">
        <v>2162</v>
      </c>
      <c r="G619" s="832" t="s">
        <v>3018</v>
      </c>
      <c r="H619" s="832" t="s">
        <v>585</v>
      </c>
      <c r="I619" s="832" t="s">
        <v>3030</v>
      </c>
      <c r="J619" s="832" t="s">
        <v>3031</v>
      </c>
      <c r="K619" s="832" t="s">
        <v>3029</v>
      </c>
      <c r="L619" s="835">
        <v>1677.3</v>
      </c>
      <c r="M619" s="835">
        <v>8386.5</v>
      </c>
      <c r="N619" s="832">
        <v>5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7</v>
      </c>
      <c r="B620" s="832" t="s">
        <v>2161</v>
      </c>
      <c r="C620" s="832" t="s">
        <v>2167</v>
      </c>
      <c r="D620" s="833" t="s">
        <v>3722</v>
      </c>
      <c r="E620" s="834" t="s">
        <v>2185</v>
      </c>
      <c r="F620" s="832" t="s">
        <v>2162</v>
      </c>
      <c r="G620" s="832" t="s">
        <v>3018</v>
      </c>
      <c r="H620" s="832" t="s">
        <v>634</v>
      </c>
      <c r="I620" s="832" t="s">
        <v>3033</v>
      </c>
      <c r="J620" s="832" t="s">
        <v>3034</v>
      </c>
      <c r="K620" s="832" t="s">
        <v>3021</v>
      </c>
      <c r="L620" s="835">
        <v>3354.59</v>
      </c>
      <c r="M620" s="835">
        <v>30191.31</v>
      </c>
      <c r="N620" s="832">
        <v>9</v>
      </c>
      <c r="O620" s="836">
        <v>3</v>
      </c>
      <c r="P620" s="835">
        <v>30191.31</v>
      </c>
      <c r="Q620" s="837">
        <v>1</v>
      </c>
      <c r="R620" s="832">
        <v>9</v>
      </c>
      <c r="S620" s="837">
        <v>1</v>
      </c>
      <c r="T620" s="836">
        <v>3</v>
      </c>
      <c r="U620" s="838">
        <v>1</v>
      </c>
    </row>
    <row r="621" spans="1:21" ht="14.4" customHeight="1" x14ac:dyDescent="0.3">
      <c r="A621" s="831">
        <v>7</v>
      </c>
      <c r="B621" s="832" t="s">
        <v>2161</v>
      </c>
      <c r="C621" s="832" t="s">
        <v>2167</v>
      </c>
      <c r="D621" s="833" t="s">
        <v>3722</v>
      </c>
      <c r="E621" s="834" t="s">
        <v>2185</v>
      </c>
      <c r="F621" s="832" t="s">
        <v>2162</v>
      </c>
      <c r="G621" s="832" t="s">
        <v>3018</v>
      </c>
      <c r="H621" s="832" t="s">
        <v>634</v>
      </c>
      <c r="I621" s="832" t="s">
        <v>3035</v>
      </c>
      <c r="J621" s="832" t="s">
        <v>3034</v>
      </c>
      <c r="K621" s="832" t="s">
        <v>3027</v>
      </c>
      <c r="L621" s="835">
        <v>583.70000000000005</v>
      </c>
      <c r="M621" s="835">
        <v>4085.9000000000005</v>
      </c>
      <c r="N621" s="832">
        <v>7</v>
      </c>
      <c r="O621" s="836">
        <v>5</v>
      </c>
      <c r="P621" s="835">
        <v>3502.2000000000003</v>
      </c>
      <c r="Q621" s="837">
        <v>0.8571428571428571</v>
      </c>
      <c r="R621" s="832">
        <v>6</v>
      </c>
      <c r="S621" s="837">
        <v>0.8571428571428571</v>
      </c>
      <c r="T621" s="836">
        <v>4</v>
      </c>
      <c r="U621" s="838">
        <v>0.8</v>
      </c>
    </row>
    <row r="622" spans="1:21" ht="14.4" customHeight="1" x14ac:dyDescent="0.3">
      <c r="A622" s="831">
        <v>7</v>
      </c>
      <c r="B622" s="832" t="s">
        <v>2161</v>
      </c>
      <c r="C622" s="832" t="s">
        <v>2167</v>
      </c>
      <c r="D622" s="833" t="s">
        <v>3722</v>
      </c>
      <c r="E622" s="834" t="s">
        <v>2185</v>
      </c>
      <c r="F622" s="832" t="s">
        <v>2162</v>
      </c>
      <c r="G622" s="832" t="s">
        <v>3018</v>
      </c>
      <c r="H622" s="832" t="s">
        <v>634</v>
      </c>
      <c r="I622" s="832" t="s">
        <v>3036</v>
      </c>
      <c r="J622" s="832" t="s">
        <v>3034</v>
      </c>
      <c r="K622" s="832" t="s">
        <v>3025</v>
      </c>
      <c r="L622" s="835">
        <v>908.53</v>
      </c>
      <c r="M622" s="835">
        <v>23621.78</v>
      </c>
      <c r="N622" s="832">
        <v>26</v>
      </c>
      <c r="O622" s="836">
        <v>11</v>
      </c>
      <c r="P622" s="835">
        <v>18170.599999999999</v>
      </c>
      <c r="Q622" s="837">
        <v>0.76923076923076916</v>
      </c>
      <c r="R622" s="832">
        <v>20</v>
      </c>
      <c r="S622" s="837">
        <v>0.76923076923076927</v>
      </c>
      <c r="T622" s="836">
        <v>9</v>
      </c>
      <c r="U622" s="838">
        <v>0.81818181818181823</v>
      </c>
    </row>
    <row r="623" spans="1:21" ht="14.4" customHeight="1" x14ac:dyDescent="0.3">
      <c r="A623" s="831">
        <v>7</v>
      </c>
      <c r="B623" s="832" t="s">
        <v>2161</v>
      </c>
      <c r="C623" s="832" t="s">
        <v>2167</v>
      </c>
      <c r="D623" s="833" t="s">
        <v>3722</v>
      </c>
      <c r="E623" s="834" t="s">
        <v>2185</v>
      </c>
      <c r="F623" s="832" t="s">
        <v>2162</v>
      </c>
      <c r="G623" s="832" t="s">
        <v>3018</v>
      </c>
      <c r="H623" s="832" t="s">
        <v>634</v>
      </c>
      <c r="I623" s="832" t="s">
        <v>3175</v>
      </c>
      <c r="J623" s="832" t="s">
        <v>3034</v>
      </c>
      <c r="K623" s="832" t="s">
        <v>3029</v>
      </c>
      <c r="L623" s="835">
        <v>1677.3</v>
      </c>
      <c r="M623" s="835">
        <v>72123.89999999998</v>
      </c>
      <c r="N623" s="832">
        <v>43</v>
      </c>
      <c r="O623" s="836">
        <v>14</v>
      </c>
      <c r="P623" s="835">
        <v>72123.89999999998</v>
      </c>
      <c r="Q623" s="837">
        <v>1</v>
      </c>
      <c r="R623" s="832">
        <v>43</v>
      </c>
      <c r="S623" s="837">
        <v>1</v>
      </c>
      <c r="T623" s="836">
        <v>14</v>
      </c>
      <c r="U623" s="838">
        <v>1</v>
      </c>
    </row>
    <row r="624" spans="1:21" ht="14.4" customHeight="1" x14ac:dyDescent="0.3">
      <c r="A624" s="831">
        <v>7</v>
      </c>
      <c r="B624" s="832" t="s">
        <v>2161</v>
      </c>
      <c r="C624" s="832" t="s">
        <v>2167</v>
      </c>
      <c r="D624" s="833" t="s">
        <v>3722</v>
      </c>
      <c r="E624" s="834" t="s">
        <v>2185</v>
      </c>
      <c r="F624" s="832" t="s">
        <v>2162</v>
      </c>
      <c r="G624" s="832" t="s">
        <v>3018</v>
      </c>
      <c r="H624" s="832" t="s">
        <v>585</v>
      </c>
      <c r="I624" s="832" t="s">
        <v>3288</v>
      </c>
      <c r="J624" s="832" t="s">
        <v>3020</v>
      </c>
      <c r="K624" s="832" t="s">
        <v>3289</v>
      </c>
      <c r="L624" s="835">
        <v>0</v>
      </c>
      <c r="M624" s="835">
        <v>0</v>
      </c>
      <c r="N624" s="832">
        <v>1</v>
      </c>
      <c r="O624" s="836">
        <v>1</v>
      </c>
      <c r="P624" s="835">
        <v>0</v>
      </c>
      <c r="Q624" s="837"/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7</v>
      </c>
      <c r="B625" s="832" t="s">
        <v>2161</v>
      </c>
      <c r="C625" s="832" t="s">
        <v>2167</v>
      </c>
      <c r="D625" s="833" t="s">
        <v>3722</v>
      </c>
      <c r="E625" s="834" t="s">
        <v>2185</v>
      </c>
      <c r="F625" s="832" t="s">
        <v>2162</v>
      </c>
      <c r="G625" s="832" t="s">
        <v>3018</v>
      </c>
      <c r="H625" s="832" t="s">
        <v>585</v>
      </c>
      <c r="I625" s="832" t="s">
        <v>3290</v>
      </c>
      <c r="J625" s="832" t="s">
        <v>3034</v>
      </c>
      <c r="K625" s="832" t="s">
        <v>3291</v>
      </c>
      <c r="L625" s="835">
        <v>0</v>
      </c>
      <c r="M625" s="835">
        <v>0</v>
      </c>
      <c r="N625" s="832">
        <v>2</v>
      </c>
      <c r="O625" s="836">
        <v>1</v>
      </c>
      <c r="P625" s="835">
        <v>0</v>
      </c>
      <c r="Q625" s="837"/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7</v>
      </c>
      <c r="B626" s="832" t="s">
        <v>2161</v>
      </c>
      <c r="C626" s="832" t="s">
        <v>2167</v>
      </c>
      <c r="D626" s="833" t="s">
        <v>3722</v>
      </c>
      <c r="E626" s="834" t="s">
        <v>2185</v>
      </c>
      <c r="F626" s="832" t="s">
        <v>2162</v>
      </c>
      <c r="G626" s="832" t="s">
        <v>3018</v>
      </c>
      <c r="H626" s="832" t="s">
        <v>585</v>
      </c>
      <c r="I626" s="832" t="s">
        <v>3292</v>
      </c>
      <c r="J626" s="832" t="s">
        <v>3034</v>
      </c>
      <c r="K626" s="832" t="s">
        <v>3293</v>
      </c>
      <c r="L626" s="835">
        <v>0</v>
      </c>
      <c r="M626" s="835">
        <v>0</v>
      </c>
      <c r="N626" s="832">
        <v>3</v>
      </c>
      <c r="O626" s="836">
        <v>1</v>
      </c>
      <c r="P626" s="835">
        <v>0</v>
      </c>
      <c r="Q626" s="837"/>
      <c r="R626" s="832">
        <v>3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7</v>
      </c>
      <c r="B627" s="832" t="s">
        <v>2161</v>
      </c>
      <c r="C627" s="832" t="s">
        <v>2167</v>
      </c>
      <c r="D627" s="833" t="s">
        <v>3722</v>
      </c>
      <c r="E627" s="834" t="s">
        <v>2185</v>
      </c>
      <c r="F627" s="832" t="s">
        <v>2162</v>
      </c>
      <c r="G627" s="832" t="s">
        <v>2271</v>
      </c>
      <c r="H627" s="832" t="s">
        <v>585</v>
      </c>
      <c r="I627" s="832" t="s">
        <v>2272</v>
      </c>
      <c r="J627" s="832" t="s">
        <v>680</v>
      </c>
      <c r="K627" s="832" t="s">
        <v>2273</v>
      </c>
      <c r="L627" s="835">
        <v>108.44</v>
      </c>
      <c r="M627" s="835">
        <v>650.6400000000001</v>
      </c>
      <c r="N627" s="832">
        <v>6</v>
      </c>
      <c r="O627" s="836">
        <v>2.5</v>
      </c>
      <c r="P627" s="835">
        <v>542.20000000000005</v>
      </c>
      <c r="Q627" s="837">
        <v>0.83333333333333326</v>
      </c>
      <c r="R627" s="832">
        <v>5</v>
      </c>
      <c r="S627" s="837">
        <v>0.83333333333333337</v>
      </c>
      <c r="T627" s="836">
        <v>2</v>
      </c>
      <c r="U627" s="838">
        <v>0.8</v>
      </c>
    </row>
    <row r="628" spans="1:21" ht="14.4" customHeight="1" x14ac:dyDescent="0.3">
      <c r="A628" s="831">
        <v>7</v>
      </c>
      <c r="B628" s="832" t="s">
        <v>2161</v>
      </c>
      <c r="C628" s="832" t="s">
        <v>2167</v>
      </c>
      <c r="D628" s="833" t="s">
        <v>3722</v>
      </c>
      <c r="E628" s="834" t="s">
        <v>2185</v>
      </c>
      <c r="F628" s="832" t="s">
        <v>2162</v>
      </c>
      <c r="G628" s="832" t="s">
        <v>2271</v>
      </c>
      <c r="H628" s="832" t="s">
        <v>585</v>
      </c>
      <c r="I628" s="832" t="s">
        <v>2830</v>
      </c>
      <c r="J628" s="832" t="s">
        <v>680</v>
      </c>
      <c r="K628" s="832" t="s">
        <v>2273</v>
      </c>
      <c r="L628" s="835">
        <v>52.61</v>
      </c>
      <c r="M628" s="835">
        <v>105.22</v>
      </c>
      <c r="N628" s="832">
        <v>2</v>
      </c>
      <c r="O628" s="836">
        <v>1.5</v>
      </c>
      <c r="P628" s="835">
        <v>52.61</v>
      </c>
      <c r="Q628" s="837">
        <v>0.5</v>
      </c>
      <c r="R628" s="832">
        <v>1</v>
      </c>
      <c r="S628" s="837">
        <v>0.5</v>
      </c>
      <c r="T628" s="836">
        <v>0.5</v>
      </c>
      <c r="U628" s="838">
        <v>0.33333333333333331</v>
      </c>
    </row>
    <row r="629" spans="1:21" ht="14.4" customHeight="1" x14ac:dyDescent="0.3">
      <c r="A629" s="831">
        <v>7</v>
      </c>
      <c r="B629" s="832" t="s">
        <v>2161</v>
      </c>
      <c r="C629" s="832" t="s">
        <v>2167</v>
      </c>
      <c r="D629" s="833" t="s">
        <v>3722</v>
      </c>
      <c r="E629" s="834" t="s">
        <v>2185</v>
      </c>
      <c r="F629" s="832" t="s">
        <v>2162</v>
      </c>
      <c r="G629" s="832" t="s">
        <v>2274</v>
      </c>
      <c r="H629" s="832" t="s">
        <v>585</v>
      </c>
      <c r="I629" s="832" t="s">
        <v>2275</v>
      </c>
      <c r="J629" s="832" t="s">
        <v>2276</v>
      </c>
      <c r="K629" s="832" t="s">
        <v>2277</v>
      </c>
      <c r="L629" s="835">
        <v>87.67</v>
      </c>
      <c r="M629" s="835">
        <v>175.34</v>
      </c>
      <c r="N629" s="832">
        <v>2</v>
      </c>
      <c r="O629" s="836">
        <v>0.5</v>
      </c>
      <c r="P629" s="835">
        <v>175.34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7</v>
      </c>
      <c r="B630" s="832" t="s">
        <v>2161</v>
      </c>
      <c r="C630" s="832" t="s">
        <v>2167</v>
      </c>
      <c r="D630" s="833" t="s">
        <v>3722</v>
      </c>
      <c r="E630" s="834" t="s">
        <v>2185</v>
      </c>
      <c r="F630" s="832" t="s">
        <v>2162</v>
      </c>
      <c r="G630" s="832" t="s">
        <v>2429</v>
      </c>
      <c r="H630" s="832" t="s">
        <v>585</v>
      </c>
      <c r="I630" s="832" t="s">
        <v>3294</v>
      </c>
      <c r="J630" s="832" t="s">
        <v>3038</v>
      </c>
      <c r="K630" s="832" t="s">
        <v>3042</v>
      </c>
      <c r="L630" s="835">
        <v>597.88</v>
      </c>
      <c r="M630" s="835">
        <v>2391.52</v>
      </c>
      <c r="N630" s="832">
        <v>4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7</v>
      </c>
      <c r="B631" s="832" t="s">
        <v>2161</v>
      </c>
      <c r="C631" s="832" t="s">
        <v>2167</v>
      </c>
      <c r="D631" s="833" t="s">
        <v>3722</v>
      </c>
      <c r="E631" s="834" t="s">
        <v>2185</v>
      </c>
      <c r="F631" s="832" t="s">
        <v>2162</v>
      </c>
      <c r="G631" s="832" t="s">
        <v>2429</v>
      </c>
      <c r="H631" s="832" t="s">
        <v>585</v>
      </c>
      <c r="I631" s="832" t="s">
        <v>3295</v>
      </c>
      <c r="J631" s="832" t="s">
        <v>3038</v>
      </c>
      <c r="K631" s="832" t="s">
        <v>2002</v>
      </c>
      <c r="L631" s="835">
        <v>298.94</v>
      </c>
      <c r="M631" s="835">
        <v>1195.76</v>
      </c>
      <c r="N631" s="832">
        <v>4</v>
      </c>
      <c r="O631" s="836">
        <v>0.5</v>
      </c>
      <c r="P631" s="835">
        <v>1195.76</v>
      </c>
      <c r="Q631" s="837">
        <v>1</v>
      </c>
      <c r="R631" s="832">
        <v>4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7</v>
      </c>
      <c r="B632" s="832" t="s">
        <v>2161</v>
      </c>
      <c r="C632" s="832" t="s">
        <v>2167</v>
      </c>
      <c r="D632" s="833" t="s">
        <v>3722</v>
      </c>
      <c r="E632" s="834" t="s">
        <v>2185</v>
      </c>
      <c r="F632" s="832" t="s">
        <v>2162</v>
      </c>
      <c r="G632" s="832" t="s">
        <v>2429</v>
      </c>
      <c r="H632" s="832" t="s">
        <v>585</v>
      </c>
      <c r="I632" s="832" t="s">
        <v>3037</v>
      </c>
      <c r="J632" s="832" t="s">
        <v>3038</v>
      </c>
      <c r="K632" s="832" t="s">
        <v>2432</v>
      </c>
      <c r="L632" s="835">
        <v>1195.75</v>
      </c>
      <c r="M632" s="835">
        <v>20327.75</v>
      </c>
      <c r="N632" s="832">
        <v>17</v>
      </c>
      <c r="O632" s="836">
        <v>3</v>
      </c>
      <c r="P632" s="835">
        <v>14349</v>
      </c>
      <c r="Q632" s="837">
        <v>0.70588235294117652</v>
      </c>
      <c r="R632" s="832">
        <v>12</v>
      </c>
      <c r="S632" s="837">
        <v>0.70588235294117652</v>
      </c>
      <c r="T632" s="836">
        <v>2.5</v>
      </c>
      <c r="U632" s="838">
        <v>0.83333333333333337</v>
      </c>
    </row>
    <row r="633" spans="1:21" ht="14.4" customHeight="1" x14ac:dyDescent="0.3">
      <c r="A633" s="831">
        <v>7</v>
      </c>
      <c r="B633" s="832" t="s">
        <v>2161</v>
      </c>
      <c r="C633" s="832" t="s">
        <v>2167</v>
      </c>
      <c r="D633" s="833" t="s">
        <v>3722</v>
      </c>
      <c r="E633" s="834" t="s">
        <v>2185</v>
      </c>
      <c r="F633" s="832" t="s">
        <v>2162</v>
      </c>
      <c r="G633" s="832" t="s">
        <v>2429</v>
      </c>
      <c r="H633" s="832" t="s">
        <v>585</v>
      </c>
      <c r="I633" s="832" t="s">
        <v>3296</v>
      </c>
      <c r="J633" s="832" t="s">
        <v>3038</v>
      </c>
      <c r="K633" s="832" t="s">
        <v>3297</v>
      </c>
      <c r="L633" s="835">
        <v>0</v>
      </c>
      <c r="M633" s="835">
        <v>0</v>
      </c>
      <c r="N633" s="832">
        <v>2</v>
      </c>
      <c r="O633" s="836">
        <v>0.5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7</v>
      </c>
      <c r="B634" s="832" t="s">
        <v>2161</v>
      </c>
      <c r="C634" s="832" t="s">
        <v>2167</v>
      </c>
      <c r="D634" s="833" t="s">
        <v>3722</v>
      </c>
      <c r="E634" s="834" t="s">
        <v>2185</v>
      </c>
      <c r="F634" s="832" t="s">
        <v>2162</v>
      </c>
      <c r="G634" s="832" t="s">
        <v>2429</v>
      </c>
      <c r="H634" s="832" t="s">
        <v>585</v>
      </c>
      <c r="I634" s="832" t="s">
        <v>3298</v>
      </c>
      <c r="J634" s="832" t="s">
        <v>3038</v>
      </c>
      <c r="K634" s="832" t="s">
        <v>3299</v>
      </c>
      <c r="L634" s="835">
        <v>1195.75</v>
      </c>
      <c r="M634" s="835">
        <v>9566</v>
      </c>
      <c r="N634" s="832">
        <v>8</v>
      </c>
      <c r="O634" s="836">
        <v>2.5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7</v>
      </c>
      <c r="B635" s="832" t="s">
        <v>2161</v>
      </c>
      <c r="C635" s="832" t="s">
        <v>2167</v>
      </c>
      <c r="D635" s="833" t="s">
        <v>3722</v>
      </c>
      <c r="E635" s="834" t="s">
        <v>2185</v>
      </c>
      <c r="F635" s="832" t="s">
        <v>2162</v>
      </c>
      <c r="G635" s="832" t="s">
        <v>2429</v>
      </c>
      <c r="H635" s="832" t="s">
        <v>585</v>
      </c>
      <c r="I635" s="832" t="s">
        <v>3300</v>
      </c>
      <c r="J635" s="832" t="s">
        <v>3038</v>
      </c>
      <c r="K635" s="832" t="s">
        <v>3301</v>
      </c>
      <c r="L635" s="835">
        <v>0</v>
      </c>
      <c r="M635" s="835">
        <v>0</v>
      </c>
      <c r="N635" s="832">
        <v>2</v>
      </c>
      <c r="O635" s="836">
        <v>0.5</v>
      </c>
      <c r="P635" s="835">
        <v>0</v>
      </c>
      <c r="Q635" s="837"/>
      <c r="R635" s="832">
        <v>2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7</v>
      </c>
      <c r="B636" s="832" t="s">
        <v>2161</v>
      </c>
      <c r="C636" s="832" t="s">
        <v>2167</v>
      </c>
      <c r="D636" s="833" t="s">
        <v>3722</v>
      </c>
      <c r="E636" s="834" t="s">
        <v>2185</v>
      </c>
      <c r="F636" s="832" t="s">
        <v>2162</v>
      </c>
      <c r="G636" s="832" t="s">
        <v>2429</v>
      </c>
      <c r="H636" s="832" t="s">
        <v>634</v>
      </c>
      <c r="I636" s="832" t="s">
        <v>3041</v>
      </c>
      <c r="J636" s="832" t="s">
        <v>2001</v>
      </c>
      <c r="K636" s="832" t="s">
        <v>3042</v>
      </c>
      <c r="L636" s="835">
        <v>597.88</v>
      </c>
      <c r="M636" s="835">
        <v>597.88</v>
      </c>
      <c r="N636" s="832">
        <v>1</v>
      </c>
      <c r="O636" s="836">
        <v>0.5</v>
      </c>
      <c r="P636" s="835">
        <v>597.88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7</v>
      </c>
      <c r="B637" s="832" t="s">
        <v>2161</v>
      </c>
      <c r="C637" s="832" t="s">
        <v>2167</v>
      </c>
      <c r="D637" s="833" t="s">
        <v>3722</v>
      </c>
      <c r="E637" s="834" t="s">
        <v>2185</v>
      </c>
      <c r="F637" s="832" t="s">
        <v>2162</v>
      </c>
      <c r="G637" s="832" t="s">
        <v>2429</v>
      </c>
      <c r="H637" s="832" t="s">
        <v>585</v>
      </c>
      <c r="I637" s="832" t="s">
        <v>3302</v>
      </c>
      <c r="J637" s="832" t="s">
        <v>2431</v>
      </c>
      <c r="K637" s="832" t="s">
        <v>3303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7</v>
      </c>
      <c r="B638" s="832" t="s">
        <v>2161</v>
      </c>
      <c r="C638" s="832" t="s">
        <v>2167</v>
      </c>
      <c r="D638" s="833" t="s">
        <v>3722</v>
      </c>
      <c r="E638" s="834" t="s">
        <v>2185</v>
      </c>
      <c r="F638" s="832" t="s">
        <v>2162</v>
      </c>
      <c r="G638" s="832" t="s">
        <v>2429</v>
      </c>
      <c r="H638" s="832" t="s">
        <v>585</v>
      </c>
      <c r="I638" s="832" t="s">
        <v>2430</v>
      </c>
      <c r="J638" s="832" t="s">
        <v>2431</v>
      </c>
      <c r="K638" s="832" t="s">
        <v>2432</v>
      </c>
      <c r="L638" s="835">
        <v>1715.4</v>
      </c>
      <c r="M638" s="835">
        <v>3430.8</v>
      </c>
      <c r="N638" s="832">
        <v>2</v>
      </c>
      <c r="O638" s="836">
        <v>1</v>
      </c>
      <c r="P638" s="835">
        <v>3430.8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7</v>
      </c>
      <c r="B639" s="832" t="s">
        <v>2161</v>
      </c>
      <c r="C639" s="832" t="s">
        <v>2167</v>
      </c>
      <c r="D639" s="833" t="s">
        <v>3722</v>
      </c>
      <c r="E639" s="834" t="s">
        <v>2185</v>
      </c>
      <c r="F639" s="832" t="s">
        <v>2162</v>
      </c>
      <c r="G639" s="832" t="s">
        <v>2429</v>
      </c>
      <c r="H639" s="832" t="s">
        <v>585</v>
      </c>
      <c r="I639" s="832" t="s">
        <v>3044</v>
      </c>
      <c r="J639" s="832" t="s">
        <v>3045</v>
      </c>
      <c r="K639" s="832" t="s">
        <v>2432</v>
      </c>
      <c r="L639" s="835">
        <v>1715.48</v>
      </c>
      <c r="M639" s="835">
        <v>5146.4400000000005</v>
      </c>
      <c r="N639" s="832">
        <v>3</v>
      </c>
      <c r="O639" s="836">
        <v>1</v>
      </c>
      <c r="P639" s="835">
        <v>5146.4400000000005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7</v>
      </c>
      <c r="B640" s="832" t="s">
        <v>2161</v>
      </c>
      <c r="C640" s="832" t="s">
        <v>2167</v>
      </c>
      <c r="D640" s="833" t="s">
        <v>3722</v>
      </c>
      <c r="E640" s="834" t="s">
        <v>2185</v>
      </c>
      <c r="F640" s="832" t="s">
        <v>2162</v>
      </c>
      <c r="G640" s="832" t="s">
        <v>2429</v>
      </c>
      <c r="H640" s="832" t="s">
        <v>585</v>
      </c>
      <c r="I640" s="832" t="s">
        <v>3304</v>
      </c>
      <c r="J640" s="832" t="s">
        <v>3045</v>
      </c>
      <c r="K640" s="832" t="s">
        <v>3042</v>
      </c>
      <c r="L640" s="835">
        <v>1286.19</v>
      </c>
      <c r="M640" s="835">
        <v>3858.57</v>
      </c>
      <c r="N640" s="832">
        <v>3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7</v>
      </c>
      <c r="B641" s="832" t="s">
        <v>2161</v>
      </c>
      <c r="C641" s="832" t="s">
        <v>2167</v>
      </c>
      <c r="D641" s="833" t="s">
        <v>3722</v>
      </c>
      <c r="E641" s="834" t="s">
        <v>2185</v>
      </c>
      <c r="F641" s="832" t="s">
        <v>2162</v>
      </c>
      <c r="G641" s="832" t="s">
        <v>2429</v>
      </c>
      <c r="H641" s="832" t="s">
        <v>585</v>
      </c>
      <c r="I641" s="832" t="s">
        <v>3305</v>
      </c>
      <c r="J641" s="832" t="s">
        <v>2431</v>
      </c>
      <c r="K641" s="832" t="s">
        <v>3306</v>
      </c>
      <c r="L641" s="835">
        <v>0</v>
      </c>
      <c r="M641" s="835">
        <v>0</v>
      </c>
      <c r="N641" s="832">
        <v>2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7</v>
      </c>
      <c r="B642" s="832" t="s">
        <v>2161</v>
      </c>
      <c r="C642" s="832" t="s">
        <v>2167</v>
      </c>
      <c r="D642" s="833" t="s">
        <v>3722</v>
      </c>
      <c r="E642" s="834" t="s">
        <v>2185</v>
      </c>
      <c r="F642" s="832" t="s">
        <v>2162</v>
      </c>
      <c r="G642" s="832" t="s">
        <v>2429</v>
      </c>
      <c r="H642" s="832" t="s">
        <v>634</v>
      </c>
      <c r="I642" s="832" t="s">
        <v>3046</v>
      </c>
      <c r="J642" s="832" t="s">
        <v>2001</v>
      </c>
      <c r="K642" s="832" t="s">
        <v>2432</v>
      </c>
      <c r="L642" s="835">
        <v>1195.75</v>
      </c>
      <c r="M642" s="835">
        <v>16740.5</v>
      </c>
      <c r="N642" s="832">
        <v>14</v>
      </c>
      <c r="O642" s="836">
        <v>2.5</v>
      </c>
      <c r="P642" s="835">
        <v>13153.25</v>
      </c>
      <c r="Q642" s="837">
        <v>0.7857142857142857</v>
      </c>
      <c r="R642" s="832">
        <v>11</v>
      </c>
      <c r="S642" s="837">
        <v>0.7857142857142857</v>
      </c>
      <c r="T642" s="836">
        <v>2</v>
      </c>
      <c r="U642" s="838">
        <v>0.8</v>
      </c>
    </row>
    <row r="643" spans="1:21" ht="14.4" customHeight="1" x14ac:dyDescent="0.3">
      <c r="A643" s="831">
        <v>7</v>
      </c>
      <c r="B643" s="832" t="s">
        <v>2161</v>
      </c>
      <c r="C643" s="832" t="s">
        <v>2167</v>
      </c>
      <c r="D643" s="833" t="s">
        <v>3722</v>
      </c>
      <c r="E643" s="834" t="s">
        <v>2185</v>
      </c>
      <c r="F643" s="832" t="s">
        <v>2162</v>
      </c>
      <c r="G643" s="832" t="s">
        <v>2429</v>
      </c>
      <c r="H643" s="832" t="s">
        <v>585</v>
      </c>
      <c r="I643" s="832" t="s">
        <v>3307</v>
      </c>
      <c r="J643" s="832" t="s">
        <v>3308</v>
      </c>
      <c r="K643" s="832" t="s">
        <v>3309</v>
      </c>
      <c r="L643" s="835">
        <v>0</v>
      </c>
      <c r="M643" s="835">
        <v>0</v>
      </c>
      <c r="N643" s="832">
        <v>2</v>
      </c>
      <c r="O643" s="836">
        <v>0.5</v>
      </c>
      <c r="P643" s="835">
        <v>0</v>
      </c>
      <c r="Q643" s="837"/>
      <c r="R643" s="832">
        <v>2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7</v>
      </c>
      <c r="B644" s="832" t="s">
        <v>2161</v>
      </c>
      <c r="C644" s="832" t="s">
        <v>2167</v>
      </c>
      <c r="D644" s="833" t="s">
        <v>3722</v>
      </c>
      <c r="E644" s="834" t="s">
        <v>2185</v>
      </c>
      <c r="F644" s="832" t="s">
        <v>2162</v>
      </c>
      <c r="G644" s="832" t="s">
        <v>2429</v>
      </c>
      <c r="H644" s="832" t="s">
        <v>634</v>
      </c>
      <c r="I644" s="832" t="s">
        <v>3049</v>
      </c>
      <c r="J644" s="832" t="s">
        <v>2001</v>
      </c>
      <c r="K644" s="832" t="s">
        <v>3050</v>
      </c>
      <c r="L644" s="835">
        <v>2391.48</v>
      </c>
      <c r="M644" s="835">
        <v>14348.880000000001</v>
      </c>
      <c r="N644" s="832">
        <v>6</v>
      </c>
      <c r="O644" s="836">
        <v>2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7</v>
      </c>
      <c r="B645" s="832" t="s">
        <v>2161</v>
      </c>
      <c r="C645" s="832" t="s">
        <v>2167</v>
      </c>
      <c r="D645" s="833" t="s">
        <v>3722</v>
      </c>
      <c r="E645" s="834" t="s">
        <v>2185</v>
      </c>
      <c r="F645" s="832" t="s">
        <v>2162</v>
      </c>
      <c r="G645" s="832" t="s">
        <v>3310</v>
      </c>
      <c r="H645" s="832" t="s">
        <v>585</v>
      </c>
      <c r="I645" s="832" t="s">
        <v>3311</v>
      </c>
      <c r="J645" s="832" t="s">
        <v>1155</v>
      </c>
      <c r="K645" s="832" t="s">
        <v>3312</v>
      </c>
      <c r="L645" s="835">
        <v>54.55</v>
      </c>
      <c r="M645" s="835">
        <v>163.64999999999998</v>
      </c>
      <c r="N645" s="832">
        <v>3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7</v>
      </c>
      <c r="B646" s="832" t="s">
        <v>2161</v>
      </c>
      <c r="C646" s="832" t="s">
        <v>2167</v>
      </c>
      <c r="D646" s="833" t="s">
        <v>3722</v>
      </c>
      <c r="E646" s="834" t="s">
        <v>2185</v>
      </c>
      <c r="F646" s="832" t="s">
        <v>2162</v>
      </c>
      <c r="G646" s="832" t="s">
        <v>3310</v>
      </c>
      <c r="H646" s="832" t="s">
        <v>585</v>
      </c>
      <c r="I646" s="832" t="s">
        <v>3313</v>
      </c>
      <c r="J646" s="832" t="s">
        <v>1155</v>
      </c>
      <c r="K646" s="832" t="s">
        <v>3312</v>
      </c>
      <c r="L646" s="835">
        <v>54.55</v>
      </c>
      <c r="M646" s="835">
        <v>163.64999999999998</v>
      </c>
      <c r="N646" s="832">
        <v>3</v>
      </c>
      <c r="O646" s="836">
        <v>1.5</v>
      </c>
      <c r="P646" s="835">
        <v>54.55</v>
      </c>
      <c r="Q646" s="837">
        <v>0.33333333333333337</v>
      </c>
      <c r="R646" s="832">
        <v>1</v>
      </c>
      <c r="S646" s="837">
        <v>0.33333333333333331</v>
      </c>
      <c r="T646" s="836">
        <v>1</v>
      </c>
      <c r="U646" s="838">
        <v>0.66666666666666663</v>
      </c>
    </row>
    <row r="647" spans="1:21" ht="14.4" customHeight="1" x14ac:dyDescent="0.3">
      <c r="A647" s="831">
        <v>7</v>
      </c>
      <c r="B647" s="832" t="s">
        <v>2161</v>
      </c>
      <c r="C647" s="832" t="s">
        <v>2167</v>
      </c>
      <c r="D647" s="833" t="s">
        <v>3722</v>
      </c>
      <c r="E647" s="834" t="s">
        <v>2185</v>
      </c>
      <c r="F647" s="832" t="s">
        <v>2162</v>
      </c>
      <c r="G647" s="832" t="s">
        <v>2350</v>
      </c>
      <c r="H647" s="832" t="s">
        <v>634</v>
      </c>
      <c r="I647" s="832" t="s">
        <v>1985</v>
      </c>
      <c r="J647" s="832" t="s">
        <v>1986</v>
      </c>
      <c r="K647" s="832" t="s">
        <v>1987</v>
      </c>
      <c r="L647" s="835">
        <v>0</v>
      </c>
      <c r="M647" s="835">
        <v>0</v>
      </c>
      <c r="N647" s="832">
        <v>21</v>
      </c>
      <c r="O647" s="836">
        <v>4.5</v>
      </c>
      <c r="P647" s="835">
        <v>0</v>
      </c>
      <c r="Q647" s="837"/>
      <c r="R647" s="832">
        <v>14</v>
      </c>
      <c r="S647" s="837">
        <v>0.66666666666666663</v>
      </c>
      <c r="T647" s="836">
        <v>3</v>
      </c>
      <c r="U647" s="838">
        <v>0.66666666666666663</v>
      </c>
    </row>
    <row r="648" spans="1:21" ht="14.4" customHeight="1" x14ac:dyDescent="0.3">
      <c r="A648" s="831">
        <v>7</v>
      </c>
      <c r="B648" s="832" t="s">
        <v>2161</v>
      </c>
      <c r="C648" s="832" t="s">
        <v>2167</v>
      </c>
      <c r="D648" s="833" t="s">
        <v>3722</v>
      </c>
      <c r="E648" s="834" t="s">
        <v>2185</v>
      </c>
      <c r="F648" s="832" t="s">
        <v>2162</v>
      </c>
      <c r="G648" s="832" t="s">
        <v>2518</v>
      </c>
      <c r="H648" s="832" t="s">
        <v>585</v>
      </c>
      <c r="I648" s="832" t="s">
        <v>2519</v>
      </c>
      <c r="J648" s="832" t="s">
        <v>2520</v>
      </c>
      <c r="K648" s="832" t="s">
        <v>2521</v>
      </c>
      <c r="L648" s="835">
        <v>60.39</v>
      </c>
      <c r="M648" s="835">
        <v>120.78</v>
      </c>
      <c r="N648" s="832">
        <v>2</v>
      </c>
      <c r="O648" s="836">
        <v>0.5</v>
      </c>
      <c r="P648" s="835">
        <v>120.78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7</v>
      </c>
      <c r="B649" s="832" t="s">
        <v>2161</v>
      </c>
      <c r="C649" s="832" t="s">
        <v>2167</v>
      </c>
      <c r="D649" s="833" t="s">
        <v>3722</v>
      </c>
      <c r="E649" s="834" t="s">
        <v>2185</v>
      </c>
      <c r="F649" s="832" t="s">
        <v>2162</v>
      </c>
      <c r="G649" s="832" t="s">
        <v>2518</v>
      </c>
      <c r="H649" s="832" t="s">
        <v>634</v>
      </c>
      <c r="I649" s="832" t="s">
        <v>3314</v>
      </c>
      <c r="J649" s="832" t="s">
        <v>2837</v>
      </c>
      <c r="K649" s="832" t="s">
        <v>3315</v>
      </c>
      <c r="L649" s="835">
        <v>120.77</v>
      </c>
      <c r="M649" s="835">
        <v>241.54</v>
      </c>
      <c r="N649" s="832">
        <v>2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7</v>
      </c>
      <c r="B650" s="832" t="s">
        <v>2161</v>
      </c>
      <c r="C650" s="832" t="s">
        <v>2167</v>
      </c>
      <c r="D650" s="833" t="s">
        <v>3722</v>
      </c>
      <c r="E650" s="834" t="s">
        <v>2185</v>
      </c>
      <c r="F650" s="832" t="s">
        <v>2162</v>
      </c>
      <c r="G650" s="832" t="s">
        <v>2518</v>
      </c>
      <c r="H650" s="832" t="s">
        <v>585</v>
      </c>
      <c r="I650" s="832" t="s">
        <v>3316</v>
      </c>
      <c r="J650" s="832" t="s">
        <v>3317</v>
      </c>
      <c r="K650" s="832" t="s">
        <v>3318</v>
      </c>
      <c r="L650" s="835">
        <v>20.13</v>
      </c>
      <c r="M650" s="835">
        <v>20.13</v>
      </c>
      <c r="N650" s="832">
        <v>1</v>
      </c>
      <c r="O650" s="836">
        <v>0.5</v>
      </c>
      <c r="P650" s="835">
        <v>20.13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7</v>
      </c>
      <c r="B651" s="832" t="s">
        <v>2161</v>
      </c>
      <c r="C651" s="832" t="s">
        <v>2167</v>
      </c>
      <c r="D651" s="833" t="s">
        <v>3722</v>
      </c>
      <c r="E651" s="834" t="s">
        <v>2185</v>
      </c>
      <c r="F651" s="832" t="s">
        <v>2162</v>
      </c>
      <c r="G651" s="832" t="s">
        <v>2518</v>
      </c>
      <c r="H651" s="832" t="s">
        <v>585</v>
      </c>
      <c r="I651" s="832" t="s">
        <v>3319</v>
      </c>
      <c r="J651" s="832" t="s">
        <v>2837</v>
      </c>
      <c r="K651" s="832" t="s">
        <v>3320</v>
      </c>
      <c r="L651" s="835">
        <v>20.13</v>
      </c>
      <c r="M651" s="835">
        <v>40.26</v>
      </c>
      <c r="N651" s="832">
        <v>2</v>
      </c>
      <c r="O651" s="836">
        <v>1</v>
      </c>
      <c r="P651" s="835">
        <v>40.26</v>
      </c>
      <c r="Q651" s="837">
        <v>1</v>
      </c>
      <c r="R651" s="832">
        <v>2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7</v>
      </c>
      <c r="B652" s="832" t="s">
        <v>2161</v>
      </c>
      <c r="C652" s="832" t="s">
        <v>2167</v>
      </c>
      <c r="D652" s="833" t="s">
        <v>3722</v>
      </c>
      <c r="E652" s="834" t="s">
        <v>2185</v>
      </c>
      <c r="F652" s="832" t="s">
        <v>2162</v>
      </c>
      <c r="G652" s="832" t="s">
        <v>3060</v>
      </c>
      <c r="H652" s="832" t="s">
        <v>585</v>
      </c>
      <c r="I652" s="832" t="s">
        <v>3061</v>
      </c>
      <c r="J652" s="832" t="s">
        <v>3062</v>
      </c>
      <c r="K652" s="832" t="s">
        <v>3063</v>
      </c>
      <c r="L652" s="835">
        <v>583.70000000000005</v>
      </c>
      <c r="M652" s="835">
        <v>3502.2</v>
      </c>
      <c r="N652" s="832">
        <v>6</v>
      </c>
      <c r="O652" s="836">
        <v>2</v>
      </c>
      <c r="P652" s="835">
        <v>3502.2</v>
      </c>
      <c r="Q652" s="837">
        <v>1</v>
      </c>
      <c r="R652" s="832">
        <v>6</v>
      </c>
      <c r="S652" s="837">
        <v>1</v>
      </c>
      <c r="T652" s="836">
        <v>2</v>
      </c>
      <c r="U652" s="838">
        <v>1</v>
      </c>
    </row>
    <row r="653" spans="1:21" ht="14.4" customHeight="1" x14ac:dyDescent="0.3">
      <c r="A653" s="831">
        <v>7</v>
      </c>
      <c r="B653" s="832" t="s">
        <v>2161</v>
      </c>
      <c r="C653" s="832" t="s">
        <v>2167</v>
      </c>
      <c r="D653" s="833" t="s">
        <v>3722</v>
      </c>
      <c r="E653" s="834" t="s">
        <v>2185</v>
      </c>
      <c r="F653" s="832" t="s">
        <v>2162</v>
      </c>
      <c r="G653" s="832" t="s">
        <v>3060</v>
      </c>
      <c r="H653" s="832" t="s">
        <v>585</v>
      </c>
      <c r="I653" s="832" t="s">
        <v>3064</v>
      </c>
      <c r="J653" s="832" t="s">
        <v>3062</v>
      </c>
      <c r="K653" s="832" t="s">
        <v>3065</v>
      </c>
      <c r="L653" s="835">
        <v>908.53</v>
      </c>
      <c r="M653" s="835">
        <v>27255.899999999998</v>
      </c>
      <c r="N653" s="832">
        <v>30</v>
      </c>
      <c r="O653" s="836">
        <v>13</v>
      </c>
      <c r="P653" s="835">
        <v>24530.309999999998</v>
      </c>
      <c r="Q653" s="837">
        <v>0.9</v>
      </c>
      <c r="R653" s="832">
        <v>27</v>
      </c>
      <c r="S653" s="837">
        <v>0.9</v>
      </c>
      <c r="T653" s="836">
        <v>12</v>
      </c>
      <c r="U653" s="838">
        <v>0.92307692307692313</v>
      </c>
    </row>
    <row r="654" spans="1:21" ht="14.4" customHeight="1" x14ac:dyDescent="0.3">
      <c r="A654" s="831">
        <v>7</v>
      </c>
      <c r="B654" s="832" t="s">
        <v>2161</v>
      </c>
      <c r="C654" s="832" t="s">
        <v>2167</v>
      </c>
      <c r="D654" s="833" t="s">
        <v>3722</v>
      </c>
      <c r="E654" s="834" t="s">
        <v>2185</v>
      </c>
      <c r="F654" s="832" t="s">
        <v>2162</v>
      </c>
      <c r="G654" s="832" t="s">
        <v>3060</v>
      </c>
      <c r="H654" s="832" t="s">
        <v>585</v>
      </c>
      <c r="I654" s="832" t="s">
        <v>3068</v>
      </c>
      <c r="J654" s="832" t="s">
        <v>3062</v>
      </c>
      <c r="K654" s="832" t="s">
        <v>3069</v>
      </c>
      <c r="L654" s="835">
        <v>1257.97</v>
      </c>
      <c r="M654" s="835">
        <v>1257.97</v>
      </c>
      <c r="N654" s="832">
        <v>1</v>
      </c>
      <c r="O654" s="836">
        <v>1</v>
      </c>
      <c r="P654" s="835">
        <v>1257.97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7</v>
      </c>
      <c r="B655" s="832" t="s">
        <v>2161</v>
      </c>
      <c r="C655" s="832" t="s">
        <v>2167</v>
      </c>
      <c r="D655" s="833" t="s">
        <v>3722</v>
      </c>
      <c r="E655" s="834" t="s">
        <v>2185</v>
      </c>
      <c r="F655" s="832" t="s">
        <v>2162</v>
      </c>
      <c r="G655" s="832" t="s">
        <v>3060</v>
      </c>
      <c r="H655" s="832" t="s">
        <v>585</v>
      </c>
      <c r="I655" s="832" t="s">
        <v>3072</v>
      </c>
      <c r="J655" s="832" t="s">
        <v>3062</v>
      </c>
      <c r="K655" s="832" t="s">
        <v>3073</v>
      </c>
      <c r="L655" s="835">
        <v>0</v>
      </c>
      <c r="M655" s="835">
        <v>0</v>
      </c>
      <c r="N655" s="832">
        <v>2</v>
      </c>
      <c r="O655" s="836">
        <v>1</v>
      </c>
      <c r="P655" s="835">
        <v>0</v>
      </c>
      <c r="Q655" s="837"/>
      <c r="R655" s="832">
        <v>2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7</v>
      </c>
      <c r="B656" s="832" t="s">
        <v>2161</v>
      </c>
      <c r="C656" s="832" t="s">
        <v>2167</v>
      </c>
      <c r="D656" s="833" t="s">
        <v>3722</v>
      </c>
      <c r="E656" s="834" t="s">
        <v>2185</v>
      </c>
      <c r="F656" s="832" t="s">
        <v>2162</v>
      </c>
      <c r="G656" s="832" t="s">
        <v>3060</v>
      </c>
      <c r="H656" s="832" t="s">
        <v>585</v>
      </c>
      <c r="I656" s="832" t="s">
        <v>3321</v>
      </c>
      <c r="J656" s="832" t="s">
        <v>3062</v>
      </c>
      <c r="K656" s="832" t="s">
        <v>2435</v>
      </c>
      <c r="L656" s="835">
        <v>0</v>
      </c>
      <c r="M656" s="835">
        <v>0</v>
      </c>
      <c r="N656" s="832">
        <v>3</v>
      </c>
      <c r="O656" s="836">
        <v>1</v>
      </c>
      <c r="P656" s="835">
        <v>0</v>
      </c>
      <c r="Q656" s="837"/>
      <c r="R656" s="832">
        <v>3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7</v>
      </c>
      <c r="B657" s="832" t="s">
        <v>2161</v>
      </c>
      <c r="C657" s="832" t="s">
        <v>2167</v>
      </c>
      <c r="D657" s="833" t="s">
        <v>3722</v>
      </c>
      <c r="E657" s="834" t="s">
        <v>2185</v>
      </c>
      <c r="F657" s="832" t="s">
        <v>2162</v>
      </c>
      <c r="G657" s="832" t="s">
        <v>3060</v>
      </c>
      <c r="H657" s="832" t="s">
        <v>585</v>
      </c>
      <c r="I657" s="832" t="s">
        <v>3322</v>
      </c>
      <c r="J657" s="832" t="s">
        <v>3075</v>
      </c>
      <c r="K657" s="832" t="s">
        <v>3323</v>
      </c>
      <c r="L657" s="835">
        <v>151.43</v>
      </c>
      <c r="M657" s="835">
        <v>151.43</v>
      </c>
      <c r="N657" s="832">
        <v>1</v>
      </c>
      <c r="O657" s="836">
        <v>1</v>
      </c>
      <c r="P657" s="835">
        <v>151.43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7</v>
      </c>
      <c r="B658" s="832" t="s">
        <v>2161</v>
      </c>
      <c r="C658" s="832" t="s">
        <v>2167</v>
      </c>
      <c r="D658" s="833" t="s">
        <v>3722</v>
      </c>
      <c r="E658" s="834" t="s">
        <v>2185</v>
      </c>
      <c r="F658" s="832" t="s">
        <v>2162</v>
      </c>
      <c r="G658" s="832" t="s">
        <v>3060</v>
      </c>
      <c r="H658" s="832" t="s">
        <v>585</v>
      </c>
      <c r="I658" s="832" t="s">
        <v>3324</v>
      </c>
      <c r="J658" s="832" t="s">
        <v>3062</v>
      </c>
      <c r="K658" s="832" t="s">
        <v>2361</v>
      </c>
      <c r="L658" s="835">
        <v>0</v>
      </c>
      <c r="M658" s="835">
        <v>0</v>
      </c>
      <c r="N658" s="832">
        <v>3</v>
      </c>
      <c r="O658" s="836">
        <v>1</v>
      </c>
      <c r="P658" s="835">
        <v>0</v>
      </c>
      <c r="Q658" s="837"/>
      <c r="R658" s="832">
        <v>3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7</v>
      </c>
      <c r="B659" s="832" t="s">
        <v>2161</v>
      </c>
      <c r="C659" s="832" t="s">
        <v>2167</v>
      </c>
      <c r="D659" s="833" t="s">
        <v>3722</v>
      </c>
      <c r="E659" s="834" t="s">
        <v>2185</v>
      </c>
      <c r="F659" s="832" t="s">
        <v>2162</v>
      </c>
      <c r="G659" s="832" t="s">
        <v>3060</v>
      </c>
      <c r="H659" s="832" t="s">
        <v>585</v>
      </c>
      <c r="I659" s="832" t="s">
        <v>3074</v>
      </c>
      <c r="J659" s="832" t="s">
        <v>3075</v>
      </c>
      <c r="K659" s="832" t="s">
        <v>3076</v>
      </c>
      <c r="L659" s="835">
        <v>0</v>
      </c>
      <c r="M659" s="835">
        <v>0</v>
      </c>
      <c r="N659" s="832">
        <v>3</v>
      </c>
      <c r="O659" s="836">
        <v>1</v>
      </c>
      <c r="P659" s="835">
        <v>0</v>
      </c>
      <c r="Q659" s="837"/>
      <c r="R659" s="832">
        <v>3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7</v>
      </c>
      <c r="B660" s="832" t="s">
        <v>2161</v>
      </c>
      <c r="C660" s="832" t="s">
        <v>2167</v>
      </c>
      <c r="D660" s="833" t="s">
        <v>3722</v>
      </c>
      <c r="E660" s="834" t="s">
        <v>2185</v>
      </c>
      <c r="F660" s="832" t="s">
        <v>2162</v>
      </c>
      <c r="G660" s="832" t="s">
        <v>3060</v>
      </c>
      <c r="H660" s="832" t="s">
        <v>585</v>
      </c>
      <c r="I660" s="832" t="s">
        <v>3079</v>
      </c>
      <c r="J660" s="832" t="s">
        <v>3062</v>
      </c>
      <c r="K660" s="832" t="s">
        <v>3080</v>
      </c>
      <c r="L660" s="835">
        <v>2096.62</v>
      </c>
      <c r="M660" s="835">
        <v>4193.24</v>
      </c>
      <c r="N660" s="832">
        <v>2</v>
      </c>
      <c r="O660" s="836">
        <v>1</v>
      </c>
      <c r="P660" s="835">
        <v>4193.24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7</v>
      </c>
      <c r="B661" s="832" t="s">
        <v>2161</v>
      </c>
      <c r="C661" s="832" t="s">
        <v>2167</v>
      </c>
      <c r="D661" s="833" t="s">
        <v>3722</v>
      </c>
      <c r="E661" s="834" t="s">
        <v>2185</v>
      </c>
      <c r="F661" s="832" t="s">
        <v>2162</v>
      </c>
      <c r="G661" s="832" t="s">
        <v>3060</v>
      </c>
      <c r="H661" s="832" t="s">
        <v>585</v>
      </c>
      <c r="I661" s="832" t="s">
        <v>3325</v>
      </c>
      <c r="J661" s="832" t="s">
        <v>3062</v>
      </c>
      <c r="K661" s="832" t="s">
        <v>3326</v>
      </c>
      <c r="L661" s="835">
        <v>0</v>
      </c>
      <c r="M661" s="835">
        <v>0</v>
      </c>
      <c r="N661" s="832">
        <v>4</v>
      </c>
      <c r="O661" s="836">
        <v>1</v>
      </c>
      <c r="P661" s="835">
        <v>0</v>
      </c>
      <c r="Q661" s="837"/>
      <c r="R661" s="832">
        <v>4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7</v>
      </c>
      <c r="B662" s="832" t="s">
        <v>2161</v>
      </c>
      <c r="C662" s="832" t="s">
        <v>2167</v>
      </c>
      <c r="D662" s="833" t="s">
        <v>3722</v>
      </c>
      <c r="E662" s="834" t="s">
        <v>2185</v>
      </c>
      <c r="F662" s="832" t="s">
        <v>2162</v>
      </c>
      <c r="G662" s="832" t="s">
        <v>3060</v>
      </c>
      <c r="H662" s="832" t="s">
        <v>585</v>
      </c>
      <c r="I662" s="832" t="s">
        <v>3327</v>
      </c>
      <c r="J662" s="832" t="s">
        <v>3075</v>
      </c>
      <c r="K662" s="832" t="s">
        <v>3328</v>
      </c>
      <c r="L662" s="835">
        <v>209.66</v>
      </c>
      <c r="M662" s="835">
        <v>628.98</v>
      </c>
      <c r="N662" s="832">
        <v>3</v>
      </c>
      <c r="O662" s="836">
        <v>1</v>
      </c>
      <c r="P662" s="835">
        <v>628.98</v>
      </c>
      <c r="Q662" s="837">
        <v>1</v>
      </c>
      <c r="R662" s="832">
        <v>3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7</v>
      </c>
      <c r="B663" s="832" t="s">
        <v>2161</v>
      </c>
      <c r="C663" s="832" t="s">
        <v>2167</v>
      </c>
      <c r="D663" s="833" t="s">
        <v>3722</v>
      </c>
      <c r="E663" s="834" t="s">
        <v>2185</v>
      </c>
      <c r="F663" s="832" t="s">
        <v>2162</v>
      </c>
      <c r="G663" s="832" t="s">
        <v>2356</v>
      </c>
      <c r="H663" s="832" t="s">
        <v>585</v>
      </c>
      <c r="I663" s="832" t="s">
        <v>2433</v>
      </c>
      <c r="J663" s="832" t="s">
        <v>2434</v>
      </c>
      <c r="K663" s="832" t="s">
        <v>2435</v>
      </c>
      <c r="L663" s="835">
        <v>140.94999999999999</v>
      </c>
      <c r="M663" s="835">
        <v>281.89999999999998</v>
      </c>
      <c r="N663" s="832">
        <v>2</v>
      </c>
      <c r="O663" s="836">
        <v>1.5</v>
      </c>
      <c r="P663" s="835">
        <v>140.94999999999999</v>
      </c>
      <c r="Q663" s="837">
        <v>0.5</v>
      </c>
      <c r="R663" s="832">
        <v>1</v>
      </c>
      <c r="S663" s="837">
        <v>0.5</v>
      </c>
      <c r="T663" s="836">
        <v>0.5</v>
      </c>
      <c r="U663" s="838">
        <v>0.33333333333333331</v>
      </c>
    </row>
    <row r="664" spans="1:21" ht="14.4" customHeight="1" x14ac:dyDescent="0.3">
      <c r="A664" s="831">
        <v>7</v>
      </c>
      <c r="B664" s="832" t="s">
        <v>2161</v>
      </c>
      <c r="C664" s="832" t="s">
        <v>2167</v>
      </c>
      <c r="D664" s="833" t="s">
        <v>3722</v>
      </c>
      <c r="E664" s="834" t="s">
        <v>2185</v>
      </c>
      <c r="F664" s="832" t="s">
        <v>2162</v>
      </c>
      <c r="G664" s="832" t="s">
        <v>2356</v>
      </c>
      <c r="H664" s="832" t="s">
        <v>585</v>
      </c>
      <c r="I664" s="832" t="s">
        <v>2357</v>
      </c>
      <c r="J664" s="832" t="s">
        <v>2358</v>
      </c>
      <c r="K664" s="832" t="s">
        <v>1819</v>
      </c>
      <c r="L664" s="835">
        <v>187.92</v>
      </c>
      <c r="M664" s="835">
        <v>2818.8</v>
      </c>
      <c r="N664" s="832">
        <v>15</v>
      </c>
      <c r="O664" s="836">
        <v>3</v>
      </c>
      <c r="P664" s="835">
        <v>2442.96</v>
      </c>
      <c r="Q664" s="837">
        <v>0.86666666666666659</v>
      </c>
      <c r="R664" s="832">
        <v>13</v>
      </c>
      <c r="S664" s="837">
        <v>0.8666666666666667</v>
      </c>
      <c r="T664" s="836">
        <v>2</v>
      </c>
      <c r="U664" s="838">
        <v>0.66666666666666663</v>
      </c>
    </row>
    <row r="665" spans="1:21" ht="14.4" customHeight="1" x14ac:dyDescent="0.3">
      <c r="A665" s="831">
        <v>7</v>
      </c>
      <c r="B665" s="832" t="s">
        <v>2161</v>
      </c>
      <c r="C665" s="832" t="s">
        <v>2167</v>
      </c>
      <c r="D665" s="833" t="s">
        <v>3722</v>
      </c>
      <c r="E665" s="834" t="s">
        <v>2185</v>
      </c>
      <c r="F665" s="832" t="s">
        <v>2162</v>
      </c>
      <c r="G665" s="832" t="s">
        <v>2356</v>
      </c>
      <c r="H665" s="832" t="s">
        <v>585</v>
      </c>
      <c r="I665" s="832" t="s">
        <v>3091</v>
      </c>
      <c r="J665" s="832" t="s">
        <v>1261</v>
      </c>
      <c r="K665" s="832" t="s">
        <v>2361</v>
      </c>
      <c r="L665" s="835">
        <v>93.96</v>
      </c>
      <c r="M665" s="835">
        <v>845.64</v>
      </c>
      <c r="N665" s="832">
        <v>9</v>
      </c>
      <c r="O665" s="836">
        <v>1.5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7</v>
      </c>
      <c r="B666" s="832" t="s">
        <v>2161</v>
      </c>
      <c r="C666" s="832" t="s">
        <v>2167</v>
      </c>
      <c r="D666" s="833" t="s">
        <v>3722</v>
      </c>
      <c r="E666" s="834" t="s">
        <v>2185</v>
      </c>
      <c r="F666" s="832" t="s">
        <v>2162</v>
      </c>
      <c r="G666" s="832" t="s">
        <v>2356</v>
      </c>
      <c r="H666" s="832" t="s">
        <v>585</v>
      </c>
      <c r="I666" s="832" t="s">
        <v>3329</v>
      </c>
      <c r="J666" s="832" t="s">
        <v>3330</v>
      </c>
      <c r="K666" s="832" t="s">
        <v>3331</v>
      </c>
      <c r="L666" s="835">
        <v>140.94999999999999</v>
      </c>
      <c r="M666" s="835">
        <v>845.69999999999993</v>
      </c>
      <c r="N666" s="832">
        <v>6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7</v>
      </c>
      <c r="B667" s="832" t="s">
        <v>2161</v>
      </c>
      <c r="C667" s="832" t="s">
        <v>2167</v>
      </c>
      <c r="D667" s="833" t="s">
        <v>3722</v>
      </c>
      <c r="E667" s="834" t="s">
        <v>2185</v>
      </c>
      <c r="F667" s="832" t="s">
        <v>2162</v>
      </c>
      <c r="G667" s="832" t="s">
        <v>3102</v>
      </c>
      <c r="H667" s="832" t="s">
        <v>634</v>
      </c>
      <c r="I667" s="832" t="s">
        <v>3332</v>
      </c>
      <c r="J667" s="832" t="s">
        <v>3104</v>
      </c>
      <c r="K667" s="832" t="s">
        <v>3333</v>
      </c>
      <c r="L667" s="835">
        <v>80.53</v>
      </c>
      <c r="M667" s="835">
        <v>241.59</v>
      </c>
      <c r="N667" s="832">
        <v>3</v>
      </c>
      <c r="O667" s="836">
        <v>0.5</v>
      </c>
      <c r="P667" s="835">
        <v>241.59</v>
      </c>
      <c r="Q667" s="837">
        <v>1</v>
      </c>
      <c r="R667" s="832">
        <v>3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7</v>
      </c>
      <c r="B668" s="832" t="s">
        <v>2161</v>
      </c>
      <c r="C668" s="832" t="s">
        <v>2167</v>
      </c>
      <c r="D668" s="833" t="s">
        <v>3722</v>
      </c>
      <c r="E668" s="834" t="s">
        <v>2185</v>
      </c>
      <c r="F668" s="832" t="s">
        <v>2162</v>
      </c>
      <c r="G668" s="832" t="s">
        <v>3102</v>
      </c>
      <c r="H668" s="832" t="s">
        <v>634</v>
      </c>
      <c r="I668" s="832" t="s">
        <v>3103</v>
      </c>
      <c r="J668" s="832" t="s">
        <v>3104</v>
      </c>
      <c r="K668" s="832" t="s">
        <v>3105</v>
      </c>
      <c r="L668" s="835">
        <v>161.06</v>
      </c>
      <c r="M668" s="835">
        <v>483.18</v>
      </c>
      <c r="N668" s="832">
        <v>3</v>
      </c>
      <c r="O668" s="836">
        <v>0.5</v>
      </c>
      <c r="P668" s="835">
        <v>483.18</v>
      </c>
      <c r="Q668" s="837">
        <v>1</v>
      </c>
      <c r="R668" s="832">
        <v>3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7</v>
      </c>
      <c r="B669" s="832" t="s">
        <v>2161</v>
      </c>
      <c r="C669" s="832" t="s">
        <v>2167</v>
      </c>
      <c r="D669" s="833" t="s">
        <v>3722</v>
      </c>
      <c r="E669" s="834" t="s">
        <v>2185</v>
      </c>
      <c r="F669" s="832" t="s">
        <v>2162</v>
      </c>
      <c r="G669" s="832" t="s">
        <v>2281</v>
      </c>
      <c r="H669" s="832" t="s">
        <v>634</v>
      </c>
      <c r="I669" s="832" t="s">
        <v>2035</v>
      </c>
      <c r="J669" s="832" t="s">
        <v>1326</v>
      </c>
      <c r="K669" s="832" t="s">
        <v>2036</v>
      </c>
      <c r="L669" s="835">
        <v>0</v>
      </c>
      <c r="M669" s="835">
        <v>0</v>
      </c>
      <c r="N669" s="832">
        <v>1</v>
      </c>
      <c r="O669" s="836">
        <v>0.5</v>
      </c>
      <c r="P669" s="835"/>
      <c r="Q669" s="837"/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7</v>
      </c>
      <c r="B670" s="832" t="s">
        <v>2161</v>
      </c>
      <c r="C670" s="832" t="s">
        <v>2167</v>
      </c>
      <c r="D670" s="833" t="s">
        <v>3722</v>
      </c>
      <c r="E670" s="834" t="s">
        <v>2185</v>
      </c>
      <c r="F670" s="832" t="s">
        <v>2162</v>
      </c>
      <c r="G670" s="832" t="s">
        <v>2281</v>
      </c>
      <c r="H670" s="832" t="s">
        <v>585</v>
      </c>
      <c r="I670" s="832" t="s">
        <v>2370</v>
      </c>
      <c r="J670" s="832" t="s">
        <v>2371</v>
      </c>
      <c r="K670" s="832" t="s">
        <v>2372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7</v>
      </c>
      <c r="B671" s="832" t="s">
        <v>2161</v>
      </c>
      <c r="C671" s="832" t="s">
        <v>2167</v>
      </c>
      <c r="D671" s="833" t="s">
        <v>3722</v>
      </c>
      <c r="E671" s="834" t="s">
        <v>2185</v>
      </c>
      <c r="F671" s="832" t="s">
        <v>2162</v>
      </c>
      <c r="G671" s="832" t="s">
        <v>2376</v>
      </c>
      <c r="H671" s="832" t="s">
        <v>585</v>
      </c>
      <c r="I671" s="832" t="s">
        <v>2596</v>
      </c>
      <c r="J671" s="832" t="s">
        <v>2378</v>
      </c>
      <c r="K671" s="832" t="s">
        <v>2597</v>
      </c>
      <c r="L671" s="835">
        <v>50.32</v>
      </c>
      <c r="M671" s="835">
        <v>150.96</v>
      </c>
      <c r="N671" s="832">
        <v>3</v>
      </c>
      <c r="O671" s="836">
        <v>1</v>
      </c>
      <c r="P671" s="835">
        <v>150.96</v>
      </c>
      <c r="Q671" s="837">
        <v>1</v>
      </c>
      <c r="R671" s="832">
        <v>3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7</v>
      </c>
      <c r="B672" s="832" t="s">
        <v>2161</v>
      </c>
      <c r="C672" s="832" t="s">
        <v>2167</v>
      </c>
      <c r="D672" s="833" t="s">
        <v>3722</v>
      </c>
      <c r="E672" s="834" t="s">
        <v>2185</v>
      </c>
      <c r="F672" s="832" t="s">
        <v>2162</v>
      </c>
      <c r="G672" s="832" t="s">
        <v>2376</v>
      </c>
      <c r="H672" s="832" t="s">
        <v>585</v>
      </c>
      <c r="I672" s="832" t="s">
        <v>2412</v>
      </c>
      <c r="J672" s="832" t="s">
        <v>2413</v>
      </c>
      <c r="K672" s="832" t="s">
        <v>2414</v>
      </c>
      <c r="L672" s="835">
        <v>33.549999999999997</v>
      </c>
      <c r="M672" s="835">
        <v>67.099999999999994</v>
      </c>
      <c r="N672" s="832">
        <v>2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7</v>
      </c>
      <c r="B673" s="832" t="s">
        <v>2161</v>
      </c>
      <c r="C673" s="832" t="s">
        <v>2167</v>
      </c>
      <c r="D673" s="833" t="s">
        <v>3722</v>
      </c>
      <c r="E673" s="834" t="s">
        <v>2185</v>
      </c>
      <c r="F673" s="832" t="s">
        <v>2162</v>
      </c>
      <c r="G673" s="832" t="s">
        <v>2376</v>
      </c>
      <c r="H673" s="832" t="s">
        <v>585</v>
      </c>
      <c r="I673" s="832" t="s">
        <v>3114</v>
      </c>
      <c r="J673" s="832" t="s">
        <v>2413</v>
      </c>
      <c r="K673" s="832" t="s">
        <v>3115</v>
      </c>
      <c r="L673" s="835">
        <v>50.32</v>
      </c>
      <c r="M673" s="835">
        <v>2314.7200000000003</v>
      </c>
      <c r="N673" s="832">
        <v>46</v>
      </c>
      <c r="O673" s="836">
        <v>18.5</v>
      </c>
      <c r="P673" s="835">
        <v>1308.32</v>
      </c>
      <c r="Q673" s="837">
        <v>0.56521739130434778</v>
      </c>
      <c r="R673" s="832">
        <v>26</v>
      </c>
      <c r="S673" s="837">
        <v>0.56521739130434778</v>
      </c>
      <c r="T673" s="836">
        <v>9.5</v>
      </c>
      <c r="U673" s="838">
        <v>0.51351351351351349</v>
      </c>
    </row>
    <row r="674" spans="1:21" ht="14.4" customHeight="1" x14ac:dyDescent="0.3">
      <c r="A674" s="831">
        <v>7</v>
      </c>
      <c r="B674" s="832" t="s">
        <v>2161</v>
      </c>
      <c r="C674" s="832" t="s">
        <v>2167</v>
      </c>
      <c r="D674" s="833" t="s">
        <v>3722</v>
      </c>
      <c r="E674" s="834" t="s">
        <v>2185</v>
      </c>
      <c r="F674" s="832" t="s">
        <v>2162</v>
      </c>
      <c r="G674" s="832" t="s">
        <v>2376</v>
      </c>
      <c r="H674" s="832" t="s">
        <v>585</v>
      </c>
      <c r="I674" s="832" t="s">
        <v>2415</v>
      </c>
      <c r="J674" s="832" t="s">
        <v>2378</v>
      </c>
      <c r="K674" s="832" t="s">
        <v>2416</v>
      </c>
      <c r="L674" s="835">
        <v>99.94</v>
      </c>
      <c r="M674" s="835">
        <v>1399.1599999999999</v>
      </c>
      <c r="N674" s="832">
        <v>14</v>
      </c>
      <c r="O674" s="836">
        <v>6.5</v>
      </c>
      <c r="P674" s="835">
        <v>799.52</v>
      </c>
      <c r="Q674" s="837">
        <v>0.57142857142857151</v>
      </c>
      <c r="R674" s="832">
        <v>8</v>
      </c>
      <c r="S674" s="837">
        <v>0.5714285714285714</v>
      </c>
      <c r="T674" s="836">
        <v>3</v>
      </c>
      <c r="U674" s="838">
        <v>0.46153846153846156</v>
      </c>
    </row>
    <row r="675" spans="1:21" ht="14.4" customHeight="1" x14ac:dyDescent="0.3">
      <c r="A675" s="831">
        <v>7</v>
      </c>
      <c r="B675" s="832" t="s">
        <v>2161</v>
      </c>
      <c r="C675" s="832" t="s">
        <v>2167</v>
      </c>
      <c r="D675" s="833" t="s">
        <v>3722</v>
      </c>
      <c r="E675" s="834" t="s">
        <v>2185</v>
      </c>
      <c r="F675" s="832" t="s">
        <v>2162</v>
      </c>
      <c r="G675" s="832" t="s">
        <v>2376</v>
      </c>
      <c r="H675" s="832" t="s">
        <v>585</v>
      </c>
      <c r="I675" s="832" t="s">
        <v>2377</v>
      </c>
      <c r="J675" s="832" t="s">
        <v>2378</v>
      </c>
      <c r="K675" s="832" t="s">
        <v>2379</v>
      </c>
      <c r="L675" s="835">
        <v>299.83999999999997</v>
      </c>
      <c r="M675" s="835">
        <v>599.67999999999995</v>
      </c>
      <c r="N675" s="832">
        <v>2</v>
      </c>
      <c r="O675" s="836">
        <v>1.5</v>
      </c>
      <c r="P675" s="835">
        <v>599.67999999999995</v>
      </c>
      <c r="Q675" s="837">
        <v>1</v>
      </c>
      <c r="R675" s="832">
        <v>2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7</v>
      </c>
      <c r="B676" s="832" t="s">
        <v>2161</v>
      </c>
      <c r="C676" s="832" t="s">
        <v>2167</v>
      </c>
      <c r="D676" s="833" t="s">
        <v>3722</v>
      </c>
      <c r="E676" s="834" t="s">
        <v>2185</v>
      </c>
      <c r="F676" s="832" t="s">
        <v>2162</v>
      </c>
      <c r="G676" s="832" t="s">
        <v>2376</v>
      </c>
      <c r="H676" s="832" t="s">
        <v>585</v>
      </c>
      <c r="I676" s="832" t="s">
        <v>3117</v>
      </c>
      <c r="J676" s="832" t="s">
        <v>3118</v>
      </c>
      <c r="K676" s="832" t="s">
        <v>2597</v>
      </c>
      <c r="L676" s="835">
        <v>50.32</v>
      </c>
      <c r="M676" s="835">
        <v>100.64</v>
      </c>
      <c r="N676" s="832">
        <v>2</v>
      </c>
      <c r="O676" s="836">
        <v>0.5</v>
      </c>
      <c r="P676" s="835">
        <v>100.64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7</v>
      </c>
      <c r="B677" s="832" t="s">
        <v>2161</v>
      </c>
      <c r="C677" s="832" t="s">
        <v>2167</v>
      </c>
      <c r="D677" s="833" t="s">
        <v>3722</v>
      </c>
      <c r="E677" s="834" t="s">
        <v>2185</v>
      </c>
      <c r="F677" s="832" t="s">
        <v>2162</v>
      </c>
      <c r="G677" s="832" t="s">
        <v>2376</v>
      </c>
      <c r="H677" s="832" t="s">
        <v>585</v>
      </c>
      <c r="I677" s="832" t="s">
        <v>3119</v>
      </c>
      <c r="J677" s="832" t="s">
        <v>2413</v>
      </c>
      <c r="K677" s="832" t="s">
        <v>3120</v>
      </c>
      <c r="L677" s="835">
        <v>50.32</v>
      </c>
      <c r="M677" s="835">
        <v>1358.64</v>
      </c>
      <c r="N677" s="832">
        <v>27</v>
      </c>
      <c r="O677" s="836">
        <v>9.5</v>
      </c>
      <c r="P677" s="835">
        <v>402.56000000000006</v>
      </c>
      <c r="Q677" s="837">
        <v>0.29629629629629634</v>
      </c>
      <c r="R677" s="832">
        <v>8</v>
      </c>
      <c r="S677" s="837">
        <v>0.29629629629629628</v>
      </c>
      <c r="T677" s="836">
        <v>3.5</v>
      </c>
      <c r="U677" s="838">
        <v>0.36842105263157893</v>
      </c>
    </row>
    <row r="678" spans="1:21" ht="14.4" customHeight="1" x14ac:dyDescent="0.3">
      <c r="A678" s="831">
        <v>7</v>
      </c>
      <c r="B678" s="832" t="s">
        <v>2161</v>
      </c>
      <c r="C678" s="832" t="s">
        <v>2167</v>
      </c>
      <c r="D678" s="833" t="s">
        <v>3722</v>
      </c>
      <c r="E678" s="834" t="s">
        <v>2185</v>
      </c>
      <c r="F678" s="832" t="s">
        <v>2162</v>
      </c>
      <c r="G678" s="832" t="s">
        <v>2376</v>
      </c>
      <c r="H678" s="832" t="s">
        <v>585</v>
      </c>
      <c r="I678" s="832" t="s">
        <v>3123</v>
      </c>
      <c r="J678" s="832" t="s">
        <v>3124</v>
      </c>
      <c r="K678" s="832" t="s">
        <v>3125</v>
      </c>
      <c r="L678" s="835">
        <v>99.94</v>
      </c>
      <c r="M678" s="835">
        <v>3098.1400000000003</v>
      </c>
      <c r="N678" s="832">
        <v>31</v>
      </c>
      <c r="O678" s="836">
        <v>9.5</v>
      </c>
      <c r="P678" s="835">
        <v>799.52</v>
      </c>
      <c r="Q678" s="837">
        <v>0.25806451612903225</v>
      </c>
      <c r="R678" s="832">
        <v>8</v>
      </c>
      <c r="S678" s="837">
        <v>0.25806451612903225</v>
      </c>
      <c r="T678" s="836">
        <v>1.5</v>
      </c>
      <c r="U678" s="838">
        <v>0.15789473684210525</v>
      </c>
    </row>
    <row r="679" spans="1:21" ht="14.4" customHeight="1" x14ac:dyDescent="0.3">
      <c r="A679" s="831">
        <v>7</v>
      </c>
      <c r="B679" s="832" t="s">
        <v>2161</v>
      </c>
      <c r="C679" s="832" t="s">
        <v>2167</v>
      </c>
      <c r="D679" s="833" t="s">
        <v>3722</v>
      </c>
      <c r="E679" s="834" t="s">
        <v>2185</v>
      </c>
      <c r="F679" s="832" t="s">
        <v>2162</v>
      </c>
      <c r="G679" s="832" t="s">
        <v>2376</v>
      </c>
      <c r="H679" s="832" t="s">
        <v>585</v>
      </c>
      <c r="I679" s="832" t="s">
        <v>3334</v>
      </c>
      <c r="J679" s="832" t="s">
        <v>3124</v>
      </c>
      <c r="K679" s="832" t="s">
        <v>3335</v>
      </c>
      <c r="L679" s="835">
        <v>0</v>
      </c>
      <c r="M679" s="835">
        <v>0</v>
      </c>
      <c r="N679" s="832">
        <v>2</v>
      </c>
      <c r="O679" s="836">
        <v>1</v>
      </c>
      <c r="P679" s="835"/>
      <c r="Q679" s="837"/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7</v>
      </c>
      <c r="B680" s="832" t="s">
        <v>2161</v>
      </c>
      <c r="C680" s="832" t="s">
        <v>2167</v>
      </c>
      <c r="D680" s="833" t="s">
        <v>3722</v>
      </c>
      <c r="E680" s="834" t="s">
        <v>2185</v>
      </c>
      <c r="F680" s="832" t="s">
        <v>2162</v>
      </c>
      <c r="G680" s="832" t="s">
        <v>2376</v>
      </c>
      <c r="H680" s="832" t="s">
        <v>585</v>
      </c>
      <c r="I680" s="832" t="s">
        <v>3128</v>
      </c>
      <c r="J680" s="832" t="s">
        <v>2413</v>
      </c>
      <c r="K680" s="832" t="s">
        <v>3115</v>
      </c>
      <c r="L680" s="835">
        <v>50.32</v>
      </c>
      <c r="M680" s="835">
        <v>50.32</v>
      </c>
      <c r="N680" s="832">
        <v>1</v>
      </c>
      <c r="O680" s="836">
        <v>1</v>
      </c>
      <c r="P680" s="835">
        <v>50.32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7</v>
      </c>
      <c r="B681" s="832" t="s">
        <v>2161</v>
      </c>
      <c r="C681" s="832" t="s">
        <v>2167</v>
      </c>
      <c r="D681" s="833" t="s">
        <v>3722</v>
      </c>
      <c r="E681" s="834" t="s">
        <v>2185</v>
      </c>
      <c r="F681" s="832" t="s">
        <v>2162</v>
      </c>
      <c r="G681" s="832" t="s">
        <v>2376</v>
      </c>
      <c r="H681" s="832" t="s">
        <v>585</v>
      </c>
      <c r="I681" s="832" t="s">
        <v>2380</v>
      </c>
      <c r="J681" s="832" t="s">
        <v>2381</v>
      </c>
      <c r="K681" s="832" t="s">
        <v>2382</v>
      </c>
      <c r="L681" s="835">
        <v>95.29</v>
      </c>
      <c r="M681" s="835">
        <v>1238.77</v>
      </c>
      <c r="N681" s="832">
        <v>13</v>
      </c>
      <c r="O681" s="836">
        <v>6.5</v>
      </c>
      <c r="P681" s="835">
        <v>667.03</v>
      </c>
      <c r="Q681" s="837">
        <v>0.53846153846153844</v>
      </c>
      <c r="R681" s="832">
        <v>7</v>
      </c>
      <c r="S681" s="837">
        <v>0.53846153846153844</v>
      </c>
      <c r="T681" s="836">
        <v>4</v>
      </c>
      <c r="U681" s="838">
        <v>0.61538461538461542</v>
      </c>
    </row>
    <row r="682" spans="1:21" ht="14.4" customHeight="1" x14ac:dyDescent="0.3">
      <c r="A682" s="831">
        <v>7</v>
      </c>
      <c r="B682" s="832" t="s">
        <v>2161</v>
      </c>
      <c r="C682" s="832" t="s">
        <v>2167</v>
      </c>
      <c r="D682" s="833" t="s">
        <v>3722</v>
      </c>
      <c r="E682" s="834" t="s">
        <v>2185</v>
      </c>
      <c r="F682" s="832" t="s">
        <v>2162</v>
      </c>
      <c r="G682" s="832" t="s">
        <v>2376</v>
      </c>
      <c r="H682" s="832" t="s">
        <v>585</v>
      </c>
      <c r="I682" s="832" t="s">
        <v>3129</v>
      </c>
      <c r="J682" s="832" t="s">
        <v>2381</v>
      </c>
      <c r="K682" s="832" t="s">
        <v>3130</v>
      </c>
      <c r="L682" s="835">
        <v>199.89</v>
      </c>
      <c r="M682" s="835">
        <v>7995.5999999999995</v>
      </c>
      <c r="N682" s="832">
        <v>40</v>
      </c>
      <c r="O682" s="836">
        <v>20</v>
      </c>
      <c r="P682" s="835">
        <v>3598.0199999999995</v>
      </c>
      <c r="Q682" s="837">
        <v>0.44999999999999996</v>
      </c>
      <c r="R682" s="832">
        <v>18</v>
      </c>
      <c r="S682" s="837">
        <v>0.45</v>
      </c>
      <c r="T682" s="836">
        <v>10</v>
      </c>
      <c r="U682" s="838">
        <v>0.5</v>
      </c>
    </row>
    <row r="683" spans="1:21" ht="14.4" customHeight="1" x14ac:dyDescent="0.3">
      <c r="A683" s="831">
        <v>7</v>
      </c>
      <c r="B683" s="832" t="s">
        <v>2161</v>
      </c>
      <c r="C683" s="832" t="s">
        <v>2167</v>
      </c>
      <c r="D683" s="833" t="s">
        <v>3722</v>
      </c>
      <c r="E683" s="834" t="s">
        <v>2185</v>
      </c>
      <c r="F683" s="832" t="s">
        <v>2162</v>
      </c>
      <c r="G683" s="832" t="s">
        <v>2376</v>
      </c>
      <c r="H683" s="832" t="s">
        <v>585</v>
      </c>
      <c r="I683" s="832" t="s">
        <v>3336</v>
      </c>
      <c r="J683" s="832" t="s">
        <v>2381</v>
      </c>
      <c r="K683" s="832" t="s">
        <v>3337</v>
      </c>
      <c r="L683" s="835">
        <v>199.89</v>
      </c>
      <c r="M683" s="835">
        <v>799.56</v>
      </c>
      <c r="N683" s="832">
        <v>4</v>
      </c>
      <c r="O683" s="836">
        <v>1</v>
      </c>
      <c r="P683" s="835">
        <v>799.56</v>
      </c>
      <c r="Q683" s="837">
        <v>1</v>
      </c>
      <c r="R683" s="832">
        <v>4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7</v>
      </c>
      <c r="B684" s="832" t="s">
        <v>2161</v>
      </c>
      <c r="C684" s="832" t="s">
        <v>2167</v>
      </c>
      <c r="D684" s="833" t="s">
        <v>3722</v>
      </c>
      <c r="E684" s="834" t="s">
        <v>2185</v>
      </c>
      <c r="F684" s="832" t="s">
        <v>2162</v>
      </c>
      <c r="G684" s="832" t="s">
        <v>2376</v>
      </c>
      <c r="H684" s="832" t="s">
        <v>585</v>
      </c>
      <c r="I684" s="832" t="s">
        <v>3338</v>
      </c>
      <c r="J684" s="832" t="s">
        <v>2381</v>
      </c>
      <c r="K684" s="832" t="s">
        <v>3339</v>
      </c>
      <c r="L684" s="835">
        <v>63.52</v>
      </c>
      <c r="M684" s="835">
        <v>63.52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7</v>
      </c>
      <c r="B685" s="832" t="s">
        <v>2161</v>
      </c>
      <c r="C685" s="832" t="s">
        <v>2167</v>
      </c>
      <c r="D685" s="833" t="s">
        <v>3722</v>
      </c>
      <c r="E685" s="834" t="s">
        <v>2185</v>
      </c>
      <c r="F685" s="832" t="s">
        <v>2162</v>
      </c>
      <c r="G685" s="832" t="s">
        <v>2796</v>
      </c>
      <c r="H685" s="832" t="s">
        <v>634</v>
      </c>
      <c r="I685" s="832" t="s">
        <v>3340</v>
      </c>
      <c r="J685" s="832" t="s">
        <v>3341</v>
      </c>
      <c r="K685" s="832" t="s">
        <v>3342</v>
      </c>
      <c r="L685" s="835">
        <v>65.36</v>
      </c>
      <c r="M685" s="835">
        <v>130.72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7</v>
      </c>
      <c r="B686" s="832" t="s">
        <v>2161</v>
      </c>
      <c r="C686" s="832" t="s">
        <v>2167</v>
      </c>
      <c r="D686" s="833" t="s">
        <v>3722</v>
      </c>
      <c r="E686" s="834" t="s">
        <v>2185</v>
      </c>
      <c r="F686" s="832" t="s">
        <v>2162</v>
      </c>
      <c r="G686" s="832" t="s">
        <v>3131</v>
      </c>
      <c r="H686" s="832" t="s">
        <v>585</v>
      </c>
      <c r="I686" s="832" t="s">
        <v>3132</v>
      </c>
      <c r="J686" s="832" t="s">
        <v>3133</v>
      </c>
      <c r="K686" s="832" t="s">
        <v>3134</v>
      </c>
      <c r="L686" s="835">
        <v>1112.45</v>
      </c>
      <c r="M686" s="835">
        <v>5562.25</v>
      </c>
      <c r="N686" s="832">
        <v>5</v>
      </c>
      <c r="O686" s="836">
        <v>3</v>
      </c>
      <c r="P686" s="835">
        <v>5562.25</v>
      </c>
      <c r="Q686" s="837">
        <v>1</v>
      </c>
      <c r="R686" s="832">
        <v>5</v>
      </c>
      <c r="S686" s="837">
        <v>1</v>
      </c>
      <c r="T686" s="836">
        <v>3</v>
      </c>
      <c r="U686" s="838">
        <v>1</v>
      </c>
    </row>
    <row r="687" spans="1:21" ht="14.4" customHeight="1" x14ac:dyDescent="0.3">
      <c r="A687" s="831">
        <v>7</v>
      </c>
      <c r="B687" s="832" t="s">
        <v>2161</v>
      </c>
      <c r="C687" s="832" t="s">
        <v>2167</v>
      </c>
      <c r="D687" s="833" t="s">
        <v>3722</v>
      </c>
      <c r="E687" s="834" t="s">
        <v>2185</v>
      </c>
      <c r="F687" s="832" t="s">
        <v>2162</v>
      </c>
      <c r="G687" s="832" t="s">
        <v>3131</v>
      </c>
      <c r="H687" s="832" t="s">
        <v>585</v>
      </c>
      <c r="I687" s="832" t="s">
        <v>3135</v>
      </c>
      <c r="J687" s="832" t="s">
        <v>3133</v>
      </c>
      <c r="K687" s="832" t="s">
        <v>3136</v>
      </c>
      <c r="L687" s="835">
        <v>2146.12</v>
      </c>
      <c r="M687" s="835">
        <v>38630.159999999996</v>
      </c>
      <c r="N687" s="832">
        <v>18</v>
      </c>
      <c r="O687" s="836">
        <v>7</v>
      </c>
      <c r="P687" s="835">
        <v>32191.8</v>
      </c>
      <c r="Q687" s="837">
        <v>0.83333333333333337</v>
      </c>
      <c r="R687" s="832">
        <v>15</v>
      </c>
      <c r="S687" s="837">
        <v>0.83333333333333337</v>
      </c>
      <c r="T687" s="836">
        <v>6</v>
      </c>
      <c r="U687" s="838">
        <v>0.8571428571428571</v>
      </c>
    </row>
    <row r="688" spans="1:21" ht="14.4" customHeight="1" x14ac:dyDescent="0.3">
      <c r="A688" s="831">
        <v>7</v>
      </c>
      <c r="B688" s="832" t="s">
        <v>2161</v>
      </c>
      <c r="C688" s="832" t="s">
        <v>2167</v>
      </c>
      <c r="D688" s="833" t="s">
        <v>3722</v>
      </c>
      <c r="E688" s="834" t="s">
        <v>2185</v>
      </c>
      <c r="F688" s="832" t="s">
        <v>2162</v>
      </c>
      <c r="G688" s="832" t="s">
        <v>3131</v>
      </c>
      <c r="H688" s="832" t="s">
        <v>585</v>
      </c>
      <c r="I688" s="832" t="s">
        <v>3137</v>
      </c>
      <c r="J688" s="832" t="s">
        <v>3133</v>
      </c>
      <c r="K688" s="832" t="s">
        <v>3138</v>
      </c>
      <c r="L688" s="835">
        <v>3690.52</v>
      </c>
      <c r="M688" s="835">
        <v>107025.08</v>
      </c>
      <c r="N688" s="832">
        <v>29</v>
      </c>
      <c r="O688" s="836">
        <v>6</v>
      </c>
      <c r="P688" s="835">
        <v>51667.28</v>
      </c>
      <c r="Q688" s="837">
        <v>0.48275862068965514</v>
      </c>
      <c r="R688" s="832">
        <v>14</v>
      </c>
      <c r="S688" s="837">
        <v>0.48275862068965519</v>
      </c>
      <c r="T688" s="836">
        <v>3</v>
      </c>
      <c r="U688" s="838">
        <v>0.5</v>
      </c>
    </row>
    <row r="689" spans="1:21" ht="14.4" customHeight="1" x14ac:dyDescent="0.3">
      <c r="A689" s="831">
        <v>7</v>
      </c>
      <c r="B689" s="832" t="s">
        <v>2161</v>
      </c>
      <c r="C689" s="832" t="s">
        <v>2167</v>
      </c>
      <c r="D689" s="833" t="s">
        <v>3722</v>
      </c>
      <c r="E689" s="834" t="s">
        <v>2186</v>
      </c>
      <c r="F689" s="832" t="s">
        <v>2162</v>
      </c>
      <c r="G689" s="832" t="s">
        <v>2671</v>
      </c>
      <c r="H689" s="832" t="s">
        <v>585</v>
      </c>
      <c r="I689" s="832" t="s">
        <v>3343</v>
      </c>
      <c r="J689" s="832" t="s">
        <v>2673</v>
      </c>
      <c r="K689" s="832" t="s">
        <v>3344</v>
      </c>
      <c r="L689" s="835">
        <v>0</v>
      </c>
      <c r="M689" s="835">
        <v>0</v>
      </c>
      <c r="N689" s="832">
        <v>1</v>
      </c>
      <c r="O689" s="836">
        <v>0.5</v>
      </c>
      <c r="P689" s="835">
        <v>0</v>
      </c>
      <c r="Q689" s="837"/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7</v>
      </c>
      <c r="B690" s="832" t="s">
        <v>2161</v>
      </c>
      <c r="C690" s="832" t="s">
        <v>2167</v>
      </c>
      <c r="D690" s="833" t="s">
        <v>3722</v>
      </c>
      <c r="E690" s="834" t="s">
        <v>2186</v>
      </c>
      <c r="F690" s="832" t="s">
        <v>2162</v>
      </c>
      <c r="G690" s="832" t="s">
        <v>2883</v>
      </c>
      <c r="H690" s="832" t="s">
        <v>585</v>
      </c>
      <c r="I690" s="832" t="s">
        <v>2884</v>
      </c>
      <c r="J690" s="832" t="s">
        <v>2885</v>
      </c>
      <c r="K690" s="832" t="s">
        <v>2886</v>
      </c>
      <c r="L690" s="835">
        <v>55.77</v>
      </c>
      <c r="M690" s="835">
        <v>557.70000000000005</v>
      </c>
      <c r="N690" s="832">
        <v>10</v>
      </c>
      <c r="O690" s="836">
        <v>2</v>
      </c>
      <c r="P690" s="835">
        <v>334.62</v>
      </c>
      <c r="Q690" s="837">
        <v>0.6</v>
      </c>
      <c r="R690" s="832">
        <v>6</v>
      </c>
      <c r="S690" s="837">
        <v>0.6</v>
      </c>
      <c r="T690" s="836">
        <v>1</v>
      </c>
      <c r="U690" s="838">
        <v>0.5</v>
      </c>
    </row>
    <row r="691" spans="1:21" ht="14.4" customHeight="1" x14ac:dyDescent="0.3">
      <c r="A691" s="831">
        <v>7</v>
      </c>
      <c r="B691" s="832" t="s">
        <v>2161</v>
      </c>
      <c r="C691" s="832" t="s">
        <v>2167</v>
      </c>
      <c r="D691" s="833" t="s">
        <v>3722</v>
      </c>
      <c r="E691" s="834" t="s">
        <v>2186</v>
      </c>
      <c r="F691" s="832" t="s">
        <v>2162</v>
      </c>
      <c r="G691" s="832" t="s">
        <v>2883</v>
      </c>
      <c r="H691" s="832" t="s">
        <v>585</v>
      </c>
      <c r="I691" s="832" t="s">
        <v>2887</v>
      </c>
      <c r="J691" s="832" t="s">
        <v>2885</v>
      </c>
      <c r="K691" s="832" t="s">
        <v>2888</v>
      </c>
      <c r="L691" s="835">
        <v>0</v>
      </c>
      <c r="M691" s="835">
        <v>0</v>
      </c>
      <c r="N691" s="832">
        <v>1</v>
      </c>
      <c r="O691" s="836">
        <v>0.5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7</v>
      </c>
      <c r="B692" s="832" t="s">
        <v>2161</v>
      </c>
      <c r="C692" s="832" t="s">
        <v>2167</v>
      </c>
      <c r="D692" s="833" t="s">
        <v>3722</v>
      </c>
      <c r="E692" s="834" t="s">
        <v>2186</v>
      </c>
      <c r="F692" s="832" t="s">
        <v>2162</v>
      </c>
      <c r="G692" s="832" t="s">
        <v>2893</v>
      </c>
      <c r="H692" s="832" t="s">
        <v>585</v>
      </c>
      <c r="I692" s="832" t="s">
        <v>3199</v>
      </c>
      <c r="J692" s="832" t="s">
        <v>2895</v>
      </c>
      <c r="K692" s="832" t="s">
        <v>2904</v>
      </c>
      <c r="L692" s="835">
        <v>1131.06</v>
      </c>
      <c r="M692" s="835">
        <v>27145.439999999999</v>
      </c>
      <c r="N692" s="832">
        <v>24</v>
      </c>
      <c r="O692" s="836">
        <v>4</v>
      </c>
      <c r="P692" s="835">
        <v>13572.72</v>
      </c>
      <c r="Q692" s="837">
        <v>0.5</v>
      </c>
      <c r="R692" s="832">
        <v>12</v>
      </c>
      <c r="S692" s="837">
        <v>0.5</v>
      </c>
      <c r="T692" s="836">
        <v>2</v>
      </c>
      <c r="U692" s="838">
        <v>0.5</v>
      </c>
    </row>
    <row r="693" spans="1:21" ht="14.4" customHeight="1" x14ac:dyDescent="0.3">
      <c r="A693" s="831">
        <v>7</v>
      </c>
      <c r="B693" s="832" t="s">
        <v>2161</v>
      </c>
      <c r="C693" s="832" t="s">
        <v>2167</v>
      </c>
      <c r="D693" s="833" t="s">
        <v>3722</v>
      </c>
      <c r="E693" s="834" t="s">
        <v>2186</v>
      </c>
      <c r="F693" s="832" t="s">
        <v>2162</v>
      </c>
      <c r="G693" s="832" t="s">
        <v>2893</v>
      </c>
      <c r="H693" s="832" t="s">
        <v>585</v>
      </c>
      <c r="I693" s="832" t="s">
        <v>2897</v>
      </c>
      <c r="J693" s="832" t="s">
        <v>2895</v>
      </c>
      <c r="K693" s="832" t="s">
        <v>2898</v>
      </c>
      <c r="L693" s="835">
        <v>1508.08</v>
      </c>
      <c r="M693" s="835">
        <v>27145.439999999999</v>
      </c>
      <c r="N693" s="832">
        <v>18</v>
      </c>
      <c r="O693" s="836">
        <v>3</v>
      </c>
      <c r="P693" s="835">
        <v>18096.96</v>
      </c>
      <c r="Q693" s="837">
        <v>0.66666666666666663</v>
      </c>
      <c r="R693" s="832">
        <v>12</v>
      </c>
      <c r="S693" s="837">
        <v>0.66666666666666663</v>
      </c>
      <c r="T693" s="836">
        <v>2</v>
      </c>
      <c r="U693" s="838">
        <v>0.66666666666666663</v>
      </c>
    </row>
    <row r="694" spans="1:21" ht="14.4" customHeight="1" x14ac:dyDescent="0.3">
      <c r="A694" s="831">
        <v>7</v>
      </c>
      <c r="B694" s="832" t="s">
        <v>2161</v>
      </c>
      <c r="C694" s="832" t="s">
        <v>2167</v>
      </c>
      <c r="D694" s="833" t="s">
        <v>3722</v>
      </c>
      <c r="E694" s="834" t="s">
        <v>2186</v>
      </c>
      <c r="F694" s="832" t="s">
        <v>2162</v>
      </c>
      <c r="G694" s="832" t="s">
        <v>2893</v>
      </c>
      <c r="H694" s="832" t="s">
        <v>585</v>
      </c>
      <c r="I694" s="832" t="s">
        <v>3345</v>
      </c>
      <c r="J694" s="832" t="s">
        <v>2895</v>
      </c>
      <c r="K694" s="832" t="s">
        <v>3346</v>
      </c>
      <c r="L694" s="835">
        <v>2262.13</v>
      </c>
      <c r="M694" s="835">
        <v>13572.78</v>
      </c>
      <c r="N694" s="832">
        <v>6</v>
      </c>
      <c r="O694" s="836">
        <v>1</v>
      </c>
      <c r="P694" s="835">
        <v>13572.78</v>
      </c>
      <c r="Q694" s="837">
        <v>1</v>
      </c>
      <c r="R694" s="832">
        <v>6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7</v>
      </c>
      <c r="B695" s="832" t="s">
        <v>2161</v>
      </c>
      <c r="C695" s="832" t="s">
        <v>2167</v>
      </c>
      <c r="D695" s="833" t="s">
        <v>3722</v>
      </c>
      <c r="E695" s="834" t="s">
        <v>2186</v>
      </c>
      <c r="F695" s="832" t="s">
        <v>2162</v>
      </c>
      <c r="G695" s="832" t="s">
        <v>2893</v>
      </c>
      <c r="H695" s="832" t="s">
        <v>634</v>
      </c>
      <c r="I695" s="832" t="s">
        <v>2903</v>
      </c>
      <c r="J695" s="832" t="s">
        <v>2902</v>
      </c>
      <c r="K695" s="832" t="s">
        <v>2904</v>
      </c>
      <c r="L695" s="835">
        <v>1131.06</v>
      </c>
      <c r="M695" s="835">
        <v>2262.12</v>
      </c>
      <c r="N695" s="832">
        <v>2</v>
      </c>
      <c r="O695" s="836">
        <v>1</v>
      </c>
      <c r="P695" s="835">
        <v>2262.12</v>
      </c>
      <c r="Q695" s="837">
        <v>1</v>
      </c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7</v>
      </c>
      <c r="B696" s="832" t="s">
        <v>2161</v>
      </c>
      <c r="C696" s="832" t="s">
        <v>2167</v>
      </c>
      <c r="D696" s="833" t="s">
        <v>3722</v>
      </c>
      <c r="E696" s="834" t="s">
        <v>2186</v>
      </c>
      <c r="F696" s="832" t="s">
        <v>2162</v>
      </c>
      <c r="G696" s="832" t="s">
        <v>2297</v>
      </c>
      <c r="H696" s="832" t="s">
        <v>634</v>
      </c>
      <c r="I696" s="832" t="s">
        <v>3157</v>
      </c>
      <c r="J696" s="832" t="s">
        <v>799</v>
      </c>
      <c r="K696" s="832" t="s">
        <v>2040</v>
      </c>
      <c r="L696" s="835">
        <v>85.16</v>
      </c>
      <c r="M696" s="835">
        <v>255.48</v>
      </c>
      <c r="N696" s="832">
        <v>3</v>
      </c>
      <c r="O696" s="836">
        <v>1</v>
      </c>
      <c r="P696" s="835">
        <v>255.48</v>
      </c>
      <c r="Q696" s="837">
        <v>1</v>
      </c>
      <c r="R696" s="832">
        <v>3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7</v>
      </c>
      <c r="B697" s="832" t="s">
        <v>2161</v>
      </c>
      <c r="C697" s="832" t="s">
        <v>2167</v>
      </c>
      <c r="D697" s="833" t="s">
        <v>3722</v>
      </c>
      <c r="E697" s="834" t="s">
        <v>2186</v>
      </c>
      <c r="F697" s="832" t="s">
        <v>2162</v>
      </c>
      <c r="G697" s="832" t="s">
        <v>2297</v>
      </c>
      <c r="H697" s="832" t="s">
        <v>634</v>
      </c>
      <c r="I697" s="832" t="s">
        <v>2038</v>
      </c>
      <c r="J697" s="832" t="s">
        <v>797</v>
      </c>
      <c r="K697" s="832" t="s">
        <v>1829</v>
      </c>
      <c r="L697" s="835">
        <v>65.989999999999995</v>
      </c>
      <c r="M697" s="835">
        <v>329.95</v>
      </c>
      <c r="N697" s="832">
        <v>5</v>
      </c>
      <c r="O697" s="836">
        <v>2</v>
      </c>
      <c r="P697" s="835">
        <v>263.95999999999998</v>
      </c>
      <c r="Q697" s="837">
        <v>0.79999999999999993</v>
      </c>
      <c r="R697" s="832">
        <v>4</v>
      </c>
      <c r="S697" s="837">
        <v>0.8</v>
      </c>
      <c r="T697" s="836">
        <v>1.5</v>
      </c>
      <c r="U697" s="838">
        <v>0.75</v>
      </c>
    </row>
    <row r="698" spans="1:21" ht="14.4" customHeight="1" x14ac:dyDescent="0.3">
      <c r="A698" s="831">
        <v>7</v>
      </c>
      <c r="B698" s="832" t="s">
        <v>2161</v>
      </c>
      <c r="C698" s="832" t="s">
        <v>2167</v>
      </c>
      <c r="D698" s="833" t="s">
        <v>3722</v>
      </c>
      <c r="E698" s="834" t="s">
        <v>2186</v>
      </c>
      <c r="F698" s="832" t="s">
        <v>2162</v>
      </c>
      <c r="G698" s="832" t="s">
        <v>2297</v>
      </c>
      <c r="H698" s="832" t="s">
        <v>634</v>
      </c>
      <c r="I698" s="832" t="s">
        <v>2038</v>
      </c>
      <c r="J698" s="832" t="s">
        <v>797</v>
      </c>
      <c r="K698" s="832" t="s">
        <v>1829</v>
      </c>
      <c r="L698" s="835">
        <v>42.57</v>
      </c>
      <c r="M698" s="835">
        <v>851.4</v>
      </c>
      <c r="N698" s="832">
        <v>20</v>
      </c>
      <c r="O698" s="836">
        <v>4.5</v>
      </c>
      <c r="P698" s="835">
        <v>468.27</v>
      </c>
      <c r="Q698" s="837">
        <v>0.55000000000000004</v>
      </c>
      <c r="R698" s="832">
        <v>11</v>
      </c>
      <c r="S698" s="837">
        <v>0.55000000000000004</v>
      </c>
      <c r="T698" s="836">
        <v>3</v>
      </c>
      <c r="U698" s="838">
        <v>0.66666666666666663</v>
      </c>
    </row>
    <row r="699" spans="1:21" ht="14.4" customHeight="1" x14ac:dyDescent="0.3">
      <c r="A699" s="831">
        <v>7</v>
      </c>
      <c r="B699" s="832" t="s">
        <v>2161</v>
      </c>
      <c r="C699" s="832" t="s">
        <v>2167</v>
      </c>
      <c r="D699" s="833" t="s">
        <v>3722</v>
      </c>
      <c r="E699" s="834" t="s">
        <v>2186</v>
      </c>
      <c r="F699" s="832" t="s">
        <v>2162</v>
      </c>
      <c r="G699" s="832" t="s">
        <v>2297</v>
      </c>
      <c r="H699" s="832" t="s">
        <v>634</v>
      </c>
      <c r="I699" s="832" t="s">
        <v>2039</v>
      </c>
      <c r="J699" s="832" t="s">
        <v>799</v>
      </c>
      <c r="K699" s="832" t="s">
        <v>2040</v>
      </c>
      <c r="L699" s="835">
        <v>85.16</v>
      </c>
      <c r="M699" s="835">
        <v>255.48</v>
      </c>
      <c r="N699" s="832">
        <v>3</v>
      </c>
      <c r="O699" s="836">
        <v>0.5</v>
      </c>
      <c r="P699" s="835">
        <v>255.48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7</v>
      </c>
      <c r="B700" s="832" t="s">
        <v>2161</v>
      </c>
      <c r="C700" s="832" t="s">
        <v>2167</v>
      </c>
      <c r="D700" s="833" t="s">
        <v>3722</v>
      </c>
      <c r="E700" s="834" t="s">
        <v>2186</v>
      </c>
      <c r="F700" s="832" t="s">
        <v>2162</v>
      </c>
      <c r="G700" s="832" t="s">
        <v>2297</v>
      </c>
      <c r="H700" s="832" t="s">
        <v>585</v>
      </c>
      <c r="I700" s="832" t="s">
        <v>2298</v>
      </c>
      <c r="J700" s="832" t="s">
        <v>1201</v>
      </c>
      <c r="K700" s="832" t="s">
        <v>2299</v>
      </c>
      <c r="L700" s="835">
        <v>79.48</v>
      </c>
      <c r="M700" s="835">
        <v>238.44</v>
      </c>
      <c r="N700" s="832">
        <v>3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7</v>
      </c>
      <c r="B701" s="832" t="s">
        <v>2161</v>
      </c>
      <c r="C701" s="832" t="s">
        <v>2167</v>
      </c>
      <c r="D701" s="833" t="s">
        <v>3722</v>
      </c>
      <c r="E701" s="834" t="s">
        <v>2186</v>
      </c>
      <c r="F701" s="832" t="s">
        <v>2162</v>
      </c>
      <c r="G701" s="832" t="s">
        <v>2440</v>
      </c>
      <c r="H701" s="832" t="s">
        <v>585</v>
      </c>
      <c r="I701" s="832" t="s">
        <v>2905</v>
      </c>
      <c r="J701" s="832" t="s">
        <v>2442</v>
      </c>
      <c r="K701" s="832" t="s">
        <v>2906</v>
      </c>
      <c r="L701" s="835">
        <v>140.94999999999999</v>
      </c>
      <c r="M701" s="835">
        <v>422.84999999999997</v>
      </c>
      <c r="N701" s="832">
        <v>3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7</v>
      </c>
      <c r="B702" s="832" t="s">
        <v>2161</v>
      </c>
      <c r="C702" s="832" t="s">
        <v>2167</v>
      </c>
      <c r="D702" s="833" t="s">
        <v>3722</v>
      </c>
      <c r="E702" s="834" t="s">
        <v>2186</v>
      </c>
      <c r="F702" s="832" t="s">
        <v>2162</v>
      </c>
      <c r="G702" s="832" t="s">
        <v>2440</v>
      </c>
      <c r="H702" s="832" t="s">
        <v>585</v>
      </c>
      <c r="I702" s="832" t="s">
        <v>2444</v>
      </c>
      <c r="J702" s="832" t="s">
        <v>2442</v>
      </c>
      <c r="K702" s="832" t="s">
        <v>2443</v>
      </c>
      <c r="L702" s="835">
        <v>281.88</v>
      </c>
      <c r="M702" s="835">
        <v>845.64</v>
      </c>
      <c r="N702" s="832">
        <v>3</v>
      </c>
      <c r="O702" s="836"/>
      <c r="P702" s="835">
        <v>845.64</v>
      </c>
      <c r="Q702" s="837">
        <v>1</v>
      </c>
      <c r="R702" s="832">
        <v>3</v>
      </c>
      <c r="S702" s="837">
        <v>1</v>
      </c>
      <c r="T702" s="836"/>
      <c r="U702" s="838"/>
    </row>
    <row r="703" spans="1:21" ht="14.4" customHeight="1" x14ac:dyDescent="0.3">
      <c r="A703" s="831">
        <v>7</v>
      </c>
      <c r="B703" s="832" t="s">
        <v>2161</v>
      </c>
      <c r="C703" s="832" t="s">
        <v>2167</v>
      </c>
      <c r="D703" s="833" t="s">
        <v>3722</v>
      </c>
      <c r="E703" s="834" t="s">
        <v>2186</v>
      </c>
      <c r="F703" s="832" t="s">
        <v>2162</v>
      </c>
      <c r="G703" s="832" t="s">
        <v>2308</v>
      </c>
      <c r="H703" s="832" t="s">
        <v>585</v>
      </c>
      <c r="I703" s="832" t="s">
        <v>2309</v>
      </c>
      <c r="J703" s="832" t="s">
        <v>2310</v>
      </c>
      <c r="K703" s="832" t="s">
        <v>2311</v>
      </c>
      <c r="L703" s="835">
        <v>29.13</v>
      </c>
      <c r="M703" s="835">
        <v>1543.8899999999999</v>
      </c>
      <c r="N703" s="832">
        <v>53</v>
      </c>
      <c r="O703" s="836">
        <v>13.5</v>
      </c>
      <c r="P703" s="835">
        <v>815.64</v>
      </c>
      <c r="Q703" s="837">
        <v>0.52830188679245282</v>
      </c>
      <c r="R703" s="832">
        <v>28</v>
      </c>
      <c r="S703" s="837">
        <v>0.52830188679245282</v>
      </c>
      <c r="T703" s="836">
        <v>7</v>
      </c>
      <c r="U703" s="838">
        <v>0.51851851851851849</v>
      </c>
    </row>
    <row r="704" spans="1:21" ht="14.4" customHeight="1" x14ac:dyDescent="0.3">
      <c r="A704" s="831">
        <v>7</v>
      </c>
      <c r="B704" s="832" t="s">
        <v>2161</v>
      </c>
      <c r="C704" s="832" t="s">
        <v>2167</v>
      </c>
      <c r="D704" s="833" t="s">
        <v>3722</v>
      </c>
      <c r="E704" s="834" t="s">
        <v>2186</v>
      </c>
      <c r="F704" s="832" t="s">
        <v>2162</v>
      </c>
      <c r="G704" s="832" t="s">
        <v>2308</v>
      </c>
      <c r="H704" s="832" t="s">
        <v>585</v>
      </c>
      <c r="I704" s="832" t="s">
        <v>2426</v>
      </c>
      <c r="J704" s="832" t="s">
        <v>2427</v>
      </c>
      <c r="K704" s="832" t="s">
        <v>2428</v>
      </c>
      <c r="L704" s="835">
        <v>80.319999999999993</v>
      </c>
      <c r="M704" s="835">
        <v>481.91999999999996</v>
      </c>
      <c r="N704" s="832">
        <v>6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7</v>
      </c>
      <c r="B705" s="832" t="s">
        <v>2161</v>
      </c>
      <c r="C705" s="832" t="s">
        <v>2167</v>
      </c>
      <c r="D705" s="833" t="s">
        <v>3722</v>
      </c>
      <c r="E705" s="834" t="s">
        <v>2186</v>
      </c>
      <c r="F705" s="832" t="s">
        <v>2162</v>
      </c>
      <c r="G705" s="832" t="s">
        <v>2909</v>
      </c>
      <c r="H705" s="832" t="s">
        <v>634</v>
      </c>
      <c r="I705" s="832" t="s">
        <v>2910</v>
      </c>
      <c r="J705" s="832" t="s">
        <v>2911</v>
      </c>
      <c r="K705" s="832" t="s">
        <v>2912</v>
      </c>
      <c r="L705" s="835">
        <v>561.76</v>
      </c>
      <c r="M705" s="835">
        <v>2247.04</v>
      </c>
      <c r="N705" s="832">
        <v>4</v>
      </c>
      <c r="O705" s="836">
        <v>0.5</v>
      </c>
      <c r="P705" s="835">
        <v>2247.04</v>
      </c>
      <c r="Q705" s="837">
        <v>1</v>
      </c>
      <c r="R705" s="832">
        <v>4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7</v>
      </c>
      <c r="B706" s="832" t="s">
        <v>2161</v>
      </c>
      <c r="C706" s="832" t="s">
        <v>2167</v>
      </c>
      <c r="D706" s="833" t="s">
        <v>3722</v>
      </c>
      <c r="E706" s="834" t="s">
        <v>2186</v>
      </c>
      <c r="F706" s="832" t="s">
        <v>2162</v>
      </c>
      <c r="G706" s="832" t="s">
        <v>2909</v>
      </c>
      <c r="H706" s="832" t="s">
        <v>585</v>
      </c>
      <c r="I706" s="832" t="s">
        <v>3347</v>
      </c>
      <c r="J706" s="832" t="s">
        <v>3348</v>
      </c>
      <c r="K706" s="832" t="s">
        <v>3349</v>
      </c>
      <c r="L706" s="835">
        <v>601.9</v>
      </c>
      <c r="M706" s="835">
        <v>1203.8</v>
      </c>
      <c r="N706" s="832">
        <v>2</v>
      </c>
      <c r="O706" s="836">
        <v>0.5</v>
      </c>
      <c r="P706" s="835">
        <v>601.9</v>
      </c>
      <c r="Q706" s="837">
        <v>0.5</v>
      </c>
      <c r="R706" s="832">
        <v>1</v>
      </c>
      <c r="S706" s="837">
        <v>0.5</v>
      </c>
      <c r="T706" s="836"/>
      <c r="U706" s="838">
        <v>0</v>
      </c>
    </row>
    <row r="707" spans="1:21" ht="14.4" customHeight="1" x14ac:dyDescent="0.3">
      <c r="A707" s="831">
        <v>7</v>
      </c>
      <c r="B707" s="832" t="s">
        <v>2161</v>
      </c>
      <c r="C707" s="832" t="s">
        <v>2167</v>
      </c>
      <c r="D707" s="833" t="s">
        <v>3722</v>
      </c>
      <c r="E707" s="834" t="s">
        <v>2186</v>
      </c>
      <c r="F707" s="832" t="s">
        <v>2162</v>
      </c>
      <c r="G707" s="832" t="s">
        <v>2909</v>
      </c>
      <c r="H707" s="832" t="s">
        <v>585</v>
      </c>
      <c r="I707" s="832" t="s">
        <v>3350</v>
      </c>
      <c r="J707" s="832" t="s">
        <v>3351</v>
      </c>
      <c r="K707" s="832" t="s">
        <v>3352</v>
      </c>
      <c r="L707" s="835">
        <v>0</v>
      </c>
      <c r="M707" s="835">
        <v>0</v>
      </c>
      <c r="N707" s="832">
        <v>1</v>
      </c>
      <c r="O707" s="836">
        <v>0.5</v>
      </c>
      <c r="P707" s="835"/>
      <c r="Q707" s="837"/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7</v>
      </c>
      <c r="B708" s="832" t="s">
        <v>2161</v>
      </c>
      <c r="C708" s="832" t="s">
        <v>2167</v>
      </c>
      <c r="D708" s="833" t="s">
        <v>3722</v>
      </c>
      <c r="E708" s="834" t="s">
        <v>2186</v>
      </c>
      <c r="F708" s="832" t="s">
        <v>2162</v>
      </c>
      <c r="G708" s="832" t="s">
        <v>3353</v>
      </c>
      <c r="H708" s="832" t="s">
        <v>585</v>
      </c>
      <c r="I708" s="832" t="s">
        <v>3354</v>
      </c>
      <c r="J708" s="832" t="s">
        <v>3355</v>
      </c>
      <c r="K708" s="832" t="s">
        <v>3356</v>
      </c>
      <c r="L708" s="835">
        <v>44.28</v>
      </c>
      <c r="M708" s="835">
        <v>88.56</v>
      </c>
      <c r="N708" s="832">
        <v>2</v>
      </c>
      <c r="O708" s="836">
        <v>0.5</v>
      </c>
      <c r="P708" s="835">
        <v>88.56</v>
      </c>
      <c r="Q708" s="837">
        <v>1</v>
      </c>
      <c r="R708" s="832">
        <v>2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7</v>
      </c>
      <c r="B709" s="832" t="s">
        <v>2161</v>
      </c>
      <c r="C709" s="832" t="s">
        <v>2167</v>
      </c>
      <c r="D709" s="833" t="s">
        <v>3722</v>
      </c>
      <c r="E709" s="834" t="s">
        <v>2186</v>
      </c>
      <c r="F709" s="832" t="s">
        <v>2162</v>
      </c>
      <c r="G709" s="832" t="s">
        <v>2603</v>
      </c>
      <c r="H709" s="832" t="s">
        <v>634</v>
      </c>
      <c r="I709" s="832" t="s">
        <v>3357</v>
      </c>
      <c r="J709" s="832" t="s">
        <v>2049</v>
      </c>
      <c r="K709" s="832" t="s">
        <v>2057</v>
      </c>
      <c r="L709" s="835">
        <v>123.2</v>
      </c>
      <c r="M709" s="835">
        <v>123.2</v>
      </c>
      <c r="N709" s="832">
        <v>1</v>
      </c>
      <c r="O709" s="836">
        <v>0.5</v>
      </c>
      <c r="P709" s="835">
        <v>123.2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7</v>
      </c>
      <c r="B710" s="832" t="s">
        <v>2161</v>
      </c>
      <c r="C710" s="832" t="s">
        <v>2167</v>
      </c>
      <c r="D710" s="833" t="s">
        <v>3722</v>
      </c>
      <c r="E710" s="834" t="s">
        <v>2186</v>
      </c>
      <c r="F710" s="832" t="s">
        <v>2162</v>
      </c>
      <c r="G710" s="832" t="s">
        <v>2915</v>
      </c>
      <c r="H710" s="832" t="s">
        <v>585</v>
      </c>
      <c r="I710" s="832" t="s">
        <v>2916</v>
      </c>
      <c r="J710" s="832" t="s">
        <v>2917</v>
      </c>
      <c r="K710" s="832" t="s">
        <v>2918</v>
      </c>
      <c r="L710" s="835">
        <v>232.68</v>
      </c>
      <c r="M710" s="835">
        <v>5584.32</v>
      </c>
      <c r="N710" s="832">
        <v>24</v>
      </c>
      <c r="O710" s="836">
        <v>3</v>
      </c>
      <c r="P710" s="835">
        <v>2792.16</v>
      </c>
      <c r="Q710" s="837">
        <v>0.5</v>
      </c>
      <c r="R710" s="832">
        <v>12</v>
      </c>
      <c r="S710" s="837">
        <v>0.5</v>
      </c>
      <c r="T710" s="836">
        <v>2</v>
      </c>
      <c r="U710" s="838">
        <v>0.66666666666666663</v>
      </c>
    </row>
    <row r="711" spans="1:21" ht="14.4" customHeight="1" x14ac:dyDescent="0.3">
      <c r="A711" s="831">
        <v>7</v>
      </c>
      <c r="B711" s="832" t="s">
        <v>2161</v>
      </c>
      <c r="C711" s="832" t="s">
        <v>2167</v>
      </c>
      <c r="D711" s="833" t="s">
        <v>3722</v>
      </c>
      <c r="E711" s="834" t="s">
        <v>2186</v>
      </c>
      <c r="F711" s="832" t="s">
        <v>2162</v>
      </c>
      <c r="G711" s="832" t="s">
        <v>2915</v>
      </c>
      <c r="H711" s="832" t="s">
        <v>585</v>
      </c>
      <c r="I711" s="832" t="s">
        <v>3202</v>
      </c>
      <c r="J711" s="832" t="s">
        <v>2920</v>
      </c>
      <c r="K711" s="832" t="s">
        <v>3203</v>
      </c>
      <c r="L711" s="835">
        <v>1938.97</v>
      </c>
      <c r="M711" s="835">
        <v>11633.82</v>
      </c>
      <c r="N711" s="832">
        <v>6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7</v>
      </c>
      <c r="B712" s="832" t="s">
        <v>2161</v>
      </c>
      <c r="C712" s="832" t="s">
        <v>2167</v>
      </c>
      <c r="D712" s="833" t="s">
        <v>3722</v>
      </c>
      <c r="E712" s="834" t="s">
        <v>2186</v>
      </c>
      <c r="F712" s="832" t="s">
        <v>2162</v>
      </c>
      <c r="G712" s="832" t="s">
        <v>2915</v>
      </c>
      <c r="H712" s="832" t="s">
        <v>585</v>
      </c>
      <c r="I712" s="832" t="s">
        <v>3204</v>
      </c>
      <c r="J712" s="832" t="s">
        <v>3205</v>
      </c>
      <c r="K712" s="832" t="s">
        <v>3206</v>
      </c>
      <c r="L712" s="835">
        <v>5322.08</v>
      </c>
      <c r="M712" s="835">
        <v>15966.24</v>
      </c>
      <c r="N712" s="832">
        <v>3</v>
      </c>
      <c r="O712" s="836"/>
      <c r="P712" s="835">
        <v>15966.24</v>
      </c>
      <c r="Q712" s="837">
        <v>1</v>
      </c>
      <c r="R712" s="832">
        <v>3</v>
      </c>
      <c r="S712" s="837">
        <v>1</v>
      </c>
      <c r="T712" s="836"/>
      <c r="U712" s="838"/>
    </row>
    <row r="713" spans="1:21" ht="14.4" customHeight="1" x14ac:dyDescent="0.3">
      <c r="A713" s="831">
        <v>7</v>
      </c>
      <c r="B713" s="832" t="s">
        <v>2161</v>
      </c>
      <c r="C713" s="832" t="s">
        <v>2167</v>
      </c>
      <c r="D713" s="833" t="s">
        <v>3722</v>
      </c>
      <c r="E713" s="834" t="s">
        <v>2186</v>
      </c>
      <c r="F713" s="832" t="s">
        <v>2162</v>
      </c>
      <c r="G713" s="832" t="s">
        <v>2915</v>
      </c>
      <c r="H713" s="832" t="s">
        <v>585</v>
      </c>
      <c r="I713" s="832" t="s">
        <v>2924</v>
      </c>
      <c r="J713" s="832" t="s">
        <v>2917</v>
      </c>
      <c r="K713" s="832" t="s">
        <v>2925</v>
      </c>
      <c r="L713" s="835">
        <v>1454.23</v>
      </c>
      <c r="M713" s="835">
        <v>17450.760000000002</v>
      </c>
      <c r="N713" s="832">
        <v>12</v>
      </c>
      <c r="O713" s="836">
        <v>2</v>
      </c>
      <c r="P713" s="835">
        <v>17450.760000000002</v>
      </c>
      <c r="Q713" s="837">
        <v>1</v>
      </c>
      <c r="R713" s="832">
        <v>12</v>
      </c>
      <c r="S713" s="837">
        <v>1</v>
      </c>
      <c r="T713" s="836">
        <v>2</v>
      </c>
      <c r="U713" s="838">
        <v>1</v>
      </c>
    </row>
    <row r="714" spans="1:21" ht="14.4" customHeight="1" x14ac:dyDescent="0.3">
      <c r="A714" s="831">
        <v>7</v>
      </c>
      <c r="B714" s="832" t="s">
        <v>2161</v>
      </c>
      <c r="C714" s="832" t="s">
        <v>2167</v>
      </c>
      <c r="D714" s="833" t="s">
        <v>3722</v>
      </c>
      <c r="E714" s="834" t="s">
        <v>2186</v>
      </c>
      <c r="F714" s="832" t="s">
        <v>2162</v>
      </c>
      <c r="G714" s="832" t="s">
        <v>2915</v>
      </c>
      <c r="H714" s="832" t="s">
        <v>585</v>
      </c>
      <c r="I714" s="832" t="s">
        <v>3207</v>
      </c>
      <c r="J714" s="832" t="s">
        <v>2917</v>
      </c>
      <c r="K714" s="832" t="s">
        <v>3208</v>
      </c>
      <c r="L714" s="835">
        <v>484.75</v>
      </c>
      <c r="M714" s="835">
        <v>12118.75</v>
      </c>
      <c r="N714" s="832">
        <v>25</v>
      </c>
      <c r="O714" s="836">
        <v>4</v>
      </c>
      <c r="P714" s="835">
        <v>8725.5</v>
      </c>
      <c r="Q714" s="837">
        <v>0.72</v>
      </c>
      <c r="R714" s="832">
        <v>18</v>
      </c>
      <c r="S714" s="837">
        <v>0.72</v>
      </c>
      <c r="T714" s="836">
        <v>3</v>
      </c>
      <c r="U714" s="838">
        <v>0.75</v>
      </c>
    </row>
    <row r="715" spans="1:21" ht="14.4" customHeight="1" x14ac:dyDescent="0.3">
      <c r="A715" s="831">
        <v>7</v>
      </c>
      <c r="B715" s="832" t="s">
        <v>2161</v>
      </c>
      <c r="C715" s="832" t="s">
        <v>2167</v>
      </c>
      <c r="D715" s="833" t="s">
        <v>3722</v>
      </c>
      <c r="E715" s="834" t="s">
        <v>2186</v>
      </c>
      <c r="F715" s="832" t="s">
        <v>2162</v>
      </c>
      <c r="G715" s="832" t="s">
        <v>2915</v>
      </c>
      <c r="H715" s="832" t="s">
        <v>585</v>
      </c>
      <c r="I715" s="832" t="s">
        <v>2929</v>
      </c>
      <c r="J715" s="832" t="s">
        <v>2927</v>
      </c>
      <c r="K715" s="832" t="s">
        <v>2930</v>
      </c>
      <c r="L715" s="835">
        <v>484.75</v>
      </c>
      <c r="M715" s="835">
        <v>3393.25</v>
      </c>
      <c r="N715" s="832">
        <v>7</v>
      </c>
      <c r="O715" s="836">
        <v>1</v>
      </c>
      <c r="P715" s="835">
        <v>3393.25</v>
      </c>
      <c r="Q715" s="837">
        <v>1</v>
      </c>
      <c r="R715" s="832">
        <v>7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7</v>
      </c>
      <c r="B716" s="832" t="s">
        <v>2161</v>
      </c>
      <c r="C716" s="832" t="s">
        <v>2167</v>
      </c>
      <c r="D716" s="833" t="s">
        <v>3722</v>
      </c>
      <c r="E716" s="834" t="s">
        <v>2186</v>
      </c>
      <c r="F716" s="832" t="s">
        <v>2162</v>
      </c>
      <c r="G716" s="832" t="s">
        <v>2915</v>
      </c>
      <c r="H716" s="832" t="s">
        <v>585</v>
      </c>
      <c r="I716" s="832" t="s">
        <v>2931</v>
      </c>
      <c r="J716" s="832" t="s">
        <v>2927</v>
      </c>
      <c r="K716" s="832" t="s">
        <v>2932</v>
      </c>
      <c r="L716" s="835">
        <v>969.48</v>
      </c>
      <c r="M716" s="835">
        <v>17450.64</v>
      </c>
      <c r="N716" s="832">
        <v>18</v>
      </c>
      <c r="O716" s="836">
        <v>3</v>
      </c>
      <c r="P716" s="835">
        <v>17450.64</v>
      </c>
      <c r="Q716" s="837">
        <v>1</v>
      </c>
      <c r="R716" s="832">
        <v>18</v>
      </c>
      <c r="S716" s="837">
        <v>1</v>
      </c>
      <c r="T716" s="836">
        <v>3</v>
      </c>
      <c r="U716" s="838">
        <v>1</v>
      </c>
    </row>
    <row r="717" spans="1:21" ht="14.4" customHeight="1" x14ac:dyDescent="0.3">
      <c r="A717" s="831">
        <v>7</v>
      </c>
      <c r="B717" s="832" t="s">
        <v>2161</v>
      </c>
      <c r="C717" s="832" t="s">
        <v>2167</v>
      </c>
      <c r="D717" s="833" t="s">
        <v>3722</v>
      </c>
      <c r="E717" s="834" t="s">
        <v>2186</v>
      </c>
      <c r="F717" s="832" t="s">
        <v>2162</v>
      </c>
      <c r="G717" s="832" t="s">
        <v>2915</v>
      </c>
      <c r="H717" s="832" t="s">
        <v>634</v>
      </c>
      <c r="I717" s="832" t="s">
        <v>2933</v>
      </c>
      <c r="J717" s="832" t="s">
        <v>2934</v>
      </c>
      <c r="K717" s="832" t="s">
        <v>2935</v>
      </c>
      <c r="L717" s="835">
        <v>484.75</v>
      </c>
      <c r="M717" s="835">
        <v>484.75</v>
      </c>
      <c r="N717" s="832">
        <v>1</v>
      </c>
      <c r="O717" s="836">
        <v>1</v>
      </c>
      <c r="P717" s="835">
        <v>484.75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7</v>
      </c>
      <c r="B718" s="832" t="s">
        <v>2161</v>
      </c>
      <c r="C718" s="832" t="s">
        <v>2167</v>
      </c>
      <c r="D718" s="833" t="s">
        <v>3722</v>
      </c>
      <c r="E718" s="834" t="s">
        <v>2186</v>
      </c>
      <c r="F718" s="832" t="s">
        <v>2162</v>
      </c>
      <c r="G718" s="832" t="s">
        <v>2915</v>
      </c>
      <c r="H718" s="832" t="s">
        <v>634</v>
      </c>
      <c r="I718" s="832" t="s">
        <v>3211</v>
      </c>
      <c r="J718" s="832" t="s">
        <v>2934</v>
      </c>
      <c r="K718" s="832" t="s">
        <v>3203</v>
      </c>
      <c r="L718" s="835">
        <v>1938.97</v>
      </c>
      <c r="M718" s="835">
        <v>11633.82</v>
      </c>
      <c r="N718" s="832">
        <v>6</v>
      </c>
      <c r="O718" s="836">
        <v>1</v>
      </c>
      <c r="P718" s="835">
        <v>11633.82</v>
      </c>
      <c r="Q718" s="837">
        <v>1</v>
      </c>
      <c r="R718" s="832">
        <v>6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7</v>
      </c>
      <c r="B719" s="832" t="s">
        <v>2161</v>
      </c>
      <c r="C719" s="832" t="s">
        <v>2167</v>
      </c>
      <c r="D719" s="833" t="s">
        <v>3722</v>
      </c>
      <c r="E719" s="834" t="s">
        <v>2186</v>
      </c>
      <c r="F719" s="832" t="s">
        <v>2162</v>
      </c>
      <c r="G719" s="832" t="s">
        <v>2915</v>
      </c>
      <c r="H719" s="832" t="s">
        <v>634</v>
      </c>
      <c r="I719" s="832" t="s">
        <v>3214</v>
      </c>
      <c r="J719" s="832" t="s">
        <v>2934</v>
      </c>
      <c r="K719" s="832" t="s">
        <v>2921</v>
      </c>
      <c r="L719" s="835">
        <v>1454.23</v>
      </c>
      <c r="M719" s="835">
        <v>8725.380000000001</v>
      </c>
      <c r="N719" s="832">
        <v>6</v>
      </c>
      <c r="O719" s="836">
        <v>1</v>
      </c>
      <c r="P719" s="835">
        <v>8725.380000000001</v>
      </c>
      <c r="Q719" s="837">
        <v>1</v>
      </c>
      <c r="R719" s="832">
        <v>6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7</v>
      </c>
      <c r="B720" s="832" t="s">
        <v>2161</v>
      </c>
      <c r="C720" s="832" t="s">
        <v>2167</v>
      </c>
      <c r="D720" s="833" t="s">
        <v>3722</v>
      </c>
      <c r="E720" s="834" t="s">
        <v>2186</v>
      </c>
      <c r="F720" s="832" t="s">
        <v>2162</v>
      </c>
      <c r="G720" s="832" t="s">
        <v>3358</v>
      </c>
      <c r="H720" s="832" t="s">
        <v>585</v>
      </c>
      <c r="I720" s="832" t="s">
        <v>3359</v>
      </c>
      <c r="J720" s="832" t="s">
        <v>3360</v>
      </c>
      <c r="K720" s="832" t="s">
        <v>3361</v>
      </c>
      <c r="L720" s="835">
        <v>132</v>
      </c>
      <c r="M720" s="835">
        <v>132</v>
      </c>
      <c r="N720" s="832">
        <v>1</v>
      </c>
      <c r="O720" s="836">
        <v>0.5</v>
      </c>
      <c r="P720" s="835">
        <v>132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7</v>
      </c>
      <c r="B721" s="832" t="s">
        <v>2161</v>
      </c>
      <c r="C721" s="832" t="s">
        <v>2167</v>
      </c>
      <c r="D721" s="833" t="s">
        <v>3722</v>
      </c>
      <c r="E721" s="834" t="s">
        <v>2186</v>
      </c>
      <c r="F721" s="832" t="s">
        <v>2162</v>
      </c>
      <c r="G721" s="832" t="s">
        <v>2316</v>
      </c>
      <c r="H721" s="832" t="s">
        <v>585</v>
      </c>
      <c r="I721" s="832" t="s">
        <v>2946</v>
      </c>
      <c r="J721" s="832" t="s">
        <v>2318</v>
      </c>
      <c r="K721" s="832" t="s">
        <v>2947</v>
      </c>
      <c r="L721" s="835">
        <v>537.12</v>
      </c>
      <c r="M721" s="835">
        <v>4296.96</v>
      </c>
      <c r="N721" s="832">
        <v>8</v>
      </c>
      <c r="O721" s="836">
        <v>3</v>
      </c>
      <c r="P721" s="835">
        <v>4296.96</v>
      </c>
      <c r="Q721" s="837">
        <v>1</v>
      </c>
      <c r="R721" s="832">
        <v>8</v>
      </c>
      <c r="S721" s="837">
        <v>1</v>
      </c>
      <c r="T721" s="836">
        <v>3</v>
      </c>
      <c r="U721" s="838">
        <v>1</v>
      </c>
    </row>
    <row r="722" spans="1:21" ht="14.4" customHeight="1" x14ac:dyDescent="0.3">
      <c r="A722" s="831">
        <v>7</v>
      </c>
      <c r="B722" s="832" t="s">
        <v>2161</v>
      </c>
      <c r="C722" s="832" t="s">
        <v>2167</v>
      </c>
      <c r="D722" s="833" t="s">
        <v>3722</v>
      </c>
      <c r="E722" s="834" t="s">
        <v>2186</v>
      </c>
      <c r="F722" s="832" t="s">
        <v>2162</v>
      </c>
      <c r="G722" s="832" t="s">
        <v>2316</v>
      </c>
      <c r="H722" s="832" t="s">
        <v>585</v>
      </c>
      <c r="I722" s="832" t="s">
        <v>2948</v>
      </c>
      <c r="J722" s="832" t="s">
        <v>2318</v>
      </c>
      <c r="K722" s="832" t="s">
        <v>2949</v>
      </c>
      <c r="L722" s="835">
        <v>424.24</v>
      </c>
      <c r="M722" s="835">
        <v>1272.72</v>
      </c>
      <c r="N722" s="832">
        <v>3</v>
      </c>
      <c r="O722" s="836">
        <v>1.5</v>
      </c>
      <c r="P722" s="835">
        <v>848.48</v>
      </c>
      <c r="Q722" s="837">
        <v>0.66666666666666663</v>
      </c>
      <c r="R722" s="832">
        <v>2</v>
      </c>
      <c r="S722" s="837">
        <v>0.66666666666666663</v>
      </c>
      <c r="T722" s="836">
        <v>0.5</v>
      </c>
      <c r="U722" s="838">
        <v>0.33333333333333331</v>
      </c>
    </row>
    <row r="723" spans="1:21" ht="14.4" customHeight="1" x14ac:dyDescent="0.3">
      <c r="A723" s="831">
        <v>7</v>
      </c>
      <c r="B723" s="832" t="s">
        <v>2161</v>
      </c>
      <c r="C723" s="832" t="s">
        <v>2167</v>
      </c>
      <c r="D723" s="833" t="s">
        <v>3722</v>
      </c>
      <c r="E723" s="834" t="s">
        <v>2186</v>
      </c>
      <c r="F723" s="832" t="s">
        <v>2162</v>
      </c>
      <c r="G723" s="832" t="s">
        <v>2316</v>
      </c>
      <c r="H723" s="832" t="s">
        <v>585</v>
      </c>
      <c r="I723" s="832" t="s">
        <v>2317</v>
      </c>
      <c r="J723" s="832" t="s">
        <v>2318</v>
      </c>
      <c r="K723" s="832" t="s">
        <v>2319</v>
      </c>
      <c r="L723" s="835">
        <v>848.49</v>
      </c>
      <c r="M723" s="835">
        <v>63636.750000000022</v>
      </c>
      <c r="N723" s="832">
        <v>75</v>
      </c>
      <c r="O723" s="836">
        <v>19.5</v>
      </c>
      <c r="P723" s="835">
        <v>44121.480000000018</v>
      </c>
      <c r="Q723" s="837">
        <v>0.69333333333333336</v>
      </c>
      <c r="R723" s="832">
        <v>52</v>
      </c>
      <c r="S723" s="837">
        <v>0.69333333333333336</v>
      </c>
      <c r="T723" s="836">
        <v>13.5</v>
      </c>
      <c r="U723" s="838">
        <v>0.69230769230769229</v>
      </c>
    </row>
    <row r="724" spans="1:21" ht="14.4" customHeight="1" x14ac:dyDescent="0.3">
      <c r="A724" s="831">
        <v>7</v>
      </c>
      <c r="B724" s="832" t="s">
        <v>2161</v>
      </c>
      <c r="C724" s="832" t="s">
        <v>2167</v>
      </c>
      <c r="D724" s="833" t="s">
        <v>3722</v>
      </c>
      <c r="E724" s="834" t="s">
        <v>2186</v>
      </c>
      <c r="F724" s="832" t="s">
        <v>2162</v>
      </c>
      <c r="G724" s="832" t="s">
        <v>2316</v>
      </c>
      <c r="H724" s="832" t="s">
        <v>585</v>
      </c>
      <c r="I724" s="832" t="s">
        <v>3362</v>
      </c>
      <c r="J724" s="832" t="s">
        <v>2318</v>
      </c>
      <c r="K724" s="832" t="s">
        <v>3363</v>
      </c>
      <c r="L724" s="835">
        <v>0</v>
      </c>
      <c r="M724" s="835">
        <v>0</v>
      </c>
      <c r="N724" s="832">
        <v>3</v>
      </c>
      <c r="O724" s="836">
        <v>1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7</v>
      </c>
      <c r="B725" s="832" t="s">
        <v>2161</v>
      </c>
      <c r="C725" s="832" t="s">
        <v>2167</v>
      </c>
      <c r="D725" s="833" t="s">
        <v>3722</v>
      </c>
      <c r="E725" s="834" t="s">
        <v>2186</v>
      </c>
      <c r="F725" s="832" t="s">
        <v>2162</v>
      </c>
      <c r="G725" s="832" t="s">
        <v>2316</v>
      </c>
      <c r="H725" s="832" t="s">
        <v>585</v>
      </c>
      <c r="I725" s="832" t="s">
        <v>2320</v>
      </c>
      <c r="J725" s="832" t="s">
        <v>2318</v>
      </c>
      <c r="K725" s="832" t="s">
        <v>2319</v>
      </c>
      <c r="L725" s="835">
        <v>848.49</v>
      </c>
      <c r="M725" s="835">
        <v>2545.4700000000003</v>
      </c>
      <c r="N725" s="832">
        <v>3</v>
      </c>
      <c r="O725" s="836">
        <v>1</v>
      </c>
      <c r="P725" s="835">
        <v>848.49</v>
      </c>
      <c r="Q725" s="837">
        <v>0.33333333333333331</v>
      </c>
      <c r="R725" s="832">
        <v>1</v>
      </c>
      <c r="S725" s="837">
        <v>0.33333333333333331</v>
      </c>
      <c r="T725" s="836">
        <v>0.5</v>
      </c>
      <c r="U725" s="838">
        <v>0.5</v>
      </c>
    </row>
    <row r="726" spans="1:21" ht="14.4" customHeight="1" x14ac:dyDescent="0.3">
      <c r="A726" s="831">
        <v>7</v>
      </c>
      <c r="B726" s="832" t="s">
        <v>2161</v>
      </c>
      <c r="C726" s="832" t="s">
        <v>2167</v>
      </c>
      <c r="D726" s="833" t="s">
        <v>3722</v>
      </c>
      <c r="E726" s="834" t="s">
        <v>2186</v>
      </c>
      <c r="F726" s="832" t="s">
        <v>2162</v>
      </c>
      <c r="G726" s="832" t="s">
        <v>2316</v>
      </c>
      <c r="H726" s="832" t="s">
        <v>585</v>
      </c>
      <c r="I726" s="832" t="s">
        <v>3364</v>
      </c>
      <c r="J726" s="832" t="s">
        <v>3365</v>
      </c>
      <c r="K726" s="832" t="s">
        <v>3366</v>
      </c>
      <c r="L726" s="835">
        <v>956.13</v>
      </c>
      <c r="M726" s="835">
        <v>1912.26</v>
      </c>
      <c r="N726" s="832">
        <v>2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7</v>
      </c>
      <c r="B727" s="832" t="s">
        <v>2161</v>
      </c>
      <c r="C727" s="832" t="s">
        <v>2167</v>
      </c>
      <c r="D727" s="833" t="s">
        <v>3722</v>
      </c>
      <c r="E727" s="834" t="s">
        <v>2186</v>
      </c>
      <c r="F727" s="832" t="s">
        <v>2162</v>
      </c>
      <c r="G727" s="832" t="s">
        <v>2955</v>
      </c>
      <c r="H727" s="832" t="s">
        <v>585</v>
      </c>
      <c r="I727" s="832" t="s">
        <v>2956</v>
      </c>
      <c r="J727" s="832" t="s">
        <v>2957</v>
      </c>
      <c r="K727" s="832" t="s">
        <v>2958</v>
      </c>
      <c r="L727" s="835">
        <v>0</v>
      </c>
      <c r="M727" s="835">
        <v>0</v>
      </c>
      <c r="N727" s="832">
        <v>3</v>
      </c>
      <c r="O727" s="836">
        <v>1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7</v>
      </c>
      <c r="B728" s="832" t="s">
        <v>2161</v>
      </c>
      <c r="C728" s="832" t="s">
        <v>2167</v>
      </c>
      <c r="D728" s="833" t="s">
        <v>3722</v>
      </c>
      <c r="E728" s="834" t="s">
        <v>2186</v>
      </c>
      <c r="F728" s="832" t="s">
        <v>2162</v>
      </c>
      <c r="G728" s="832" t="s">
        <v>2609</v>
      </c>
      <c r="H728" s="832" t="s">
        <v>585</v>
      </c>
      <c r="I728" s="832" t="s">
        <v>3367</v>
      </c>
      <c r="J728" s="832" t="s">
        <v>3368</v>
      </c>
      <c r="K728" s="832" t="s">
        <v>2819</v>
      </c>
      <c r="L728" s="835">
        <v>79.64</v>
      </c>
      <c r="M728" s="835">
        <v>159.28</v>
      </c>
      <c r="N728" s="832">
        <v>2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7</v>
      </c>
      <c r="B729" s="832" t="s">
        <v>2161</v>
      </c>
      <c r="C729" s="832" t="s">
        <v>2167</v>
      </c>
      <c r="D729" s="833" t="s">
        <v>3722</v>
      </c>
      <c r="E729" s="834" t="s">
        <v>2186</v>
      </c>
      <c r="F729" s="832" t="s">
        <v>2162</v>
      </c>
      <c r="G729" s="832" t="s">
        <v>2959</v>
      </c>
      <c r="H729" s="832" t="s">
        <v>585</v>
      </c>
      <c r="I729" s="832" t="s">
        <v>2963</v>
      </c>
      <c r="J729" s="832" t="s">
        <v>2961</v>
      </c>
      <c r="K729" s="832" t="s">
        <v>2964</v>
      </c>
      <c r="L729" s="835">
        <v>908.53</v>
      </c>
      <c r="M729" s="835">
        <v>2725.59</v>
      </c>
      <c r="N729" s="832">
        <v>3</v>
      </c>
      <c r="O729" s="836">
        <v>1</v>
      </c>
      <c r="P729" s="835">
        <v>2725.59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7</v>
      </c>
      <c r="B730" s="832" t="s">
        <v>2161</v>
      </c>
      <c r="C730" s="832" t="s">
        <v>2167</v>
      </c>
      <c r="D730" s="833" t="s">
        <v>3722</v>
      </c>
      <c r="E730" s="834" t="s">
        <v>2186</v>
      </c>
      <c r="F730" s="832" t="s">
        <v>2162</v>
      </c>
      <c r="G730" s="832" t="s">
        <v>2959</v>
      </c>
      <c r="H730" s="832" t="s">
        <v>585</v>
      </c>
      <c r="I730" s="832" t="s">
        <v>3232</v>
      </c>
      <c r="J730" s="832" t="s">
        <v>2961</v>
      </c>
      <c r="K730" s="832" t="s">
        <v>3233</v>
      </c>
      <c r="L730" s="835">
        <v>454.27</v>
      </c>
      <c r="M730" s="835">
        <v>2725.62</v>
      </c>
      <c r="N730" s="832">
        <v>6</v>
      </c>
      <c r="O730" s="836">
        <v>1</v>
      </c>
      <c r="P730" s="835">
        <v>2725.62</v>
      </c>
      <c r="Q730" s="837">
        <v>1</v>
      </c>
      <c r="R730" s="832">
        <v>6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7</v>
      </c>
      <c r="B731" s="832" t="s">
        <v>2161</v>
      </c>
      <c r="C731" s="832" t="s">
        <v>2167</v>
      </c>
      <c r="D731" s="833" t="s">
        <v>3722</v>
      </c>
      <c r="E731" s="834" t="s">
        <v>2186</v>
      </c>
      <c r="F731" s="832" t="s">
        <v>2162</v>
      </c>
      <c r="G731" s="832" t="s">
        <v>2959</v>
      </c>
      <c r="H731" s="832" t="s">
        <v>585</v>
      </c>
      <c r="I731" s="832" t="s">
        <v>2965</v>
      </c>
      <c r="J731" s="832" t="s">
        <v>2961</v>
      </c>
      <c r="K731" s="832" t="s">
        <v>2966</v>
      </c>
      <c r="L731" s="835">
        <v>1677.3</v>
      </c>
      <c r="M731" s="835">
        <v>25159.5</v>
      </c>
      <c r="N731" s="832">
        <v>15</v>
      </c>
      <c r="O731" s="836">
        <v>3</v>
      </c>
      <c r="P731" s="835">
        <v>10063.799999999999</v>
      </c>
      <c r="Q731" s="837">
        <v>0.39999999999999997</v>
      </c>
      <c r="R731" s="832">
        <v>6</v>
      </c>
      <c r="S731" s="837">
        <v>0.4</v>
      </c>
      <c r="T731" s="836">
        <v>2</v>
      </c>
      <c r="U731" s="838">
        <v>0.66666666666666663</v>
      </c>
    </row>
    <row r="732" spans="1:21" ht="14.4" customHeight="1" x14ac:dyDescent="0.3">
      <c r="A732" s="831">
        <v>7</v>
      </c>
      <c r="B732" s="832" t="s">
        <v>2161</v>
      </c>
      <c r="C732" s="832" t="s">
        <v>2167</v>
      </c>
      <c r="D732" s="833" t="s">
        <v>3722</v>
      </c>
      <c r="E732" s="834" t="s">
        <v>2186</v>
      </c>
      <c r="F732" s="832" t="s">
        <v>2162</v>
      </c>
      <c r="G732" s="832" t="s">
        <v>2959</v>
      </c>
      <c r="H732" s="832" t="s">
        <v>585</v>
      </c>
      <c r="I732" s="832" t="s">
        <v>2967</v>
      </c>
      <c r="J732" s="832" t="s">
        <v>2961</v>
      </c>
      <c r="K732" s="832" t="s">
        <v>2968</v>
      </c>
      <c r="L732" s="835">
        <v>4714.62</v>
      </c>
      <c r="M732" s="835">
        <v>14143.86</v>
      </c>
      <c r="N732" s="832">
        <v>3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7</v>
      </c>
      <c r="B733" s="832" t="s">
        <v>2161</v>
      </c>
      <c r="C733" s="832" t="s">
        <v>2167</v>
      </c>
      <c r="D733" s="833" t="s">
        <v>3722</v>
      </c>
      <c r="E733" s="834" t="s">
        <v>2186</v>
      </c>
      <c r="F733" s="832" t="s">
        <v>2162</v>
      </c>
      <c r="G733" s="832" t="s">
        <v>2959</v>
      </c>
      <c r="H733" s="832" t="s">
        <v>585</v>
      </c>
      <c r="I733" s="832" t="s">
        <v>2969</v>
      </c>
      <c r="J733" s="832" t="s">
        <v>2961</v>
      </c>
      <c r="K733" s="832" t="s">
        <v>2970</v>
      </c>
      <c r="L733" s="835">
        <v>3354.59</v>
      </c>
      <c r="M733" s="835">
        <v>10063.77</v>
      </c>
      <c r="N733" s="832">
        <v>3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7</v>
      </c>
      <c r="B734" s="832" t="s">
        <v>2161</v>
      </c>
      <c r="C734" s="832" t="s">
        <v>2167</v>
      </c>
      <c r="D734" s="833" t="s">
        <v>3722</v>
      </c>
      <c r="E734" s="834" t="s">
        <v>2186</v>
      </c>
      <c r="F734" s="832" t="s">
        <v>2162</v>
      </c>
      <c r="G734" s="832" t="s">
        <v>2959</v>
      </c>
      <c r="H734" s="832" t="s">
        <v>585</v>
      </c>
      <c r="I734" s="832" t="s">
        <v>3234</v>
      </c>
      <c r="J734" s="832" t="s">
        <v>2961</v>
      </c>
      <c r="K734" s="832" t="s">
        <v>3235</v>
      </c>
      <c r="L734" s="835">
        <v>2357.31</v>
      </c>
      <c r="M734" s="835">
        <v>21215.79</v>
      </c>
      <c r="N734" s="832">
        <v>9</v>
      </c>
      <c r="O734" s="836">
        <v>1</v>
      </c>
      <c r="P734" s="835">
        <v>21215.79</v>
      </c>
      <c r="Q734" s="837">
        <v>1</v>
      </c>
      <c r="R734" s="832">
        <v>9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7</v>
      </c>
      <c r="B735" s="832" t="s">
        <v>2161</v>
      </c>
      <c r="C735" s="832" t="s">
        <v>2167</v>
      </c>
      <c r="D735" s="833" t="s">
        <v>3722</v>
      </c>
      <c r="E735" s="834" t="s">
        <v>2186</v>
      </c>
      <c r="F735" s="832" t="s">
        <v>2162</v>
      </c>
      <c r="G735" s="832" t="s">
        <v>2324</v>
      </c>
      <c r="H735" s="832" t="s">
        <v>585</v>
      </c>
      <c r="I735" s="832" t="s">
        <v>3369</v>
      </c>
      <c r="J735" s="832" t="s">
        <v>2326</v>
      </c>
      <c r="K735" s="832" t="s">
        <v>3370</v>
      </c>
      <c r="L735" s="835">
        <v>34.15</v>
      </c>
      <c r="M735" s="835">
        <v>34.15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7</v>
      </c>
      <c r="B736" s="832" t="s">
        <v>2161</v>
      </c>
      <c r="C736" s="832" t="s">
        <v>2167</v>
      </c>
      <c r="D736" s="833" t="s">
        <v>3722</v>
      </c>
      <c r="E736" s="834" t="s">
        <v>2186</v>
      </c>
      <c r="F736" s="832" t="s">
        <v>2162</v>
      </c>
      <c r="G736" s="832" t="s">
        <v>2489</v>
      </c>
      <c r="H736" s="832" t="s">
        <v>585</v>
      </c>
      <c r="I736" s="832" t="s">
        <v>3371</v>
      </c>
      <c r="J736" s="832" t="s">
        <v>3237</v>
      </c>
      <c r="K736" s="832" t="s">
        <v>2528</v>
      </c>
      <c r="L736" s="835">
        <v>0</v>
      </c>
      <c r="M736" s="835">
        <v>0</v>
      </c>
      <c r="N736" s="832">
        <v>1</v>
      </c>
      <c r="O736" s="836">
        <v>1</v>
      </c>
      <c r="P736" s="835">
        <v>0</v>
      </c>
      <c r="Q736" s="837"/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7</v>
      </c>
      <c r="B737" s="832" t="s">
        <v>2161</v>
      </c>
      <c r="C737" s="832" t="s">
        <v>2167</v>
      </c>
      <c r="D737" s="833" t="s">
        <v>3722</v>
      </c>
      <c r="E737" s="834" t="s">
        <v>2186</v>
      </c>
      <c r="F737" s="832" t="s">
        <v>2162</v>
      </c>
      <c r="G737" s="832" t="s">
        <v>2972</v>
      </c>
      <c r="H737" s="832" t="s">
        <v>585</v>
      </c>
      <c r="I737" s="832" t="s">
        <v>2973</v>
      </c>
      <c r="J737" s="832" t="s">
        <v>673</v>
      </c>
      <c r="K737" s="832" t="s">
        <v>2974</v>
      </c>
      <c r="L737" s="835">
        <v>0</v>
      </c>
      <c r="M737" s="835">
        <v>0</v>
      </c>
      <c r="N737" s="832">
        <v>2</v>
      </c>
      <c r="O737" s="836">
        <v>0.5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7</v>
      </c>
      <c r="B738" s="832" t="s">
        <v>2161</v>
      </c>
      <c r="C738" s="832" t="s">
        <v>2167</v>
      </c>
      <c r="D738" s="833" t="s">
        <v>3722</v>
      </c>
      <c r="E738" s="834" t="s">
        <v>2186</v>
      </c>
      <c r="F738" s="832" t="s">
        <v>2162</v>
      </c>
      <c r="G738" s="832" t="s">
        <v>2979</v>
      </c>
      <c r="H738" s="832" t="s">
        <v>634</v>
      </c>
      <c r="I738" s="832" t="s">
        <v>2980</v>
      </c>
      <c r="J738" s="832" t="s">
        <v>2981</v>
      </c>
      <c r="K738" s="832" t="s">
        <v>2982</v>
      </c>
      <c r="L738" s="835">
        <v>102.9</v>
      </c>
      <c r="M738" s="835">
        <v>205.8</v>
      </c>
      <c r="N738" s="832">
        <v>2</v>
      </c>
      <c r="O738" s="836">
        <v>0.5</v>
      </c>
      <c r="P738" s="835">
        <v>205.8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7</v>
      </c>
      <c r="B739" s="832" t="s">
        <v>2161</v>
      </c>
      <c r="C739" s="832" t="s">
        <v>2167</v>
      </c>
      <c r="D739" s="833" t="s">
        <v>3722</v>
      </c>
      <c r="E739" s="834" t="s">
        <v>2186</v>
      </c>
      <c r="F739" s="832" t="s">
        <v>2162</v>
      </c>
      <c r="G739" s="832" t="s">
        <v>2979</v>
      </c>
      <c r="H739" s="832" t="s">
        <v>585</v>
      </c>
      <c r="I739" s="832" t="s">
        <v>2983</v>
      </c>
      <c r="J739" s="832" t="s">
        <v>2984</v>
      </c>
      <c r="K739" s="832" t="s">
        <v>2985</v>
      </c>
      <c r="L739" s="835">
        <v>74.64</v>
      </c>
      <c r="M739" s="835">
        <v>223.92000000000002</v>
      </c>
      <c r="N739" s="832">
        <v>3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7</v>
      </c>
      <c r="B740" s="832" t="s">
        <v>2161</v>
      </c>
      <c r="C740" s="832" t="s">
        <v>2167</v>
      </c>
      <c r="D740" s="833" t="s">
        <v>3722</v>
      </c>
      <c r="E740" s="834" t="s">
        <v>2186</v>
      </c>
      <c r="F740" s="832" t="s">
        <v>2162</v>
      </c>
      <c r="G740" s="832" t="s">
        <v>2986</v>
      </c>
      <c r="H740" s="832" t="s">
        <v>585</v>
      </c>
      <c r="I740" s="832" t="s">
        <v>2987</v>
      </c>
      <c r="J740" s="832" t="s">
        <v>1177</v>
      </c>
      <c r="K740" s="832" t="s">
        <v>2988</v>
      </c>
      <c r="L740" s="835">
        <v>24.37</v>
      </c>
      <c r="M740" s="835">
        <v>48.74</v>
      </c>
      <c r="N740" s="832">
        <v>2</v>
      </c>
      <c r="O740" s="836">
        <v>0.5</v>
      </c>
      <c r="P740" s="835">
        <v>48.74</v>
      </c>
      <c r="Q740" s="837">
        <v>1</v>
      </c>
      <c r="R740" s="832">
        <v>2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7</v>
      </c>
      <c r="B741" s="832" t="s">
        <v>2161</v>
      </c>
      <c r="C741" s="832" t="s">
        <v>2167</v>
      </c>
      <c r="D741" s="833" t="s">
        <v>3722</v>
      </c>
      <c r="E741" s="834" t="s">
        <v>2186</v>
      </c>
      <c r="F741" s="832" t="s">
        <v>2162</v>
      </c>
      <c r="G741" s="832" t="s">
        <v>2986</v>
      </c>
      <c r="H741" s="832" t="s">
        <v>585</v>
      </c>
      <c r="I741" s="832" t="s">
        <v>2989</v>
      </c>
      <c r="J741" s="832" t="s">
        <v>1177</v>
      </c>
      <c r="K741" s="832" t="s">
        <v>2990</v>
      </c>
      <c r="L741" s="835">
        <v>38.590000000000003</v>
      </c>
      <c r="M741" s="835">
        <v>115.77000000000001</v>
      </c>
      <c r="N741" s="832">
        <v>3</v>
      </c>
      <c r="O741" s="836">
        <v>0.5</v>
      </c>
      <c r="P741" s="835">
        <v>115.77000000000001</v>
      </c>
      <c r="Q741" s="837">
        <v>1</v>
      </c>
      <c r="R741" s="832">
        <v>3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7</v>
      </c>
      <c r="B742" s="832" t="s">
        <v>2161</v>
      </c>
      <c r="C742" s="832" t="s">
        <v>2167</v>
      </c>
      <c r="D742" s="833" t="s">
        <v>3722</v>
      </c>
      <c r="E742" s="834" t="s">
        <v>2186</v>
      </c>
      <c r="F742" s="832" t="s">
        <v>2162</v>
      </c>
      <c r="G742" s="832" t="s">
        <v>2400</v>
      </c>
      <c r="H742" s="832" t="s">
        <v>634</v>
      </c>
      <c r="I742" s="832" t="s">
        <v>3372</v>
      </c>
      <c r="J742" s="832" t="s">
        <v>2501</v>
      </c>
      <c r="K742" s="832" t="s">
        <v>3373</v>
      </c>
      <c r="L742" s="835">
        <v>69.16</v>
      </c>
      <c r="M742" s="835">
        <v>276.64</v>
      </c>
      <c r="N742" s="832">
        <v>4</v>
      </c>
      <c r="O742" s="836">
        <v>2</v>
      </c>
      <c r="P742" s="835">
        <v>207.48</v>
      </c>
      <c r="Q742" s="837">
        <v>0.75</v>
      </c>
      <c r="R742" s="832">
        <v>3</v>
      </c>
      <c r="S742" s="837">
        <v>0.75</v>
      </c>
      <c r="T742" s="836">
        <v>1</v>
      </c>
      <c r="U742" s="838">
        <v>0.5</v>
      </c>
    </row>
    <row r="743" spans="1:21" ht="14.4" customHeight="1" x14ac:dyDescent="0.3">
      <c r="A743" s="831">
        <v>7</v>
      </c>
      <c r="B743" s="832" t="s">
        <v>2161</v>
      </c>
      <c r="C743" s="832" t="s">
        <v>2167</v>
      </c>
      <c r="D743" s="833" t="s">
        <v>3722</v>
      </c>
      <c r="E743" s="834" t="s">
        <v>2186</v>
      </c>
      <c r="F743" s="832" t="s">
        <v>2162</v>
      </c>
      <c r="G743" s="832" t="s">
        <v>3001</v>
      </c>
      <c r="H743" s="832" t="s">
        <v>585</v>
      </c>
      <c r="I743" s="832" t="s">
        <v>3374</v>
      </c>
      <c r="J743" s="832" t="s">
        <v>3003</v>
      </c>
      <c r="K743" s="832" t="s">
        <v>3375</v>
      </c>
      <c r="L743" s="835">
        <v>127</v>
      </c>
      <c r="M743" s="835">
        <v>1524</v>
      </c>
      <c r="N743" s="832">
        <v>12</v>
      </c>
      <c r="O743" s="836">
        <v>3</v>
      </c>
      <c r="P743" s="835">
        <v>1524</v>
      </c>
      <c r="Q743" s="837">
        <v>1</v>
      </c>
      <c r="R743" s="832">
        <v>12</v>
      </c>
      <c r="S743" s="837">
        <v>1</v>
      </c>
      <c r="T743" s="836">
        <v>3</v>
      </c>
      <c r="U743" s="838">
        <v>1</v>
      </c>
    </row>
    <row r="744" spans="1:21" ht="14.4" customHeight="1" x14ac:dyDescent="0.3">
      <c r="A744" s="831">
        <v>7</v>
      </c>
      <c r="B744" s="832" t="s">
        <v>2161</v>
      </c>
      <c r="C744" s="832" t="s">
        <v>2167</v>
      </c>
      <c r="D744" s="833" t="s">
        <v>3722</v>
      </c>
      <c r="E744" s="834" t="s">
        <v>2186</v>
      </c>
      <c r="F744" s="832" t="s">
        <v>2162</v>
      </c>
      <c r="G744" s="832" t="s">
        <v>3001</v>
      </c>
      <c r="H744" s="832" t="s">
        <v>585</v>
      </c>
      <c r="I744" s="832" t="s">
        <v>3274</v>
      </c>
      <c r="J744" s="832" t="s">
        <v>3003</v>
      </c>
      <c r="K744" s="832" t="s">
        <v>2361</v>
      </c>
      <c r="L744" s="835">
        <v>389.92</v>
      </c>
      <c r="M744" s="835">
        <v>2339.52</v>
      </c>
      <c r="N744" s="832">
        <v>6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7</v>
      </c>
      <c r="B745" s="832" t="s">
        <v>2161</v>
      </c>
      <c r="C745" s="832" t="s">
        <v>2167</v>
      </c>
      <c r="D745" s="833" t="s">
        <v>3722</v>
      </c>
      <c r="E745" s="834" t="s">
        <v>2186</v>
      </c>
      <c r="F745" s="832" t="s">
        <v>2162</v>
      </c>
      <c r="G745" s="832" t="s">
        <v>3001</v>
      </c>
      <c r="H745" s="832" t="s">
        <v>585</v>
      </c>
      <c r="I745" s="832" t="s">
        <v>3002</v>
      </c>
      <c r="J745" s="832" t="s">
        <v>3003</v>
      </c>
      <c r="K745" s="832" t="s">
        <v>1819</v>
      </c>
      <c r="L745" s="835">
        <v>701.65</v>
      </c>
      <c r="M745" s="835">
        <v>8419.7999999999993</v>
      </c>
      <c r="N745" s="832">
        <v>12</v>
      </c>
      <c r="O745" s="836">
        <v>2</v>
      </c>
      <c r="P745" s="835">
        <v>8419.7999999999993</v>
      </c>
      <c r="Q745" s="837">
        <v>1</v>
      </c>
      <c r="R745" s="832">
        <v>12</v>
      </c>
      <c r="S745" s="837">
        <v>1</v>
      </c>
      <c r="T745" s="836">
        <v>2</v>
      </c>
      <c r="U745" s="838">
        <v>1</v>
      </c>
    </row>
    <row r="746" spans="1:21" ht="14.4" customHeight="1" x14ac:dyDescent="0.3">
      <c r="A746" s="831">
        <v>7</v>
      </c>
      <c r="B746" s="832" t="s">
        <v>2161</v>
      </c>
      <c r="C746" s="832" t="s">
        <v>2167</v>
      </c>
      <c r="D746" s="833" t="s">
        <v>3722</v>
      </c>
      <c r="E746" s="834" t="s">
        <v>2186</v>
      </c>
      <c r="F746" s="832" t="s">
        <v>2162</v>
      </c>
      <c r="G746" s="832" t="s">
        <v>3001</v>
      </c>
      <c r="H746" s="832" t="s">
        <v>585</v>
      </c>
      <c r="I746" s="832" t="s">
        <v>3004</v>
      </c>
      <c r="J746" s="832" t="s">
        <v>3005</v>
      </c>
      <c r="K746" s="832" t="s">
        <v>1829</v>
      </c>
      <c r="L746" s="835">
        <v>208.18</v>
      </c>
      <c r="M746" s="835">
        <v>416.36</v>
      </c>
      <c r="N746" s="832">
        <v>2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7</v>
      </c>
      <c r="B747" s="832" t="s">
        <v>2161</v>
      </c>
      <c r="C747" s="832" t="s">
        <v>2167</v>
      </c>
      <c r="D747" s="833" t="s">
        <v>3722</v>
      </c>
      <c r="E747" s="834" t="s">
        <v>2186</v>
      </c>
      <c r="F747" s="832" t="s">
        <v>2162</v>
      </c>
      <c r="G747" s="832" t="s">
        <v>3001</v>
      </c>
      <c r="H747" s="832" t="s">
        <v>585</v>
      </c>
      <c r="I747" s="832" t="s">
        <v>3275</v>
      </c>
      <c r="J747" s="832" t="s">
        <v>3005</v>
      </c>
      <c r="K747" s="832" t="s">
        <v>2040</v>
      </c>
      <c r="L747" s="835">
        <v>383.18</v>
      </c>
      <c r="M747" s="835">
        <v>1532.72</v>
      </c>
      <c r="N747" s="832">
        <v>4</v>
      </c>
      <c r="O747" s="836">
        <v>1</v>
      </c>
      <c r="P747" s="835">
        <v>766.36</v>
      </c>
      <c r="Q747" s="837">
        <v>0.5</v>
      </c>
      <c r="R747" s="832">
        <v>2</v>
      </c>
      <c r="S747" s="837">
        <v>0.5</v>
      </c>
      <c r="T747" s="836">
        <v>1</v>
      </c>
      <c r="U747" s="838">
        <v>1</v>
      </c>
    </row>
    <row r="748" spans="1:21" ht="14.4" customHeight="1" x14ac:dyDescent="0.3">
      <c r="A748" s="831">
        <v>7</v>
      </c>
      <c r="B748" s="832" t="s">
        <v>2161</v>
      </c>
      <c r="C748" s="832" t="s">
        <v>2167</v>
      </c>
      <c r="D748" s="833" t="s">
        <v>3722</v>
      </c>
      <c r="E748" s="834" t="s">
        <v>2186</v>
      </c>
      <c r="F748" s="832" t="s">
        <v>2162</v>
      </c>
      <c r="G748" s="832" t="s">
        <v>3001</v>
      </c>
      <c r="H748" s="832" t="s">
        <v>585</v>
      </c>
      <c r="I748" s="832" t="s">
        <v>3276</v>
      </c>
      <c r="J748" s="832" t="s">
        <v>3003</v>
      </c>
      <c r="K748" s="832" t="s">
        <v>3277</v>
      </c>
      <c r="L748" s="835">
        <v>233.95</v>
      </c>
      <c r="M748" s="835">
        <v>7018.4999999999991</v>
      </c>
      <c r="N748" s="832">
        <v>30</v>
      </c>
      <c r="O748" s="836">
        <v>4</v>
      </c>
      <c r="P748" s="835">
        <v>4211.0999999999995</v>
      </c>
      <c r="Q748" s="837">
        <v>0.6</v>
      </c>
      <c r="R748" s="832">
        <v>18</v>
      </c>
      <c r="S748" s="837">
        <v>0.6</v>
      </c>
      <c r="T748" s="836">
        <v>2</v>
      </c>
      <c r="U748" s="838">
        <v>0.5</v>
      </c>
    </row>
    <row r="749" spans="1:21" ht="14.4" customHeight="1" x14ac:dyDescent="0.3">
      <c r="A749" s="831">
        <v>7</v>
      </c>
      <c r="B749" s="832" t="s">
        <v>2161</v>
      </c>
      <c r="C749" s="832" t="s">
        <v>2167</v>
      </c>
      <c r="D749" s="833" t="s">
        <v>3722</v>
      </c>
      <c r="E749" s="834" t="s">
        <v>2186</v>
      </c>
      <c r="F749" s="832" t="s">
        <v>2162</v>
      </c>
      <c r="G749" s="832" t="s">
        <v>3011</v>
      </c>
      <c r="H749" s="832" t="s">
        <v>585</v>
      </c>
      <c r="I749" s="832" t="s">
        <v>3012</v>
      </c>
      <c r="J749" s="832" t="s">
        <v>3013</v>
      </c>
      <c r="K749" s="832" t="s">
        <v>3014</v>
      </c>
      <c r="L749" s="835">
        <v>113.93</v>
      </c>
      <c r="M749" s="835">
        <v>797.51</v>
      </c>
      <c r="N749" s="832">
        <v>7</v>
      </c>
      <c r="O749" s="836">
        <v>1.5</v>
      </c>
      <c r="P749" s="835">
        <v>455.72</v>
      </c>
      <c r="Q749" s="837">
        <v>0.57142857142857151</v>
      </c>
      <c r="R749" s="832">
        <v>4</v>
      </c>
      <c r="S749" s="837">
        <v>0.5714285714285714</v>
      </c>
      <c r="T749" s="836">
        <v>1</v>
      </c>
      <c r="U749" s="838">
        <v>0.66666666666666663</v>
      </c>
    </row>
    <row r="750" spans="1:21" ht="14.4" customHeight="1" x14ac:dyDescent="0.3">
      <c r="A750" s="831">
        <v>7</v>
      </c>
      <c r="B750" s="832" t="s">
        <v>2161</v>
      </c>
      <c r="C750" s="832" t="s">
        <v>2167</v>
      </c>
      <c r="D750" s="833" t="s">
        <v>3722</v>
      </c>
      <c r="E750" s="834" t="s">
        <v>2186</v>
      </c>
      <c r="F750" s="832" t="s">
        <v>2162</v>
      </c>
      <c r="G750" s="832" t="s">
        <v>3282</v>
      </c>
      <c r="H750" s="832" t="s">
        <v>585</v>
      </c>
      <c r="I750" s="832" t="s">
        <v>3283</v>
      </c>
      <c r="J750" s="832" t="s">
        <v>3284</v>
      </c>
      <c r="K750" s="832" t="s">
        <v>3285</v>
      </c>
      <c r="L750" s="835">
        <v>668.54</v>
      </c>
      <c r="M750" s="835">
        <v>1337.08</v>
      </c>
      <c r="N750" s="832">
        <v>2</v>
      </c>
      <c r="O750" s="836">
        <v>1</v>
      </c>
      <c r="P750" s="835">
        <v>1337.08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7</v>
      </c>
      <c r="B751" s="832" t="s">
        <v>2161</v>
      </c>
      <c r="C751" s="832" t="s">
        <v>2167</v>
      </c>
      <c r="D751" s="833" t="s">
        <v>3722</v>
      </c>
      <c r="E751" s="834" t="s">
        <v>2186</v>
      </c>
      <c r="F751" s="832" t="s">
        <v>2162</v>
      </c>
      <c r="G751" s="832" t="s">
        <v>3018</v>
      </c>
      <c r="H751" s="832" t="s">
        <v>585</v>
      </c>
      <c r="I751" s="832" t="s">
        <v>3376</v>
      </c>
      <c r="J751" s="832" t="s">
        <v>3020</v>
      </c>
      <c r="K751" s="832" t="s">
        <v>3377</v>
      </c>
      <c r="L751" s="835">
        <v>0</v>
      </c>
      <c r="M751" s="835">
        <v>0</v>
      </c>
      <c r="N751" s="832">
        <v>18</v>
      </c>
      <c r="O751" s="836">
        <v>3</v>
      </c>
      <c r="P751" s="835">
        <v>0</v>
      </c>
      <c r="Q751" s="837"/>
      <c r="R751" s="832">
        <v>18</v>
      </c>
      <c r="S751" s="837">
        <v>1</v>
      </c>
      <c r="T751" s="836">
        <v>3</v>
      </c>
      <c r="U751" s="838">
        <v>1</v>
      </c>
    </row>
    <row r="752" spans="1:21" ht="14.4" customHeight="1" x14ac:dyDescent="0.3">
      <c r="A752" s="831">
        <v>7</v>
      </c>
      <c r="B752" s="832" t="s">
        <v>2161</v>
      </c>
      <c r="C752" s="832" t="s">
        <v>2167</v>
      </c>
      <c r="D752" s="833" t="s">
        <v>3722</v>
      </c>
      <c r="E752" s="834" t="s">
        <v>2186</v>
      </c>
      <c r="F752" s="832" t="s">
        <v>2162</v>
      </c>
      <c r="G752" s="832" t="s">
        <v>3018</v>
      </c>
      <c r="H752" s="832" t="s">
        <v>585</v>
      </c>
      <c r="I752" s="832" t="s">
        <v>3019</v>
      </c>
      <c r="J752" s="832" t="s">
        <v>3020</v>
      </c>
      <c r="K752" s="832" t="s">
        <v>3021</v>
      </c>
      <c r="L752" s="835">
        <v>3354.59</v>
      </c>
      <c r="M752" s="835">
        <v>140892.78</v>
      </c>
      <c r="N752" s="832">
        <v>42</v>
      </c>
      <c r="O752" s="836">
        <v>9</v>
      </c>
      <c r="P752" s="835">
        <v>140892.78</v>
      </c>
      <c r="Q752" s="837">
        <v>1</v>
      </c>
      <c r="R752" s="832">
        <v>42</v>
      </c>
      <c r="S752" s="837">
        <v>1</v>
      </c>
      <c r="T752" s="836">
        <v>9</v>
      </c>
      <c r="U752" s="838">
        <v>1</v>
      </c>
    </row>
    <row r="753" spans="1:21" ht="14.4" customHeight="1" x14ac:dyDescent="0.3">
      <c r="A753" s="831">
        <v>7</v>
      </c>
      <c r="B753" s="832" t="s">
        <v>2161</v>
      </c>
      <c r="C753" s="832" t="s">
        <v>2167</v>
      </c>
      <c r="D753" s="833" t="s">
        <v>3722</v>
      </c>
      <c r="E753" s="834" t="s">
        <v>2186</v>
      </c>
      <c r="F753" s="832" t="s">
        <v>2162</v>
      </c>
      <c r="G753" s="832" t="s">
        <v>3018</v>
      </c>
      <c r="H753" s="832" t="s">
        <v>585</v>
      </c>
      <c r="I753" s="832" t="s">
        <v>3022</v>
      </c>
      <c r="J753" s="832" t="s">
        <v>3020</v>
      </c>
      <c r="K753" s="832" t="s">
        <v>3023</v>
      </c>
      <c r="L753" s="835">
        <v>0</v>
      </c>
      <c r="M753" s="835">
        <v>0</v>
      </c>
      <c r="N753" s="832">
        <v>33</v>
      </c>
      <c r="O753" s="836">
        <v>5</v>
      </c>
      <c r="P753" s="835">
        <v>0</v>
      </c>
      <c r="Q753" s="837"/>
      <c r="R753" s="832">
        <v>24</v>
      </c>
      <c r="S753" s="837">
        <v>0.72727272727272729</v>
      </c>
      <c r="T753" s="836">
        <v>4</v>
      </c>
      <c r="U753" s="838">
        <v>0.8</v>
      </c>
    </row>
    <row r="754" spans="1:21" ht="14.4" customHeight="1" x14ac:dyDescent="0.3">
      <c r="A754" s="831">
        <v>7</v>
      </c>
      <c r="B754" s="832" t="s">
        <v>2161</v>
      </c>
      <c r="C754" s="832" t="s">
        <v>2167</v>
      </c>
      <c r="D754" s="833" t="s">
        <v>3722</v>
      </c>
      <c r="E754" s="834" t="s">
        <v>2186</v>
      </c>
      <c r="F754" s="832" t="s">
        <v>2162</v>
      </c>
      <c r="G754" s="832" t="s">
        <v>3018</v>
      </c>
      <c r="H754" s="832" t="s">
        <v>585</v>
      </c>
      <c r="I754" s="832" t="s">
        <v>3024</v>
      </c>
      <c r="J754" s="832" t="s">
        <v>3020</v>
      </c>
      <c r="K754" s="832" t="s">
        <v>3025</v>
      </c>
      <c r="L754" s="835">
        <v>908.53</v>
      </c>
      <c r="M754" s="835">
        <v>27255.9</v>
      </c>
      <c r="N754" s="832">
        <v>30</v>
      </c>
      <c r="O754" s="836">
        <v>8</v>
      </c>
      <c r="P754" s="835">
        <v>11810.89</v>
      </c>
      <c r="Q754" s="837">
        <v>0.43333333333333329</v>
      </c>
      <c r="R754" s="832">
        <v>13</v>
      </c>
      <c r="S754" s="837">
        <v>0.43333333333333335</v>
      </c>
      <c r="T754" s="836">
        <v>3</v>
      </c>
      <c r="U754" s="838">
        <v>0.375</v>
      </c>
    </row>
    <row r="755" spans="1:21" ht="14.4" customHeight="1" x14ac:dyDescent="0.3">
      <c r="A755" s="831">
        <v>7</v>
      </c>
      <c r="B755" s="832" t="s">
        <v>2161</v>
      </c>
      <c r="C755" s="832" t="s">
        <v>2167</v>
      </c>
      <c r="D755" s="833" t="s">
        <v>3722</v>
      </c>
      <c r="E755" s="834" t="s">
        <v>2186</v>
      </c>
      <c r="F755" s="832" t="s">
        <v>2162</v>
      </c>
      <c r="G755" s="832" t="s">
        <v>3018</v>
      </c>
      <c r="H755" s="832" t="s">
        <v>585</v>
      </c>
      <c r="I755" s="832" t="s">
        <v>3026</v>
      </c>
      <c r="J755" s="832" t="s">
        <v>3020</v>
      </c>
      <c r="K755" s="832" t="s">
        <v>3027</v>
      </c>
      <c r="L755" s="835">
        <v>583.70000000000005</v>
      </c>
      <c r="M755" s="835">
        <v>9339.2000000000007</v>
      </c>
      <c r="N755" s="832">
        <v>16</v>
      </c>
      <c r="O755" s="836">
        <v>6</v>
      </c>
      <c r="P755" s="835">
        <v>7004.4000000000005</v>
      </c>
      <c r="Q755" s="837">
        <v>0.75</v>
      </c>
      <c r="R755" s="832">
        <v>12</v>
      </c>
      <c r="S755" s="837">
        <v>0.75</v>
      </c>
      <c r="T755" s="836">
        <v>4</v>
      </c>
      <c r="U755" s="838">
        <v>0.66666666666666663</v>
      </c>
    </row>
    <row r="756" spans="1:21" ht="14.4" customHeight="1" x14ac:dyDescent="0.3">
      <c r="A756" s="831">
        <v>7</v>
      </c>
      <c r="B756" s="832" t="s">
        <v>2161</v>
      </c>
      <c r="C756" s="832" t="s">
        <v>2167</v>
      </c>
      <c r="D756" s="833" t="s">
        <v>3722</v>
      </c>
      <c r="E756" s="834" t="s">
        <v>2186</v>
      </c>
      <c r="F756" s="832" t="s">
        <v>2162</v>
      </c>
      <c r="G756" s="832" t="s">
        <v>3018</v>
      </c>
      <c r="H756" s="832" t="s">
        <v>585</v>
      </c>
      <c r="I756" s="832" t="s">
        <v>3286</v>
      </c>
      <c r="J756" s="832" t="s">
        <v>3020</v>
      </c>
      <c r="K756" s="832" t="s">
        <v>3287</v>
      </c>
      <c r="L756" s="835">
        <v>0</v>
      </c>
      <c r="M756" s="835">
        <v>0</v>
      </c>
      <c r="N756" s="832">
        <v>12</v>
      </c>
      <c r="O756" s="836">
        <v>2</v>
      </c>
      <c r="P756" s="835">
        <v>0</v>
      </c>
      <c r="Q756" s="837"/>
      <c r="R756" s="832">
        <v>12</v>
      </c>
      <c r="S756" s="837">
        <v>1</v>
      </c>
      <c r="T756" s="836">
        <v>2</v>
      </c>
      <c r="U756" s="838">
        <v>1</v>
      </c>
    </row>
    <row r="757" spans="1:21" ht="14.4" customHeight="1" x14ac:dyDescent="0.3">
      <c r="A757" s="831">
        <v>7</v>
      </c>
      <c r="B757" s="832" t="s">
        <v>2161</v>
      </c>
      <c r="C757" s="832" t="s">
        <v>2167</v>
      </c>
      <c r="D757" s="833" t="s">
        <v>3722</v>
      </c>
      <c r="E757" s="834" t="s">
        <v>2186</v>
      </c>
      <c r="F757" s="832" t="s">
        <v>2162</v>
      </c>
      <c r="G757" s="832" t="s">
        <v>3018</v>
      </c>
      <c r="H757" s="832" t="s">
        <v>585</v>
      </c>
      <c r="I757" s="832" t="s">
        <v>3028</v>
      </c>
      <c r="J757" s="832" t="s">
        <v>3020</v>
      </c>
      <c r="K757" s="832" t="s">
        <v>3029</v>
      </c>
      <c r="L757" s="835">
        <v>1677.3</v>
      </c>
      <c r="M757" s="835">
        <v>68769.3</v>
      </c>
      <c r="N757" s="832">
        <v>41</v>
      </c>
      <c r="O757" s="836">
        <v>11</v>
      </c>
      <c r="P757" s="835">
        <v>60382.8</v>
      </c>
      <c r="Q757" s="837">
        <v>0.87804878048780488</v>
      </c>
      <c r="R757" s="832">
        <v>36</v>
      </c>
      <c r="S757" s="837">
        <v>0.87804878048780488</v>
      </c>
      <c r="T757" s="836">
        <v>10</v>
      </c>
      <c r="U757" s="838">
        <v>0.90909090909090906</v>
      </c>
    </row>
    <row r="758" spans="1:21" ht="14.4" customHeight="1" x14ac:dyDescent="0.3">
      <c r="A758" s="831">
        <v>7</v>
      </c>
      <c r="B758" s="832" t="s">
        <v>2161</v>
      </c>
      <c r="C758" s="832" t="s">
        <v>2167</v>
      </c>
      <c r="D758" s="833" t="s">
        <v>3722</v>
      </c>
      <c r="E758" s="834" t="s">
        <v>2186</v>
      </c>
      <c r="F758" s="832" t="s">
        <v>2162</v>
      </c>
      <c r="G758" s="832" t="s">
        <v>3018</v>
      </c>
      <c r="H758" s="832" t="s">
        <v>585</v>
      </c>
      <c r="I758" s="832" t="s">
        <v>3378</v>
      </c>
      <c r="J758" s="832" t="s">
        <v>3034</v>
      </c>
      <c r="K758" s="832" t="s">
        <v>3379</v>
      </c>
      <c r="L758" s="835">
        <v>0</v>
      </c>
      <c r="M758" s="835">
        <v>0</v>
      </c>
      <c r="N758" s="832">
        <v>3</v>
      </c>
      <c r="O758" s="836">
        <v>1</v>
      </c>
      <c r="P758" s="835">
        <v>0</v>
      </c>
      <c r="Q758" s="837"/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7</v>
      </c>
      <c r="B759" s="832" t="s">
        <v>2161</v>
      </c>
      <c r="C759" s="832" t="s">
        <v>2167</v>
      </c>
      <c r="D759" s="833" t="s">
        <v>3722</v>
      </c>
      <c r="E759" s="834" t="s">
        <v>2186</v>
      </c>
      <c r="F759" s="832" t="s">
        <v>2162</v>
      </c>
      <c r="G759" s="832" t="s">
        <v>3018</v>
      </c>
      <c r="H759" s="832" t="s">
        <v>634</v>
      </c>
      <c r="I759" s="832" t="s">
        <v>3035</v>
      </c>
      <c r="J759" s="832" t="s">
        <v>3034</v>
      </c>
      <c r="K759" s="832" t="s">
        <v>3027</v>
      </c>
      <c r="L759" s="835">
        <v>583.70000000000005</v>
      </c>
      <c r="M759" s="835">
        <v>1751.1000000000001</v>
      </c>
      <c r="N759" s="832">
        <v>3</v>
      </c>
      <c r="O759" s="836">
        <v>1</v>
      </c>
      <c r="P759" s="835">
        <v>1751.1000000000001</v>
      </c>
      <c r="Q759" s="837">
        <v>1</v>
      </c>
      <c r="R759" s="832">
        <v>3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7</v>
      </c>
      <c r="B760" s="832" t="s">
        <v>2161</v>
      </c>
      <c r="C760" s="832" t="s">
        <v>2167</v>
      </c>
      <c r="D760" s="833" t="s">
        <v>3722</v>
      </c>
      <c r="E760" s="834" t="s">
        <v>2186</v>
      </c>
      <c r="F760" s="832" t="s">
        <v>2162</v>
      </c>
      <c r="G760" s="832" t="s">
        <v>3018</v>
      </c>
      <c r="H760" s="832" t="s">
        <v>634</v>
      </c>
      <c r="I760" s="832" t="s">
        <v>3036</v>
      </c>
      <c r="J760" s="832" t="s">
        <v>3034</v>
      </c>
      <c r="K760" s="832" t="s">
        <v>3025</v>
      </c>
      <c r="L760" s="835">
        <v>908.53</v>
      </c>
      <c r="M760" s="835">
        <v>1817.06</v>
      </c>
      <c r="N760" s="832">
        <v>2</v>
      </c>
      <c r="O760" s="836">
        <v>1</v>
      </c>
      <c r="P760" s="835">
        <v>1817.06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7</v>
      </c>
      <c r="B761" s="832" t="s">
        <v>2161</v>
      </c>
      <c r="C761" s="832" t="s">
        <v>2167</v>
      </c>
      <c r="D761" s="833" t="s">
        <v>3722</v>
      </c>
      <c r="E761" s="834" t="s">
        <v>2186</v>
      </c>
      <c r="F761" s="832" t="s">
        <v>2162</v>
      </c>
      <c r="G761" s="832" t="s">
        <v>3018</v>
      </c>
      <c r="H761" s="832" t="s">
        <v>634</v>
      </c>
      <c r="I761" s="832" t="s">
        <v>3175</v>
      </c>
      <c r="J761" s="832" t="s">
        <v>3034</v>
      </c>
      <c r="K761" s="832" t="s">
        <v>3029</v>
      </c>
      <c r="L761" s="835">
        <v>1677.3</v>
      </c>
      <c r="M761" s="835">
        <v>10063.799999999999</v>
      </c>
      <c r="N761" s="832">
        <v>6</v>
      </c>
      <c r="O761" s="836">
        <v>2</v>
      </c>
      <c r="P761" s="835">
        <v>10063.799999999999</v>
      </c>
      <c r="Q761" s="837">
        <v>1</v>
      </c>
      <c r="R761" s="832">
        <v>6</v>
      </c>
      <c r="S761" s="837">
        <v>1</v>
      </c>
      <c r="T761" s="836">
        <v>2</v>
      </c>
      <c r="U761" s="838">
        <v>1</v>
      </c>
    </row>
    <row r="762" spans="1:21" ht="14.4" customHeight="1" x14ac:dyDescent="0.3">
      <c r="A762" s="831">
        <v>7</v>
      </c>
      <c r="B762" s="832" t="s">
        <v>2161</v>
      </c>
      <c r="C762" s="832" t="s">
        <v>2167</v>
      </c>
      <c r="D762" s="833" t="s">
        <v>3722</v>
      </c>
      <c r="E762" s="834" t="s">
        <v>2186</v>
      </c>
      <c r="F762" s="832" t="s">
        <v>2162</v>
      </c>
      <c r="G762" s="832" t="s">
        <v>3176</v>
      </c>
      <c r="H762" s="832" t="s">
        <v>634</v>
      </c>
      <c r="I762" s="832" t="s">
        <v>3380</v>
      </c>
      <c r="J762" s="832" t="s">
        <v>3178</v>
      </c>
      <c r="K762" s="832" t="s">
        <v>2040</v>
      </c>
      <c r="L762" s="835">
        <v>85.16</v>
      </c>
      <c r="M762" s="835">
        <v>170.32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7</v>
      </c>
      <c r="B763" s="832" t="s">
        <v>2161</v>
      </c>
      <c r="C763" s="832" t="s">
        <v>2167</v>
      </c>
      <c r="D763" s="833" t="s">
        <v>3722</v>
      </c>
      <c r="E763" s="834" t="s">
        <v>2186</v>
      </c>
      <c r="F763" s="832" t="s">
        <v>2162</v>
      </c>
      <c r="G763" s="832" t="s">
        <v>3176</v>
      </c>
      <c r="H763" s="832" t="s">
        <v>634</v>
      </c>
      <c r="I763" s="832" t="s">
        <v>3177</v>
      </c>
      <c r="J763" s="832" t="s">
        <v>3178</v>
      </c>
      <c r="K763" s="832" t="s">
        <v>3179</v>
      </c>
      <c r="L763" s="835">
        <v>283.86</v>
      </c>
      <c r="M763" s="835">
        <v>567.72</v>
      </c>
      <c r="N763" s="832">
        <v>2</v>
      </c>
      <c r="O763" s="836"/>
      <c r="P763" s="835"/>
      <c r="Q763" s="837">
        <v>0</v>
      </c>
      <c r="R763" s="832"/>
      <c r="S763" s="837">
        <v>0</v>
      </c>
      <c r="T763" s="836"/>
      <c r="U763" s="838"/>
    </row>
    <row r="764" spans="1:21" ht="14.4" customHeight="1" x14ac:dyDescent="0.3">
      <c r="A764" s="831">
        <v>7</v>
      </c>
      <c r="B764" s="832" t="s">
        <v>2161</v>
      </c>
      <c r="C764" s="832" t="s">
        <v>2167</v>
      </c>
      <c r="D764" s="833" t="s">
        <v>3722</v>
      </c>
      <c r="E764" s="834" t="s">
        <v>2186</v>
      </c>
      <c r="F764" s="832" t="s">
        <v>2162</v>
      </c>
      <c r="G764" s="832" t="s">
        <v>2271</v>
      </c>
      <c r="H764" s="832" t="s">
        <v>585</v>
      </c>
      <c r="I764" s="832" t="s">
        <v>2272</v>
      </c>
      <c r="J764" s="832" t="s">
        <v>680</v>
      </c>
      <c r="K764" s="832" t="s">
        <v>2273</v>
      </c>
      <c r="L764" s="835">
        <v>108.44</v>
      </c>
      <c r="M764" s="835">
        <v>759.07999999999993</v>
      </c>
      <c r="N764" s="832">
        <v>7</v>
      </c>
      <c r="O764" s="836">
        <v>2</v>
      </c>
      <c r="P764" s="835">
        <v>759.07999999999993</v>
      </c>
      <c r="Q764" s="837">
        <v>1</v>
      </c>
      <c r="R764" s="832">
        <v>7</v>
      </c>
      <c r="S764" s="837">
        <v>1</v>
      </c>
      <c r="T764" s="836">
        <v>2</v>
      </c>
      <c r="U764" s="838">
        <v>1</v>
      </c>
    </row>
    <row r="765" spans="1:21" ht="14.4" customHeight="1" x14ac:dyDescent="0.3">
      <c r="A765" s="831">
        <v>7</v>
      </c>
      <c r="B765" s="832" t="s">
        <v>2161</v>
      </c>
      <c r="C765" s="832" t="s">
        <v>2167</v>
      </c>
      <c r="D765" s="833" t="s">
        <v>3722</v>
      </c>
      <c r="E765" s="834" t="s">
        <v>2186</v>
      </c>
      <c r="F765" s="832" t="s">
        <v>2162</v>
      </c>
      <c r="G765" s="832" t="s">
        <v>2429</v>
      </c>
      <c r="H765" s="832" t="s">
        <v>585</v>
      </c>
      <c r="I765" s="832" t="s">
        <v>3294</v>
      </c>
      <c r="J765" s="832" t="s">
        <v>3038</v>
      </c>
      <c r="K765" s="832" t="s">
        <v>3042</v>
      </c>
      <c r="L765" s="835">
        <v>597.88</v>
      </c>
      <c r="M765" s="835">
        <v>1195.76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7</v>
      </c>
      <c r="B766" s="832" t="s">
        <v>2161</v>
      </c>
      <c r="C766" s="832" t="s">
        <v>2167</v>
      </c>
      <c r="D766" s="833" t="s">
        <v>3722</v>
      </c>
      <c r="E766" s="834" t="s">
        <v>2186</v>
      </c>
      <c r="F766" s="832" t="s">
        <v>2162</v>
      </c>
      <c r="G766" s="832" t="s">
        <v>2429</v>
      </c>
      <c r="H766" s="832" t="s">
        <v>585</v>
      </c>
      <c r="I766" s="832" t="s">
        <v>3037</v>
      </c>
      <c r="J766" s="832" t="s">
        <v>3038</v>
      </c>
      <c r="K766" s="832" t="s">
        <v>2432</v>
      </c>
      <c r="L766" s="835">
        <v>1195.75</v>
      </c>
      <c r="M766" s="835">
        <v>5978.75</v>
      </c>
      <c r="N766" s="832">
        <v>5</v>
      </c>
      <c r="O766" s="836">
        <v>1.5</v>
      </c>
      <c r="P766" s="835">
        <v>5978.75</v>
      </c>
      <c r="Q766" s="837">
        <v>1</v>
      </c>
      <c r="R766" s="832">
        <v>5</v>
      </c>
      <c r="S766" s="837">
        <v>1</v>
      </c>
      <c r="T766" s="836">
        <v>1.5</v>
      </c>
      <c r="U766" s="838">
        <v>1</v>
      </c>
    </row>
    <row r="767" spans="1:21" ht="14.4" customHeight="1" x14ac:dyDescent="0.3">
      <c r="A767" s="831">
        <v>7</v>
      </c>
      <c r="B767" s="832" t="s">
        <v>2161</v>
      </c>
      <c r="C767" s="832" t="s">
        <v>2167</v>
      </c>
      <c r="D767" s="833" t="s">
        <v>3722</v>
      </c>
      <c r="E767" s="834" t="s">
        <v>2186</v>
      </c>
      <c r="F767" s="832" t="s">
        <v>2162</v>
      </c>
      <c r="G767" s="832" t="s">
        <v>2429</v>
      </c>
      <c r="H767" s="832" t="s">
        <v>585</v>
      </c>
      <c r="I767" s="832" t="s">
        <v>3381</v>
      </c>
      <c r="J767" s="832" t="s">
        <v>3038</v>
      </c>
      <c r="K767" s="832" t="s">
        <v>3382</v>
      </c>
      <c r="L767" s="835">
        <v>2391.4899999999998</v>
      </c>
      <c r="M767" s="835">
        <v>4782.9799999999996</v>
      </c>
      <c r="N767" s="832">
        <v>2</v>
      </c>
      <c r="O767" s="836">
        <v>1</v>
      </c>
      <c r="P767" s="835">
        <v>4782.9799999999996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7</v>
      </c>
      <c r="B768" s="832" t="s">
        <v>2161</v>
      </c>
      <c r="C768" s="832" t="s">
        <v>2167</v>
      </c>
      <c r="D768" s="833" t="s">
        <v>3722</v>
      </c>
      <c r="E768" s="834" t="s">
        <v>2186</v>
      </c>
      <c r="F768" s="832" t="s">
        <v>2162</v>
      </c>
      <c r="G768" s="832" t="s">
        <v>2429</v>
      </c>
      <c r="H768" s="832" t="s">
        <v>585</v>
      </c>
      <c r="I768" s="832" t="s">
        <v>3383</v>
      </c>
      <c r="J768" s="832" t="s">
        <v>3038</v>
      </c>
      <c r="K768" s="832" t="s">
        <v>3384</v>
      </c>
      <c r="L768" s="835">
        <v>459.65</v>
      </c>
      <c r="M768" s="835">
        <v>459.65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7</v>
      </c>
      <c r="B769" s="832" t="s">
        <v>2161</v>
      </c>
      <c r="C769" s="832" t="s">
        <v>2167</v>
      </c>
      <c r="D769" s="833" t="s">
        <v>3722</v>
      </c>
      <c r="E769" s="834" t="s">
        <v>2186</v>
      </c>
      <c r="F769" s="832" t="s">
        <v>2162</v>
      </c>
      <c r="G769" s="832" t="s">
        <v>2429</v>
      </c>
      <c r="H769" s="832" t="s">
        <v>634</v>
      </c>
      <c r="I769" s="832" t="s">
        <v>3041</v>
      </c>
      <c r="J769" s="832" t="s">
        <v>2001</v>
      </c>
      <c r="K769" s="832" t="s">
        <v>3042</v>
      </c>
      <c r="L769" s="835">
        <v>597.88</v>
      </c>
      <c r="M769" s="835">
        <v>1195.76</v>
      </c>
      <c r="N769" s="832">
        <v>2</v>
      </c>
      <c r="O769" s="836">
        <v>0.5</v>
      </c>
      <c r="P769" s="835">
        <v>1195.76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7</v>
      </c>
      <c r="B770" s="832" t="s">
        <v>2161</v>
      </c>
      <c r="C770" s="832" t="s">
        <v>2167</v>
      </c>
      <c r="D770" s="833" t="s">
        <v>3722</v>
      </c>
      <c r="E770" s="834" t="s">
        <v>2186</v>
      </c>
      <c r="F770" s="832" t="s">
        <v>2162</v>
      </c>
      <c r="G770" s="832" t="s">
        <v>2429</v>
      </c>
      <c r="H770" s="832" t="s">
        <v>585</v>
      </c>
      <c r="I770" s="832" t="s">
        <v>2430</v>
      </c>
      <c r="J770" s="832" t="s">
        <v>2431</v>
      </c>
      <c r="K770" s="832" t="s">
        <v>2432</v>
      </c>
      <c r="L770" s="835">
        <v>1715.4</v>
      </c>
      <c r="M770" s="835">
        <v>10292.400000000001</v>
      </c>
      <c r="N770" s="832">
        <v>6</v>
      </c>
      <c r="O770" s="836">
        <v>2</v>
      </c>
      <c r="P770" s="835">
        <v>10292.400000000001</v>
      </c>
      <c r="Q770" s="837">
        <v>1</v>
      </c>
      <c r="R770" s="832">
        <v>6</v>
      </c>
      <c r="S770" s="837">
        <v>1</v>
      </c>
      <c r="T770" s="836">
        <v>2</v>
      </c>
      <c r="U770" s="838">
        <v>1</v>
      </c>
    </row>
    <row r="771" spans="1:21" ht="14.4" customHeight="1" x14ac:dyDescent="0.3">
      <c r="A771" s="831">
        <v>7</v>
      </c>
      <c r="B771" s="832" t="s">
        <v>2161</v>
      </c>
      <c r="C771" s="832" t="s">
        <v>2167</v>
      </c>
      <c r="D771" s="833" t="s">
        <v>3722</v>
      </c>
      <c r="E771" s="834" t="s">
        <v>2186</v>
      </c>
      <c r="F771" s="832" t="s">
        <v>2162</v>
      </c>
      <c r="G771" s="832" t="s">
        <v>2429</v>
      </c>
      <c r="H771" s="832" t="s">
        <v>585</v>
      </c>
      <c r="I771" s="832" t="s">
        <v>3044</v>
      </c>
      <c r="J771" s="832" t="s">
        <v>3045</v>
      </c>
      <c r="K771" s="832" t="s">
        <v>2432</v>
      </c>
      <c r="L771" s="835">
        <v>1715.48</v>
      </c>
      <c r="M771" s="835">
        <v>5146.4400000000005</v>
      </c>
      <c r="N771" s="832">
        <v>3</v>
      </c>
      <c r="O771" s="836">
        <v>1</v>
      </c>
      <c r="P771" s="835">
        <v>3430.96</v>
      </c>
      <c r="Q771" s="837">
        <v>0.66666666666666663</v>
      </c>
      <c r="R771" s="832">
        <v>2</v>
      </c>
      <c r="S771" s="837">
        <v>0.66666666666666663</v>
      </c>
      <c r="T771" s="836">
        <v>0.5</v>
      </c>
      <c r="U771" s="838">
        <v>0.5</v>
      </c>
    </row>
    <row r="772" spans="1:21" ht="14.4" customHeight="1" x14ac:dyDescent="0.3">
      <c r="A772" s="831">
        <v>7</v>
      </c>
      <c r="B772" s="832" t="s">
        <v>2161</v>
      </c>
      <c r="C772" s="832" t="s">
        <v>2167</v>
      </c>
      <c r="D772" s="833" t="s">
        <v>3722</v>
      </c>
      <c r="E772" s="834" t="s">
        <v>2186</v>
      </c>
      <c r="F772" s="832" t="s">
        <v>2162</v>
      </c>
      <c r="G772" s="832" t="s">
        <v>2429</v>
      </c>
      <c r="H772" s="832" t="s">
        <v>585</v>
      </c>
      <c r="I772" s="832" t="s">
        <v>3304</v>
      </c>
      <c r="J772" s="832" t="s">
        <v>3045</v>
      </c>
      <c r="K772" s="832" t="s">
        <v>3042</v>
      </c>
      <c r="L772" s="835">
        <v>1286.19</v>
      </c>
      <c r="M772" s="835">
        <v>12861.9</v>
      </c>
      <c r="N772" s="832">
        <v>10</v>
      </c>
      <c r="O772" s="836">
        <v>2</v>
      </c>
      <c r="P772" s="835">
        <v>9003.33</v>
      </c>
      <c r="Q772" s="837">
        <v>0.70000000000000007</v>
      </c>
      <c r="R772" s="832">
        <v>7</v>
      </c>
      <c r="S772" s="837">
        <v>0.7</v>
      </c>
      <c r="T772" s="836">
        <v>1.5</v>
      </c>
      <c r="U772" s="838">
        <v>0.75</v>
      </c>
    </row>
    <row r="773" spans="1:21" ht="14.4" customHeight="1" x14ac:dyDescent="0.3">
      <c r="A773" s="831">
        <v>7</v>
      </c>
      <c r="B773" s="832" t="s">
        <v>2161</v>
      </c>
      <c r="C773" s="832" t="s">
        <v>2167</v>
      </c>
      <c r="D773" s="833" t="s">
        <v>3722</v>
      </c>
      <c r="E773" s="834" t="s">
        <v>2186</v>
      </c>
      <c r="F773" s="832" t="s">
        <v>2162</v>
      </c>
      <c r="G773" s="832" t="s">
        <v>2429</v>
      </c>
      <c r="H773" s="832" t="s">
        <v>634</v>
      </c>
      <c r="I773" s="832" t="s">
        <v>3046</v>
      </c>
      <c r="J773" s="832" t="s">
        <v>2001</v>
      </c>
      <c r="K773" s="832" t="s">
        <v>2432</v>
      </c>
      <c r="L773" s="835">
        <v>1195.75</v>
      </c>
      <c r="M773" s="835">
        <v>3587.25</v>
      </c>
      <c r="N773" s="832">
        <v>3</v>
      </c>
      <c r="O773" s="836">
        <v>1</v>
      </c>
      <c r="P773" s="835">
        <v>3587.25</v>
      </c>
      <c r="Q773" s="837">
        <v>1</v>
      </c>
      <c r="R773" s="832">
        <v>3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7</v>
      </c>
      <c r="B774" s="832" t="s">
        <v>2161</v>
      </c>
      <c r="C774" s="832" t="s">
        <v>2167</v>
      </c>
      <c r="D774" s="833" t="s">
        <v>3722</v>
      </c>
      <c r="E774" s="834" t="s">
        <v>2186</v>
      </c>
      <c r="F774" s="832" t="s">
        <v>2162</v>
      </c>
      <c r="G774" s="832" t="s">
        <v>3385</v>
      </c>
      <c r="H774" s="832" t="s">
        <v>634</v>
      </c>
      <c r="I774" s="832" t="s">
        <v>3386</v>
      </c>
      <c r="J774" s="832" t="s">
        <v>2045</v>
      </c>
      <c r="K774" s="832" t="s">
        <v>3387</v>
      </c>
      <c r="L774" s="835">
        <v>245.91</v>
      </c>
      <c r="M774" s="835">
        <v>491.82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7</v>
      </c>
      <c r="B775" s="832" t="s">
        <v>2161</v>
      </c>
      <c r="C775" s="832" t="s">
        <v>2167</v>
      </c>
      <c r="D775" s="833" t="s">
        <v>3722</v>
      </c>
      <c r="E775" s="834" t="s">
        <v>2186</v>
      </c>
      <c r="F775" s="832" t="s">
        <v>2162</v>
      </c>
      <c r="G775" s="832" t="s">
        <v>2350</v>
      </c>
      <c r="H775" s="832" t="s">
        <v>634</v>
      </c>
      <c r="I775" s="832" t="s">
        <v>1985</v>
      </c>
      <c r="J775" s="832" t="s">
        <v>1986</v>
      </c>
      <c r="K775" s="832" t="s">
        <v>1987</v>
      </c>
      <c r="L775" s="835">
        <v>0</v>
      </c>
      <c r="M775" s="835">
        <v>0</v>
      </c>
      <c r="N775" s="832">
        <v>4</v>
      </c>
      <c r="O775" s="836">
        <v>1</v>
      </c>
      <c r="P775" s="835">
        <v>0</v>
      </c>
      <c r="Q775" s="837"/>
      <c r="R775" s="832">
        <v>4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7</v>
      </c>
      <c r="B776" s="832" t="s">
        <v>2161</v>
      </c>
      <c r="C776" s="832" t="s">
        <v>2167</v>
      </c>
      <c r="D776" s="833" t="s">
        <v>3722</v>
      </c>
      <c r="E776" s="834" t="s">
        <v>2186</v>
      </c>
      <c r="F776" s="832" t="s">
        <v>2162</v>
      </c>
      <c r="G776" s="832" t="s">
        <v>2518</v>
      </c>
      <c r="H776" s="832" t="s">
        <v>585</v>
      </c>
      <c r="I776" s="832" t="s">
        <v>3388</v>
      </c>
      <c r="J776" s="832" t="s">
        <v>3389</v>
      </c>
      <c r="K776" s="832" t="s">
        <v>3390</v>
      </c>
      <c r="L776" s="835">
        <v>409.77</v>
      </c>
      <c r="M776" s="835">
        <v>819.54</v>
      </c>
      <c r="N776" s="832">
        <v>2</v>
      </c>
      <c r="O776" s="836">
        <v>0.5</v>
      </c>
      <c r="P776" s="835">
        <v>819.54</v>
      </c>
      <c r="Q776" s="837">
        <v>1</v>
      </c>
      <c r="R776" s="832">
        <v>2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7</v>
      </c>
      <c r="B777" s="832" t="s">
        <v>2161</v>
      </c>
      <c r="C777" s="832" t="s">
        <v>2167</v>
      </c>
      <c r="D777" s="833" t="s">
        <v>3722</v>
      </c>
      <c r="E777" s="834" t="s">
        <v>2186</v>
      </c>
      <c r="F777" s="832" t="s">
        <v>2162</v>
      </c>
      <c r="G777" s="832" t="s">
        <v>3060</v>
      </c>
      <c r="H777" s="832" t="s">
        <v>585</v>
      </c>
      <c r="I777" s="832" t="s">
        <v>3061</v>
      </c>
      <c r="J777" s="832" t="s">
        <v>3062</v>
      </c>
      <c r="K777" s="832" t="s">
        <v>3063</v>
      </c>
      <c r="L777" s="835">
        <v>583.70000000000005</v>
      </c>
      <c r="M777" s="835">
        <v>5253.3</v>
      </c>
      <c r="N777" s="832">
        <v>9</v>
      </c>
      <c r="O777" s="836">
        <v>3</v>
      </c>
      <c r="P777" s="835">
        <v>1751.1000000000001</v>
      </c>
      <c r="Q777" s="837">
        <v>0.33333333333333337</v>
      </c>
      <c r="R777" s="832">
        <v>3</v>
      </c>
      <c r="S777" s="837">
        <v>0.33333333333333331</v>
      </c>
      <c r="T777" s="836">
        <v>1</v>
      </c>
      <c r="U777" s="838">
        <v>0.33333333333333331</v>
      </c>
    </row>
    <row r="778" spans="1:21" ht="14.4" customHeight="1" x14ac:dyDescent="0.3">
      <c r="A778" s="831">
        <v>7</v>
      </c>
      <c r="B778" s="832" t="s">
        <v>2161</v>
      </c>
      <c r="C778" s="832" t="s">
        <v>2167</v>
      </c>
      <c r="D778" s="833" t="s">
        <v>3722</v>
      </c>
      <c r="E778" s="834" t="s">
        <v>2186</v>
      </c>
      <c r="F778" s="832" t="s">
        <v>2162</v>
      </c>
      <c r="G778" s="832" t="s">
        <v>3060</v>
      </c>
      <c r="H778" s="832" t="s">
        <v>585</v>
      </c>
      <c r="I778" s="832" t="s">
        <v>3064</v>
      </c>
      <c r="J778" s="832" t="s">
        <v>3062</v>
      </c>
      <c r="K778" s="832" t="s">
        <v>3065</v>
      </c>
      <c r="L778" s="835">
        <v>908.53</v>
      </c>
      <c r="M778" s="835">
        <v>4542.6499999999996</v>
      </c>
      <c r="N778" s="832">
        <v>5</v>
      </c>
      <c r="O778" s="836">
        <v>2</v>
      </c>
      <c r="P778" s="835">
        <v>1817.06</v>
      </c>
      <c r="Q778" s="837">
        <v>0.4</v>
      </c>
      <c r="R778" s="832">
        <v>2</v>
      </c>
      <c r="S778" s="837">
        <v>0.4</v>
      </c>
      <c r="T778" s="836">
        <v>1</v>
      </c>
      <c r="U778" s="838">
        <v>0.5</v>
      </c>
    </row>
    <row r="779" spans="1:21" ht="14.4" customHeight="1" x14ac:dyDescent="0.3">
      <c r="A779" s="831">
        <v>7</v>
      </c>
      <c r="B779" s="832" t="s">
        <v>2161</v>
      </c>
      <c r="C779" s="832" t="s">
        <v>2167</v>
      </c>
      <c r="D779" s="833" t="s">
        <v>3722</v>
      </c>
      <c r="E779" s="834" t="s">
        <v>2186</v>
      </c>
      <c r="F779" s="832" t="s">
        <v>2162</v>
      </c>
      <c r="G779" s="832" t="s">
        <v>3060</v>
      </c>
      <c r="H779" s="832" t="s">
        <v>585</v>
      </c>
      <c r="I779" s="832" t="s">
        <v>3066</v>
      </c>
      <c r="J779" s="832" t="s">
        <v>3062</v>
      </c>
      <c r="K779" s="832" t="s">
        <v>3067</v>
      </c>
      <c r="L779" s="835">
        <v>1677.3</v>
      </c>
      <c r="M779" s="835">
        <v>5031.8999999999996</v>
      </c>
      <c r="N779" s="832">
        <v>3</v>
      </c>
      <c r="O779" s="836">
        <v>1</v>
      </c>
      <c r="P779" s="835">
        <v>5031.8999999999996</v>
      </c>
      <c r="Q779" s="837">
        <v>1</v>
      </c>
      <c r="R779" s="832">
        <v>3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7</v>
      </c>
      <c r="B780" s="832" t="s">
        <v>2161</v>
      </c>
      <c r="C780" s="832" t="s">
        <v>2167</v>
      </c>
      <c r="D780" s="833" t="s">
        <v>3722</v>
      </c>
      <c r="E780" s="834" t="s">
        <v>2186</v>
      </c>
      <c r="F780" s="832" t="s">
        <v>2162</v>
      </c>
      <c r="G780" s="832" t="s">
        <v>3060</v>
      </c>
      <c r="H780" s="832" t="s">
        <v>585</v>
      </c>
      <c r="I780" s="832" t="s">
        <v>3068</v>
      </c>
      <c r="J780" s="832" t="s">
        <v>3062</v>
      </c>
      <c r="K780" s="832" t="s">
        <v>3069</v>
      </c>
      <c r="L780" s="835">
        <v>1257.97</v>
      </c>
      <c r="M780" s="835">
        <v>3773.91</v>
      </c>
      <c r="N780" s="832">
        <v>3</v>
      </c>
      <c r="O780" s="836">
        <v>1</v>
      </c>
      <c r="P780" s="835">
        <v>3773.91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7</v>
      </c>
      <c r="B781" s="832" t="s">
        <v>2161</v>
      </c>
      <c r="C781" s="832" t="s">
        <v>2167</v>
      </c>
      <c r="D781" s="833" t="s">
        <v>3722</v>
      </c>
      <c r="E781" s="834" t="s">
        <v>2186</v>
      </c>
      <c r="F781" s="832" t="s">
        <v>2162</v>
      </c>
      <c r="G781" s="832" t="s">
        <v>3060</v>
      </c>
      <c r="H781" s="832" t="s">
        <v>585</v>
      </c>
      <c r="I781" s="832" t="s">
        <v>3070</v>
      </c>
      <c r="J781" s="832" t="s">
        <v>3062</v>
      </c>
      <c r="K781" s="832" t="s">
        <v>3071</v>
      </c>
      <c r="L781" s="835">
        <v>0</v>
      </c>
      <c r="M781" s="835">
        <v>0</v>
      </c>
      <c r="N781" s="832">
        <v>3</v>
      </c>
      <c r="O781" s="836">
        <v>1</v>
      </c>
      <c r="P781" s="835">
        <v>0</v>
      </c>
      <c r="Q781" s="837"/>
      <c r="R781" s="832">
        <v>3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7</v>
      </c>
      <c r="B782" s="832" t="s">
        <v>2161</v>
      </c>
      <c r="C782" s="832" t="s">
        <v>2167</v>
      </c>
      <c r="D782" s="833" t="s">
        <v>3722</v>
      </c>
      <c r="E782" s="834" t="s">
        <v>2186</v>
      </c>
      <c r="F782" s="832" t="s">
        <v>2162</v>
      </c>
      <c r="G782" s="832" t="s">
        <v>3060</v>
      </c>
      <c r="H782" s="832" t="s">
        <v>585</v>
      </c>
      <c r="I782" s="832" t="s">
        <v>3391</v>
      </c>
      <c r="J782" s="832" t="s">
        <v>3062</v>
      </c>
      <c r="K782" s="832" t="s">
        <v>1822</v>
      </c>
      <c r="L782" s="835">
        <v>0</v>
      </c>
      <c r="M782" s="835">
        <v>0</v>
      </c>
      <c r="N782" s="832">
        <v>6</v>
      </c>
      <c r="O782" s="836">
        <v>1</v>
      </c>
      <c r="P782" s="835">
        <v>0</v>
      </c>
      <c r="Q782" s="837"/>
      <c r="R782" s="832">
        <v>6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7</v>
      </c>
      <c r="B783" s="832" t="s">
        <v>2161</v>
      </c>
      <c r="C783" s="832" t="s">
        <v>2167</v>
      </c>
      <c r="D783" s="833" t="s">
        <v>3722</v>
      </c>
      <c r="E783" s="834" t="s">
        <v>2186</v>
      </c>
      <c r="F783" s="832" t="s">
        <v>2162</v>
      </c>
      <c r="G783" s="832" t="s">
        <v>2356</v>
      </c>
      <c r="H783" s="832" t="s">
        <v>585</v>
      </c>
      <c r="I783" s="832" t="s">
        <v>2433</v>
      </c>
      <c r="J783" s="832" t="s">
        <v>2434</v>
      </c>
      <c r="K783" s="832" t="s">
        <v>2435</v>
      </c>
      <c r="L783" s="835">
        <v>140.94999999999999</v>
      </c>
      <c r="M783" s="835">
        <v>5497.0499999999993</v>
      </c>
      <c r="N783" s="832">
        <v>39</v>
      </c>
      <c r="O783" s="836">
        <v>3</v>
      </c>
      <c r="P783" s="835">
        <v>3382.7999999999997</v>
      </c>
      <c r="Q783" s="837">
        <v>0.61538461538461542</v>
      </c>
      <c r="R783" s="832">
        <v>24</v>
      </c>
      <c r="S783" s="837">
        <v>0.61538461538461542</v>
      </c>
      <c r="T783" s="836">
        <v>2</v>
      </c>
      <c r="U783" s="838">
        <v>0.66666666666666663</v>
      </c>
    </row>
    <row r="784" spans="1:21" ht="14.4" customHeight="1" x14ac:dyDescent="0.3">
      <c r="A784" s="831">
        <v>7</v>
      </c>
      <c r="B784" s="832" t="s">
        <v>2161</v>
      </c>
      <c r="C784" s="832" t="s">
        <v>2167</v>
      </c>
      <c r="D784" s="833" t="s">
        <v>3722</v>
      </c>
      <c r="E784" s="834" t="s">
        <v>2186</v>
      </c>
      <c r="F784" s="832" t="s">
        <v>2162</v>
      </c>
      <c r="G784" s="832" t="s">
        <v>2356</v>
      </c>
      <c r="H784" s="832" t="s">
        <v>585</v>
      </c>
      <c r="I784" s="832" t="s">
        <v>2357</v>
      </c>
      <c r="J784" s="832" t="s">
        <v>2358</v>
      </c>
      <c r="K784" s="832" t="s">
        <v>1819</v>
      </c>
      <c r="L784" s="835">
        <v>187.92</v>
      </c>
      <c r="M784" s="835">
        <v>1127.52</v>
      </c>
      <c r="N784" s="832">
        <v>6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7</v>
      </c>
      <c r="B785" s="832" t="s">
        <v>2161</v>
      </c>
      <c r="C785" s="832" t="s">
        <v>2167</v>
      </c>
      <c r="D785" s="833" t="s">
        <v>3722</v>
      </c>
      <c r="E785" s="834" t="s">
        <v>2186</v>
      </c>
      <c r="F785" s="832" t="s">
        <v>2162</v>
      </c>
      <c r="G785" s="832" t="s">
        <v>2356</v>
      </c>
      <c r="H785" s="832" t="s">
        <v>585</v>
      </c>
      <c r="I785" s="832" t="s">
        <v>3088</v>
      </c>
      <c r="J785" s="832" t="s">
        <v>3089</v>
      </c>
      <c r="K785" s="832" t="s">
        <v>3090</v>
      </c>
      <c r="L785" s="835">
        <v>300.68</v>
      </c>
      <c r="M785" s="835">
        <v>300.68</v>
      </c>
      <c r="N785" s="832">
        <v>1</v>
      </c>
      <c r="O785" s="836">
        <v>1</v>
      </c>
      <c r="P785" s="835">
        <v>300.68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7</v>
      </c>
      <c r="B786" s="832" t="s">
        <v>2161</v>
      </c>
      <c r="C786" s="832" t="s">
        <v>2167</v>
      </c>
      <c r="D786" s="833" t="s">
        <v>3722</v>
      </c>
      <c r="E786" s="834" t="s">
        <v>2186</v>
      </c>
      <c r="F786" s="832" t="s">
        <v>2162</v>
      </c>
      <c r="G786" s="832" t="s">
        <v>2356</v>
      </c>
      <c r="H786" s="832" t="s">
        <v>585</v>
      </c>
      <c r="I786" s="832" t="s">
        <v>3091</v>
      </c>
      <c r="J786" s="832" t="s">
        <v>1261</v>
      </c>
      <c r="K786" s="832" t="s">
        <v>2361</v>
      </c>
      <c r="L786" s="835">
        <v>93.96</v>
      </c>
      <c r="M786" s="835">
        <v>281.88</v>
      </c>
      <c r="N786" s="832">
        <v>3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7</v>
      </c>
      <c r="B787" s="832" t="s">
        <v>2161</v>
      </c>
      <c r="C787" s="832" t="s">
        <v>2167</v>
      </c>
      <c r="D787" s="833" t="s">
        <v>3722</v>
      </c>
      <c r="E787" s="834" t="s">
        <v>2186</v>
      </c>
      <c r="F787" s="832" t="s">
        <v>2162</v>
      </c>
      <c r="G787" s="832" t="s">
        <v>2356</v>
      </c>
      <c r="H787" s="832" t="s">
        <v>585</v>
      </c>
      <c r="I787" s="832" t="s">
        <v>3092</v>
      </c>
      <c r="J787" s="832" t="s">
        <v>3093</v>
      </c>
      <c r="K787" s="832" t="s">
        <v>3094</v>
      </c>
      <c r="L787" s="835">
        <v>300.68</v>
      </c>
      <c r="M787" s="835">
        <v>902.04</v>
      </c>
      <c r="N787" s="832">
        <v>3</v>
      </c>
      <c r="O787" s="836">
        <v>1.5</v>
      </c>
      <c r="P787" s="835">
        <v>601.36</v>
      </c>
      <c r="Q787" s="837">
        <v>0.66666666666666674</v>
      </c>
      <c r="R787" s="832">
        <v>2</v>
      </c>
      <c r="S787" s="837">
        <v>0.66666666666666663</v>
      </c>
      <c r="T787" s="836">
        <v>1</v>
      </c>
      <c r="U787" s="838">
        <v>0.66666666666666663</v>
      </c>
    </row>
    <row r="788" spans="1:21" ht="14.4" customHeight="1" x14ac:dyDescent="0.3">
      <c r="A788" s="831">
        <v>7</v>
      </c>
      <c r="B788" s="832" t="s">
        <v>2161</v>
      </c>
      <c r="C788" s="832" t="s">
        <v>2167</v>
      </c>
      <c r="D788" s="833" t="s">
        <v>3722</v>
      </c>
      <c r="E788" s="834" t="s">
        <v>2186</v>
      </c>
      <c r="F788" s="832" t="s">
        <v>2162</v>
      </c>
      <c r="G788" s="832" t="s">
        <v>2356</v>
      </c>
      <c r="H788" s="832" t="s">
        <v>585</v>
      </c>
      <c r="I788" s="832" t="s">
        <v>3392</v>
      </c>
      <c r="J788" s="832" t="s">
        <v>2360</v>
      </c>
      <c r="K788" s="832" t="s">
        <v>3279</v>
      </c>
      <c r="L788" s="835">
        <v>0</v>
      </c>
      <c r="M788" s="835">
        <v>0</v>
      </c>
      <c r="N788" s="832">
        <v>2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7</v>
      </c>
      <c r="B789" s="832" t="s">
        <v>2161</v>
      </c>
      <c r="C789" s="832" t="s">
        <v>2167</v>
      </c>
      <c r="D789" s="833" t="s">
        <v>3722</v>
      </c>
      <c r="E789" s="834" t="s">
        <v>2186</v>
      </c>
      <c r="F789" s="832" t="s">
        <v>2162</v>
      </c>
      <c r="G789" s="832" t="s">
        <v>2356</v>
      </c>
      <c r="H789" s="832" t="s">
        <v>585</v>
      </c>
      <c r="I789" s="832" t="s">
        <v>3393</v>
      </c>
      <c r="J789" s="832" t="s">
        <v>3394</v>
      </c>
      <c r="K789" s="832" t="s">
        <v>3279</v>
      </c>
      <c r="L789" s="835">
        <v>156.61000000000001</v>
      </c>
      <c r="M789" s="835">
        <v>626.44000000000005</v>
      </c>
      <c r="N789" s="832">
        <v>4</v>
      </c>
      <c r="O789" s="836">
        <v>0.5</v>
      </c>
      <c r="P789" s="835">
        <v>626.44000000000005</v>
      </c>
      <c r="Q789" s="837">
        <v>1</v>
      </c>
      <c r="R789" s="832">
        <v>4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7</v>
      </c>
      <c r="B790" s="832" t="s">
        <v>2161</v>
      </c>
      <c r="C790" s="832" t="s">
        <v>2167</v>
      </c>
      <c r="D790" s="833" t="s">
        <v>3722</v>
      </c>
      <c r="E790" s="834" t="s">
        <v>2186</v>
      </c>
      <c r="F790" s="832" t="s">
        <v>2162</v>
      </c>
      <c r="G790" s="832" t="s">
        <v>2356</v>
      </c>
      <c r="H790" s="832" t="s">
        <v>585</v>
      </c>
      <c r="I790" s="832" t="s">
        <v>3395</v>
      </c>
      <c r="J790" s="832" t="s">
        <v>3396</v>
      </c>
      <c r="K790" s="832" t="s">
        <v>3397</v>
      </c>
      <c r="L790" s="835">
        <v>187.92</v>
      </c>
      <c r="M790" s="835">
        <v>375.84</v>
      </c>
      <c r="N790" s="832">
        <v>2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7</v>
      </c>
      <c r="B791" s="832" t="s">
        <v>2161</v>
      </c>
      <c r="C791" s="832" t="s">
        <v>2167</v>
      </c>
      <c r="D791" s="833" t="s">
        <v>3722</v>
      </c>
      <c r="E791" s="834" t="s">
        <v>2186</v>
      </c>
      <c r="F791" s="832" t="s">
        <v>2162</v>
      </c>
      <c r="G791" s="832" t="s">
        <v>2362</v>
      </c>
      <c r="H791" s="832" t="s">
        <v>585</v>
      </c>
      <c r="I791" s="832" t="s">
        <v>2363</v>
      </c>
      <c r="J791" s="832" t="s">
        <v>2364</v>
      </c>
      <c r="K791" s="832" t="s">
        <v>2365</v>
      </c>
      <c r="L791" s="835">
        <v>264</v>
      </c>
      <c r="M791" s="835">
        <v>1056</v>
      </c>
      <c r="N791" s="832">
        <v>4</v>
      </c>
      <c r="O791" s="836">
        <v>3</v>
      </c>
      <c r="P791" s="835">
        <v>792</v>
      </c>
      <c r="Q791" s="837">
        <v>0.75</v>
      </c>
      <c r="R791" s="832">
        <v>3</v>
      </c>
      <c r="S791" s="837">
        <v>0.75</v>
      </c>
      <c r="T791" s="836">
        <v>2.5</v>
      </c>
      <c r="U791" s="838">
        <v>0.83333333333333337</v>
      </c>
    </row>
    <row r="792" spans="1:21" ht="14.4" customHeight="1" x14ac:dyDescent="0.3">
      <c r="A792" s="831">
        <v>7</v>
      </c>
      <c r="B792" s="832" t="s">
        <v>2161</v>
      </c>
      <c r="C792" s="832" t="s">
        <v>2167</v>
      </c>
      <c r="D792" s="833" t="s">
        <v>3722</v>
      </c>
      <c r="E792" s="834" t="s">
        <v>2186</v>
      </c>
      <c r="F792" s="832" t="s">
        <v>2162</v>
      </c>
      <c r="G792" s="832" t="s">
        <v>2362</v>
      </c>
      <c r="H792" s="832" t="s">
        <v>585</v>
      </c>
      <c r="I792" s="832" t="s">
        <v>2363</v>
      </c>
      <c r="J792" s="832" t="s">
        <v>2364</v>
      </c>
      <c r="K792" s="832" t="s">
        <v>2365</v>
      </c>
      <c r="L792" s="835">
        <v>170.32</v>
      </c>
      <c r="M792" s="835">
        <v>681.28</v>
      </c>
      <c r="N792" s="832">
        <v>4</v>
      </c>
      <c r="O792" s="836">
        <v>1.5</v>
      </c>
      <c r="P792" s="835">
        <v>510.96</v>
      </c>
      <c r="Q792" s="837">
        <v>0.75</v>
      </c>
      <c r="R792" s="832">
        <v>3</v>
      </c>
      <c r="S792" s="837">
        <v>0.75</v>
      </c>
      <c r="T792" s="836">
        <v>1.5</v>
      </c>
      <c r="U792" s="838">
        <v>1</v>
      </c>
    </row>
    <row r="793" spans="1:21" ht="14.4" customHeight="1" x14ac:dyDescent="0.3">
      <c r="A793" s="831">
        <v>7</v>
      </c>
      <c r="B793" s="832" t="s">
        <v>2161</v>
      </c>
      <c r="C793" s="832" t="s">
        <v>2167</v>
      </c>
      <c r="D793" s="833" t="s">
        <v>3722</v>
      </c>
      <c r="E793" s="834" t="s">
        <v>2186</v>
      </c>
      <c r="F793" s="832" t="s">
        <v>2162</v>
      </c>
      <c r="G793" s="832" t="s">
        <v>2281</v>
      </c>
      <c r="H793" s="832" t="s">
        <v>634</v>
      </c>
      <c r="I793" s="832" t="s">
        <v>2035</v>
      </c>
      <c r="J793" s="832" t="s">
        <v>1326</v>
      </c>
      <c r="K793" s="832" t="s">
        <v>2036</v>
      </c>
      <c r="L793" s="835">
        <v>0</v>
      </c>
      <c r="M793" s="835">
        <v>0</v>
      </c>
      <c r="N793" s="832">
        <v>1</v>
      </c>
      <c r="O793" s="836">
        <v>0.5</v>
      </c>
      <c r="P793" s="835">
        <v>0</v>
      </c>
      <c r="Q793" s="837"/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7</v>
      </c>
      <c r="B794" s="832" t="s">
        <v>2161</v>
      </c>
      <c r="C794" s="832" t="s">
        <v>2167</v>
      </c>
      <c r="D794" s="833" t="s">
        <v>3722</v>
      </c>
      <c r="E794" s="834" t="s">
        <v>2186</v>
      </c>
      <c r="F794" s="832" t="s">
        <v>2162</v>
      </c>
      <c r="G794" s="832" t="s">
        <v>2376</v>
      </c>
      <c r="H794" s="832" t="s">
        <v>585</v>
      </c>
      <c r="I794" s="832" t="s">
        <v>2596</v>
      </c>
      <c r="J794" s="832" t="s">
        <v>2378</v>
      </c>
      <c r="K794" s="832" t="s">
        <v>2597</v>
      </c>
      <c r="L794" s="835">
        <v>50.32</v>
      </c>
      <c r="M794" s="835">
        <v>150.96</v>
      </c>
      <c r="N794" s="832">
        <v>3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7</v>
      </c>
      <c r="B795" s="832" t="s">
        <v>2161</v>
      </c>
      <c r="C795" s="832" t="s">
        <v>2167</v>
      </c>
      <c r="D795" s="833" t="s">
        <v>3722</v>
      </c>
      <c r="E795" s="834" t="s">
        <v>2186</v>
      </c>
      <c r="F795" s="832" t="s">
        <v>2162</v>
      </c>
      <c r="G795" s="832" t="s">
        <v>2376</v>
      </c>
      <c r="H795" s="832" t="s">
        <v>585</v>
      </c>
      <c r="I795" s="832" t="s">
        <v>3114</v>
      </c>
      <c r="J795" s="832" t="s">
        <v>2413</v>
      </c>
      <c r="K795" s="832" t="s">
        <v>3115</v>
      </c>
      <c r="L795" s="835">
        <v>50.32</v>
      </c>
      <c r="M795" s="835">
        <v>100.64</v>
      </c>
      <c r="N795" s="832">
        <v>2</v>
      </c>
      <c r="O795" s="836">
        <v>1</v>
      </c>
      <c r="P795" s="835">
        <v>100.64</v>
      </c>
      <c r="Q795" s="837">
        <v>1</v>
      </c>
      <c r="R795" s="832">
        <v>2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7</v>
      </c>
      <c r="B796" s="832" t="s">
        <v>2161</v>
      </c>
      <c r="C796" s="832" t="s">
        <v>2167</v>
      </c>
      <c r="D796" s="833" t="s">
        <v>3722</v>
      </c>
      <c r="E796" s="834" t="s">
        <v>2186</v>
      </c>
      <c r="F796" s="832" t="s">
        <v>2162</v>
      </c>
      <c r="G796" s="832" t="s">
        <v>2376</v>
      </c>
      <c r="H796" s="832" t="s">
        <v>585</v>
      </c>
      <c r="I796" s="832" t="s">
        <v>2415</v>
      </c>
      <c r="J796" s="832" t="s">
        <v>2378</v>
      </c>
      <c r="K796" s="832" t="s">
        <v>2416</v>
      </c>
      <c r="L796" s="835">
        <v>99.94</v>
      </c>
      <c r="M796" s="835">
        <v>99.94</v>
      </c>
      <c r="N796" s="832">
        <v>1</v>
      </c>
      <c r="O796" s="836">
        <v>1</v>
      </c>
      <c r="P796" s="835">
        <v>99.94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7</v>
      </c>
      <c r="B797" s="832" t="s">
        <v>2161</v>
      </c>
      <c r="C797" s="832" t="s">
        <v>2167</v>
      </c>
      <c r="D797" s="833" t="s">
        <v>3722</v>
      </c>
      <c r="E797" s="834" t="s">
        <v>2186</v>
      </c>
      <c r="F797" s="832" t="s">
        <v>2162</v>
      </c>
      <c r="G797" s="832" t="s">
        <v>2376</v>
      </c>
      <c r="H797" s="832" t="s">
        <v>585</v>
      </c>
      <c r="I797" s="832" t="s">
        <v>2377</v>
      </c>
      <c r="J797" s="832" t="s">
        <v>2378</v>
      </c>
      <c r="K797" s="832" t="s">
        <v>2379</v>
      </c>
      <c r="L797" s="835">
        <v>299.83999999999997</v>
      </c>
      <c r="M797" s="835">
        <v>13492.800000000003</v>
      </c>
      <c r="N797" s="832">
        <v>45</v>
      </c>
      <c r="O797" s="836">
        <v>30</v>
      </c>
      <c r="P797" s="835">
        <v>8995.2000000000025</v>
      </c>
      <c r="Q797" s="837">
        <v>0.66666666666666674</v>
      </c>
      <c r="R797" s="832">
        <v>30</v>
      </c>
      <c r="S797" s="837">
        <v>0.66666666666666663</v>
      </c>
      <c r="T797" s="836">
        <v>19</v>
      </c>
      <c r="U797" s="838">
        <v>0.6333333333333333</v>
      </c>
    </row>
    <row r="798" spans="1:21" ht="14.4" customHeight="1" x14ac:dyDescent="0.3">
      <c r="A798" s="831">
        <v>7</v>
      </c>
      <c r="B798" s="832" t="s">
        <v>2161</v>
      </c>
      <c r="C798" s="832" t="s">
        <v>2167</v>
      </c>
      <c r="D798" s="833" t="s">
        <v>3722</v>
      </c>
      <c r="E798" s="834" t="s">
        <v>2186</v>
      </c>
      <c r="F798" s="832" t="s">
        <v>2162</v>
      </c>
      <c r="G798" s="832" t="s">
        <v>2376</v>
      </c>
      <c r="H798" s="832" t="s">
        <v>585</v>
      </c>
      <c r="I798" s="832" t="s">
        <v>3398</v>
      </c>
      <c r="J798" s="832" t="s">
        <v>2378</v>
      </c>
      <c r="K798" s="832" t="s">
        <v>3399</v>
      </c>
      <c r="L798" s="835">
        <v>150.94</v>
      </c>
      <c r="M798" s="835">
        <v>301.88</v>
      </c>
      <c r="N798" s="832">
        <v>2</v>
      </c>
      <c r="O798" s="836">
        <v>1</v>
      </c>
      <c r="P798" s="835">
        <v>301.88</v>
      </c>
      <c r="Q798" s="837">
        <v>1</v>
      </c>
      <c r="R798" s="832">
        <v>2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7</v>
      </c>
      <c r="B799" s="832" t="s">
        <v>2161</v>
      </c>
      <c r="C799" s="832" t="s">
        <v>2167</v>
      </c>
      <c r="D799" s="833" t="s">
        <v>3722</v>
      </c>
      <c r="E799" s="834" t="s">
        <v>2186</v>
      </c>
      <c r="F799" s="832" t="s">
        <v>2162</v>
      </c>
      <c r="G799" s="832" t="s">
        <v>2376</v>
      </c>
      <c r="H799" s="832" t="s">
        <v>585</v>
      </c>
      <c r="I799" s="832" t="s">
        <v>3119</v>
      </c>
      <c r="J799" s="832" t="s">
        <v>2413</v>
      </c>
      <c r="K799" s="832" t="s">
        <v>3120</v>
      </c>
      <c r="L799" s="835">
        <v>50.32</v>
      </c>
      <c r="M799" s="835">
        <v>150.96</v>
      </c>
      <c r="N799" s="832">
        <v>3</v>
      </c>
      <c r="O799" s="836">
        <v>1</v>
      </c>
      <c r="P799" s="835">
        <v>150.96</v>
      </c>
      <c r="Q799" s="837">
        <v>1</v>
      </c>
      <c r="R799" s="832">
        <v>3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7</v>
      </c>
      <c r="B800" s="832" t="s">
        <v>2161</v>
      </c>
      <c r="C800" s="832" t="s">
        <v>2167</v>
      </c>
      <c r="D800" s="833" t="s">
        <v>3722</v>
      </c>
      <c r="E800" s="834" t="s">
        <v>2186</v>
      </c>
      <c r="F800" s="832" t="s">
        <v>2162</v>
      </c>
      <c r="G800" s="832" t="s">
        <v>2376</v>
      </c>
      <c r="H800" s="832" t="s">
        <v>585</v>
      </c>
      <c r="I800" s="832" t="s">
        <v>3123</v>
      </c>
      <c r="J800" s="832" t="s">
        <v>3124</v>
      </c>
      <c r="K800" s="832" t="s">
        <v>3125</v>
      </c>
      <c r="L800" s="835">
        <v>99.94</v>
      </c>
      <c r="M800" s="835">
        <v>299.82</v>
      </c>
      <c r="N800" s="832">
        <v>3</v>
      </c>
      <c r="O800" s="836">
        <v>0.5</v>
      </c>
      <c r="P800" s="835">
        <v>299.82</v>
      </c>
      <c r="Q800" s="837">
        <v>1</v>
      </c>
      <c r="R800" s="832">
        <v>3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7</v>
      </c>
      <c r="B801" s="832" t="s">
        <v>2161</v>
      </c>
      <c r="C801" s="832" t="s">
        <v>2167</v>
      </c>
      <c r="D801" s="833" t="s">
        <v>3722</v>
      </c>
      <c r="E801" s="834" t="s">
        <v>2186</v>
      </c>
      <c r="F801" s="832" t="s">
        <v>2162</v>
      </c>
      <c r="G801" s="832" t="s">
        <v>2376</v>
      </c>
      <c r="H801" s="832" t="s">
        <v>585</v>
      </c>
      <c r="I801" s="832" t="s">
        <v>3400</v>
      </c>
      <c r="J801" s="832" t="s">
        <v>2378</v>
      </c>
      <c r="K801" s="832" t="s">
        <v>3401</v>
      </c>
      <c r="L801" s="835">
        <v>0</v>
      </c>
      <c r="M801" s="835">
        <v>0</v>
      </c>
      <c r="N801" s="832">
        <v>3</v>
      </c>
      <c r="O801" s="836">
        <v>1</v>
      </c>
      <c r="P801" s="835">
        <v>0</v>
      </c>
      <c r="Q801" s="837"/>
      <c r="R801" s="832">
        <v>1</v>
      </c>
      <c r="S801" s="837">
        <v>0.33333333333333331</v>
      </c>
      <c r="T801" s="836">
        <v>0.5</v>
      </c>
      <c r="U801" s="838">
        <v>0.5</v>
      </c>
    </row>
    <row r="802" spans="1:21" ht="14.4" customHeight="1" x14ac:dyDescent="0.3">
      <c r="A802" s="831">
        <v>7</v>
      </c>
      <c r="B802" s="832" t="s">
        <v>2161</v>
      </c>
      <c r="C802" s="832" t="s">
        <v>2167</v>
      </c>
      <c r="D802" s="833" t="s">
        <v>3722</v>
      </c>
      <c r="E802" s="834" t="s">
        <v>2186</v>
      </c>
      <c r="F802" s="832" t="s">
        <v>2162</v>
      </c>
      <c r="G802" s="832" t="s">
        <v>2376</v>
      </c>
      <c r="H802" s="832" t="s">
        <v>585</v>
      </c>
      <c r="I802" s="832" t="s">
        <v>3128</v>
      </c>
      <c r="J802" s="832" t="s">
        <v>2413</v>
      </c>
      <c r="K802" s="832" t="s">
        <v>3115</v>
      </c>
      <c r="L802" s="835">
        <v>50.32</v>
      </c>
      <c r="M802" s="835">
        <v>150.96</v>
      </c>
      <c r="N802" s="832">
        <v>3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7</v>
      </c>
      <c r="B803" s="832" t="s">
        <v>2161</v>
      </c>
      <c r="C803" s="832" t="s">
        <v>2167</v>
      </c>
      <c r="D803" s="833" t="s">
        <v>3722</v>
      </c>
      <c r="E803" s="834" t="s">
        <v>2186</v>
      </c>
      <c r="F803" s="832" t="s">
        <v>2162</v>
      </c>
      <c r="G803" s="832" t="s">
        <v>2376</v>
      </c>
      <c r="H803" s="832" t="s">
        <v>585</v>
      </c>
      <c r="I803" s="832" t="s">
        <v>2380</v>
      </c>
      <c r="J803" s="832" t="s">
        <v>2381</v>
      </c>
      <c r="K803" s="832" t="s">
        <v>2382</v>
      </c>
      <c r="L803" s="835">
        <v>95.29</v>
      </c>
      <c r="M803" s="835">
        <v>95.29</v>
      </c>
      <c r="N803" s="832">
        <v>1</v>
      </c>
      <c r="O803" s="836">
        <v>0.5</v>
      </c>
      <c r="P803" s="835">
        <v>95.29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7</v>
      </c>
      <c r="B804" s="832" t="s">
        <v>2161</v>
      </c>
      <c r="C804" s="832" t="s">
        <v>2167</v>
      </c>
      <c r="D804" s="833" t="s">
        <v>3722</v>
      </c>
      <c r="E804" s="834" t="s">
        <v>2186</v>
      </c>
      <c r="F804" s="832" t="s">
        <v>2162</v>
      </c>
      <c r="G804" s="832" t="s">
        <v>2376</v>
      </c>
      <c r="H804" s="832" t="s">
        <v>585</v>
      </c>
      <c r="I804" s="832" t="s">
        <v>3129</v>
      </c>
      <c r="J804" s="832" t="s">
        <v>2381</v>
      </c>
      <c r="K804" s="832" t="s">
        <v>3130</v>
      </c>
      <c r="L804" s="835">
        <v>199.89</v>
      </c>
      <c r="M804" s="835">
        <v>399.78</v>
      </c>
      <c r="N804" s="832">
        <v>2</v>
      </c>
      <c r="O804" s="836">
        <v>0.5</v>
      </c>
      <c r="P804" s="835">
        <v>399.78</v>
      </c>
      <c r="Q804" s="837">
        <v>1</v>
      </c>
      <c r="R804" s="832">
        <v>2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7</v>
      </c>
      <c r="B805" s="832" t="s">
        <v>2161</v>
      </c>
      <c r="C805" s="832" t="s">
        <v>2167</v>
      </c>
      <c r="D805" s="833" t="s">
        <v>3722</v>
      </c>
      <c r="E805" s="834" t="s">
        <v>2186</v>
      </c>
      <c r="F805" s="832" t="s">
        <v>2162</v>
      </c>
      <c r="G805" s="832" t="s">
        <v>2796</v>
      </c>
      <c r="H805" s="832" t="s">
        <v>634</v>
      </c>
      <c r="I805" s="832" t="s">
        <v>3340</v>
      </c>
      <c r="J805" s="832" t="s">
        <v>3341</v>
      </c>
      <c r="K805" s="832" t="s">
        <v>3342</v>
      </c>
      <c r="L805" s="835">
        <v>65.36</v>
      </c>
      <c r="M805" s="835">
        <v>784.31999999999994</v>
      </c>
      <c r="N805" s="832">
        <v>12</v>
      </c>
      <c r="O805" s="836">
        <v>1.5</v>
      </c>
      <c r="P805" s="835">
        <v>196.07999999999998</v>
      </c>
      <c r="Q805" s="837">
        <v>0.25</v>
      </c>
      <c r="R805" s="832">
        <v>3</v>
      </c>
      <c r="S805" s="837">
        <v>0.25</v>
      </c>
      <c r="T805" s="836">
        <v>1</v>
      </c>
      <c r="U805" s="838">
        <v>0.66666666666666663</v>
      </c>
    </row>
    <row r="806" spans="1:21" ht="14.4" customHeight="1" x14ac:dyDescent="0.3">
      <c r="A806" s="831">
        <v>7</v>
      </c>
      <c r="B806" s="832" t="s">
        <v>2161</v>
      </c>
      <c r="C806" s="832" t="s">
        <v>2167</v>
      </c>
      <c r="D806" s="833" t="s">
        <v>3722</v>
      </c>
      <c r="E806" s="834" t="s">
        <v>2186</v>
      </c>
      <c r="F806" s="832" t="s">
        <v>2162</v>
      </c>
      <c r="G806" s="832" t="s">
        <v>3131</v>
      </c>
      <c r="H806" s="832" t="s">
        <v>585</v>
      </c>
      <c r="I806" s="832" t="s">
        <v>3132</v>
      </c>
      <c r="J806" s="832" t="s">
        <v>3133</v>
      </c>
      <c r="K806" s="832" t="s">
        <v>3134</v>
      </c>
      <c r="L806" s="835">
        <v>1112.45</v>
      </c>
      <c r="M806" s="835">
        <v>18911.650000000001</v>
      </c>
      <c r="N806" s="832">
        <v>17</v>
      </c>
      <c r="O806" s="836">
        <v>6</v>
      </c>
      <c r="P806" s="835">
        <v>15574.300000000001</v>
      </c>
      <c r="Q806" s="837">
        <v>0.82352941176470584</v>
      </c>
      <c r="R806" s="832">
        <v>14</v>
      </c>
      <c r="S806" s="837">
        <v>0.82352941176470584</v>
      </c>
      <c r="T806" s="836">
        <v>5</v>
      </c>
      <c r="U806" s="838">
        <v>0.83333333333333337</v>
      </c>
    </row>
    <row r="807" spans="1:21" ht="14.4" customHeight="1" x14ac:dyDescent="0.3">
      <c r="A807" s="831">
        <v>7</v>
      </c>
      <c r="B807" s="832" t="s">
        <v>2161</v>
      </c>
      <c r="C807" s="832" t="s">
        <v>2167</v>
      </c>
      <c r="D807" s="833" t="s">
        <v>3722</v>
      </c>
      <c r="E807" s="834" t="s">
        <v>2186</v>
      </c>
      <c r="F807" s="832" t="s">
        <v>2162</v>
      </c>
      <c r="G807" s="832" t="s">
        <v>3131</v>
      </c>
      <c r="H807" s="832" t="s">
        <v>585</v>
      </c>
      <c r="I807" s="832" t="s">
        <v>3135</v>
      </c>
      <c r="J807" s="832" t="s">
        <v>3133</v>
      </c>
      <c r="K807" s="832" t="s">
        <v>3136</v>
      </c>
      <c r="L807" s="835">
        <v>2146.12</v>
      </c>
      <c r="M807" s="835">
        <v>45068.51999999999</v>
      </c>
      <c r="N807" s="832">
        <v>21</v>
      </c>
      <c r="O807" s="836">
        <v>8</v>
      </c>
      <c r="P807" s="835">
        <v>36484.039999999994</v>
      </c>
      <c r="Q807" s="837">
        <v>0.80952380952380953</v>
      </c>
      <c r="R807" s="832">
        <v>17</v>
      </c>
      <c r="S807" s="837">
        <v>0.80952380952380953</v>
      </c>
      <c r="T807" s="836">
        <v>6</v>
      </c>
      <c r="U807" s="838">
        <v>0.75</v>
      </c>
    </row>
    <row r="808" spans="1:21" ht="14.4" customHeight="1" x14ac:dyDescent="0.3">
      <c r="A808" s="831">
        <v>7</v>
      </c>
      <c r="B808" s="832" t="s">
        <v>2161</v>
      </c>
      <c r="C808" s="832" t="s">
        <v>2167</v>
      </c>
      <c r="D808" s="833" t="s">
        <v>3722</v>
      </c>
      <c r="E808" s="834" t="s">
        <v>2186</v>
      </c>
      <c r="F808" s="832" t="s">
        <v>2162</v>
      </c>
      <c r="G808" s="832" t="s">
        <v>3131</v>
      </c>
      <c r="H808" s="832" t="s">
        <v>585</v>
      </c>
      <c r="I808" s="832" t="s">
        <v>3137</v>
      </c>
      <c r="J808" s="832" t="s">
        <v>3133</v>
      </c>
      <c r="K808" s="832" t="s">
        <v>3138</v>
      </c>
      <c r="L808" s="835">
        <v>3690.52</v>
      </c>
      <c r="M808" s="835">
        <v>95953.51999999999</v>
      </c>
      <c r="N808" s="832">
        <v>26</v>
      </c>
      <c r="O808" s="836">
        <v>8</v>
      </c>
      <c r="P808" s="835">
        <v>62738.839999999989</v>
      </c>
      <c r="Q808" s="837">
        <v>0.65384615384615385</v>
      </c>
      <c r="R808" s="832">
        <v>17</v>
      </c>
      <c r="S808" s="837">
        <v>0.65384615384615385</v>
      </c>
      <c r="T808" s="836">
        <v>6</v>
      </c>
      <c r="U808" s="838">
        <v>0.75</v>
      </c>
    </row>
    <row r="809" spans="1:21" ht="14.4" customHeight="1" x14ac:dyDescent="0.3">
      <c r="A809" s="831">
        <v>7</v>
      </c>
      <c r="B809" s="832" t="s">
        <v>2161</v>
      </c>
      <c r="C809" s="832" t="s">
        <v>2167</v>
      </c>
      <c r="D809" s="833" t="s">
        <v>3722</v>
      </c>
      <c r="E809" s="834" t="s">
        <v>2191</v>
      </c>
      <c r="F809" s="832" t="s">
        <v>2162</v>
      </c>
      <c r="G809" s="832" t="s">
        <v>2671</v>
      </c>
      <c r="H809" s="832" t="s">
        <v>585</v>
      </c>
      <c r="I809" s="832" t="s">
        <v>2751</v>
      </c>
      <c r="J809" s="832" t="s">
        <v>2673</v>
      </c>
      <c r="K809" s="832" t="s">
        <v>2752</v>
      </c>
      <c r="L809" s="835">
        <v>96.84</v>
      </c>
      <c r="M809" s="835">
        <v>1549.44</v>
      </c>
      <c r="N809" s="832">
        <v>16</v>
      </c>
      <c r="O809" s="836">
        <v>6.5</v>
      </c>
      <c r="P809" s="835">
        <v>1355.76</v>
      </c>
      <c r="Q809" s="837">
        <v>0.875</v>
      </c>
      <c r="R809" s="832">
        <v>14</v>
      </c>
      <c r="S809" s="837">
        <v>0.875</v>
      </c>
      <c r="T809" s="836">
        <v>5</v>
      </c>
      <c r="U809" s="838">
        <v>0.76923076923076927</v>
      </c>
    </row>
    <row r="810" spans="1:21" ht="14.4" customHeight="1" x14ac:dyDescent="0.3">
      <c r="A810" s="831">
        <v>7</v>
      </c>
      <c r="B810" s="832" t="s">
        <v>2161</v>
      </c>
      <c r="C810" s="832" t="s">
        <v>2167</v>
      </c>
      <c r="D810" s="833" t="s">
        <v>3722</v>
      </c>
      <c r="E810" s="834" t="s">
        <v>2191</v>
      </c>
      <c r="F810" s="832" t="s">
        <v>2162</v>
      </c>
      <c r="G810" s="832" t="s">
        <v>2671</v>
      </c>
      <c r="H810" s="832" t="s">
        <v>585</v>
      </c>
      <c r="I810" s="832" t="s">
        <v>3343</v>
      </c>
      <c r="J810" s="832" t="s">
        <v>2673</v>
      </c>
      <c r="K810" s="832" t="s">
        <v>3344</v>
      </c>
      <c r="L810" s="835">
        <v>0</v>
      </c>
      <c r="M810" s="835">
        <v>0</v>
      </c>
      <c r="N810" s="832">
        <v>1</v>
      </c>
      <c r="O810" s="836">
        <v>0.5</v>
      </c>
      <c r="P810" s="835">
        <v>0</v>
      </c>
      <c r="Q810" s="837"/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7</v>
      </c>
      <c r="B811" s="832" t="s">
        <v>2161</v>
      </c>
      <c r="C811" s="832" t="s">
        <v>2167</v>
      </c>
      <c r="D811" s="833" t="s">
        <v>3722</v>
      </c>
      <c r="E811" s="834" t="s">
        <v>2191</v>
      </c>
      <c r="F811" s="832" t="s">
        <v>2162</v>
      </c>
      <c r="G811" s="832" t="s">
        <v>2598</v>
      </c>
      <c r="H811" s="832" t="s">
        <v>585</v>
      </c>
      <c r="I811" s="832" t="s">
        <v>3402</v>
      </c>
      <c r="J811" s="832" t="s">
        <v>2600</v>
      </c>
      <c r="K811" s="832" t="s">
        <v>2027</v>
      </c>
      <c r="L811" s="835">
        <v>4.7</v>
      </c>
      <c r="M811" s="835">
        <v>14.100000000000001</v>
      </c>
      <c r="N811" s="832">
        <v>3</v>
      </c>
      <c r="O811" s="836">
        <v>1</v>
      </c>
      <c r="P811" s="835">
        <v>14.100000000000001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7</v>
      </c>
      <c r="B812" s="832" t="s">
        <v>2161</v>
      </c>
      <c r="C812" s="832" t="s">
        <v>2167</v>
      </c>
      <c r="D812" s="833" t="s">
        <v>3722</v>
      </c>
      <c r="E812" s="834" t="s">
        <v>2191</v>
      </c>
      <c r="F812" s="832" t="s">
        <v>2162</v>
      </c>
      <c r="G812" s="832" t="s">
        <v>2598</v>
      </c>
      <c r="H812" s="832" t="s">
        <v>634</v>
      </c>
      <c r="I812" s="832" t="s">
        <v>2025</v>
      </c>
      <c r="J812" s="832" t="s">
        <v>2026</v>
      </c>
      <c r="K812" s="832" t="s">
        <v>2027</v>
      </c>
      <c r="L812" s="835">
        <v>4.7</v>
      </c>
      <c r="M812" s="835">
        <v>18.8</v>
      </c>
      <c r="N812" s="832">
        <v>4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7</v>
      </c>
      <c r="B813" s="832" t="s">
        <v>2161</v>
      </c>
      <c r="C813" s="832" t="s">
        <v>2167</v>
      </c>
      <c r="D813" s="833" t="s">
        <v>3722</v>
      </c>
      <c r="E813" s="834" t="s">
        <v>2191</v>
      </c>
      <c r="F813" s="832" t="s">
        <v>2162</v>
      </c>
      <c r="G813" s="832" t="s">
        <v>3403</v>
      </c>
      <c r="H813" s="832" t="s">
        <v>585</v>
      </c>
      <c r="I813" s="832" t="s">
        <v>3404</v>
      </c>
      <c r="J813" s="832" t="s">
        <v>643</v>
      </c>
      <c r="K813" s="832" t="s">
        <v>3405</v>
      </c>
      <c r="L813" s="835">
        <v>0</v>
      </c>
      <c r="M813" s="835">
        <v>0</v>
      </c>
      <c r="N813" s="832">
        <v>4</v>
      </c>
      <c r="O813" s="836">
        <v>3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7</v>
      </c>
      <c r="B814" s="832" t="s">
        <v>2161</v>
      </c>
      <c r="C814" s="832" t="s">
        <v>2167</v>
      </c>
      <c r="D814" s="833" t="s">
        <v>3722</v>
      </c>
      <c r="E814" s="834" t="s">
        <v>2191</v>
      </c>
      <c r="F814" s="832" t="s">
        <v>2162</v>
      </c>
      <c r="G814" s="832" t="s">
        <v>2883</v>
      </c>
      <c r="H814" s="832" t="s">
        <v>585</v>
      </c>
      <c r="I814" s="832" t="s">
        <v>2884</v>
      </c>
      <c r="J814" s="832" t="s">
        <v>2885</v>
      </c>
      <c r="K814" s="832" t="s">
        <v>2886</v>
      </c>
      <c r="L814" s="835">
        <v>55.77</v>
      </c>
      <c r="M814" s="835">
        <v>669.24</v>
      </c>
      <c r="N814" s="832">
        <v>12</v>
      </c>
      <c r="O814" s="836">
        <v>2.5</v>
      </c>
      <c r="P814" s="835">
        <v>557.70000000000005</v>
      </c>
      <c r="Q814" s="837">
        <v>0.83333333333333337</v>
      </c>
      <c r="R814" s="832">
        <v>10</v>
      </c>
      <c r="S814" s="837">
        <v>0.83333333333333337</v>
      </c>
      <c r="T814" s="836">
        <v>2</v>
      </c>
      <c r="U814" s="838">
        <v>0.8</v>
      </c>
    </row>
    <row r="815" spans="1:21" ht="14.4" customHeight="1" x14ac:dyDescent="0.3">
      <c r="A815" s="831">
        <v>7</v>
      </c>
      <c r="B815" s="832" t="s">
        <v>2161</v>
      </c>
      <c r="C815" s="832" t="s">
        <v>2167</v>
      </c>
      <c r="D815" s="833" t="s">
        <v>3722</v>
      </c>
      <c r="E815" s="834" t="s">
        <v>2191</v>
      </c>
      <c r="F815" s="832" t="s">
        <v>2162</v>
      </c>
      <c r="G815" s="832" t="s">
        <v>2293</v>
      </c>
      <c r="H815" s="832" t="s">
        <v>634</v>
      </c>
      <c r="I815" s="832" t="s">
        <v>2384</v>
      </c>
      <c r="J815" s="832" t="s">
        <v>2385</v>
      </c>
      <c r="K815" s="832" t="s">
        <v>2386</v>
      </c>
      <c r="L815" s="835">
        <v>141.09</v>
      </c>
      <c r="M815" s="835">
        <v>3950.52</v>
      </c>
      <c r="N815" s="832">
        <v>28</v>
      </c>
      <c r="O815" s="836">
        <v>3.5</v>
      </c>
      <c r="P815" s="835">
        <v>3950.52</v>
      </c>
      <c r="Q815" s="837">
        <v>1</v>
      </c>
      <c r="R815" s="832">
        <v>28</v>
      </c>
      <c r="S815" s="837">
        <v>1</v>
      </c>
      <c r="T815" s="836">
        <v>3.5</v>
      </c>
      <c r="U815" s="838">
        <v>1</v>
      </c>
    </row>
    <row r="816" spans="1:21" ht="14.4" customHeight="1" x14ac:dyDescent="0.3">
      <c r="A816" s="831">
        <v>7</v>
      </c>
      <c r="B816" s="832" t="s">
        <v>2161</v>
      </c>
      <c r="C816" s="832" t="s">
        <v>2167</v>
      </c>
      <c r="D816" s="833" t="s">
        <v>3722</v>
      </c>
      <c r="E816" s="834" t="s">
        <v>2191</v>
      </c>
      <c r="F816" s="832" t="s">
        <v>2162</v>
      </c>
      <c r="G816" s="832" t="s">
        <v>3406</v>
      </c>
      <c r="H816" s="832" t="s">
        <v>585</v>
      </c>
      <c r="I816" s="832" t="s">
        <v>3407</v>
      </c>
      <c r="J816" s="832" t="s">
        <v>3408</v>
      </c>
      <c r="K816" s="832" t="s">
        <v>3409</v>
      </c>
      <c r="L816" s="835">
        <v>0</v>
      </c>
      <c r="M816" s="835">
        <v>0</v>
      </c>
      <c r="N816" s="832">
        <v>4</v>
      </c>
      <c r="O816" s="836">
        <v>3.5</v>
      </c>
      <c r="P816" s="835">
        <v>0</v>
      </c>
      <c r="Q816" s="837"/>
      <c r="R816" s="832">
        <v>2</v>
      </c>
      <c r="S816" s="837">
        <v>0.5</v>
      </c>
      <c r="T816" s="836">
        <v>2</v>
      </c>
      <c r="U816" s="838">
        <v>0.5714285714285714</v>
      </c>
    </row>
    <row r="817" spans="1:21" ht="14.4" customHeight="1" x14ac:dyDescent="0.3">
      <c r="A817" s="831">
        <v>7</v>
      </c>
      <c r="B817" s="832" t="s">
        <v>2161</v>
      </c>
      <c r="C817" s="832" t="s">
        <v>2167</v>
      </c>
      <c r="D817" s="833" t="s">
        <v>3722</v>
      </c>
      <c r="E817" s="834" t="s">
        <v>2191</v>
      </c>
      <c r="F817" s="832" t="s">
        <v>2162</v>
      </c>
      <c r="G817" s="832" t="s">
        <v>2538</v>
      </c>
      <c r="H817" s="832" t="s">
        <v>585</v>
      </c>
      <c r="I817" s="832" t="s">
        <v>2601</v>
      </c>
      <c r="J817" s="832" t="s">
        <v>1046</v>
      </c>
      <c r="K817" s="832" t="s">
        <v>2602</v>
      </c>
      <c r="L817" s="835">
        <v>0</v>
      </c>
      <c r="M817" s="835">
        <v>0</v>
      </c>
      <c r="N817" s="832">
        <v>11</v>
      </c>
      <c r="O817" s="836">
        <v>4.5</v>
      </c>
      <c r="P817" s="835">
        <v>0</v>
      </c>
      <c r="Q817" s="837"/>
      <c r="R817" s="832">
        <v>11</v>
      </c>
      <c r="S817" s="837">
        <v>1</v>
      </c>
      <c r="T817" s="836">
        <v>4.5</v>
      </c>
      <c r="U817" s="838">
        <v>1</v>
      </c>
    </row>
    <row r="818" spans="1:21" ht="14.4" customHeight="1" x14ac:dyDescent="0.3">
      <c r="A818" s="831">
        <v>7</v>
      </c>
      <c r="B818" s="832" t="s">
        <v>2161</v>
      </c>
      <c r="C818" s="832" t="s">
        <v>2167</v>
      </c>
      <c r="D818" s="833" t="s">
        <v>3722</v>
      </c>
      <c r="E818" s="834" t="s">
        <v>2191</v>
      </c>
      <c r="F818" s="832" t="s">
        <v>2162</v>
      </c>
      <c r="G818" s="832" t="s">
        <v>2538</v>
      </c>
      <c r="H818" s="832" t="s">
        <v>585</v>
      </c>
      <c r="I818" s="832" t="s">
        <v>3410</v>
      </c>
      <c r="J818" s="832" t="s">
        <v>1046</v>
      </c>
      <c r="K818" s="832" t="s">
        <v>2602</v>
      </c>
      <c r="L818" s="835">
        <v>0</v>
      </c>
      <c r="M818" s="835">
        <v>0</v>
      </c>
      <c r="N818" s="832">
        <v>1</v>
      </c>
      <c r="O818" s="836">
        <v>1</v>
      </c>
      <c r="P818" s="835">
        <v>0</v>
      </c>
      <c r="Q818" s="837"/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7</v>
      </c>
      <c r="B819" s="832" t="s">
        <v>2161</v>
      </c>
      <c r="C819" s="832" t="s">
        <v>2167</v>
      </c>
      <c r="D819" s="833" t="s">
        <v>3722</v>
      </c>
      <c r="E819" s="834" t="s">
        <v>2191</v>
      </c>
      <c r="F819" s="832" t="s">
        <v>2162</v>
      </c>
      <c r="G819" s="832" t="s">
        <v>2538</v>
      </c>
      <c r="H819" s="832" t="s">
        <v>585</v>
      </c>
      <c r="I819" s="832" t="s">
        <v>3411</v>
      </c>
      <c r="J819" s="832" t="s">
        <v>1046</v>
      </c>
      <c r="K819" s="832" t="s">
        <v>2602</v>
      </c>
      <c r="L819" s="835">
        <v>0</v>
      </c>
      <c r="M819" s="835">
        <v>0</v>
      </c>
      <c r="N819" s="832">
        <v>4</v>
      </c>
      <c r="O819" s="836">
        <v>0.5</v>
      </c>
      <c r="P819" s="835"/>
      <c r="Q819" s="837"/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7</v>
      </c>
      <c r="B820" s="832" t="s">
        <v>2161</v>
      </c>
      <c r="C820" s="832" t="s">
        <v>2167</v>
      </c>
      <c r="D820" s="833" t="s">
        <v>3722</v>
      </c>
      <c r="E820" s="834" t="s">
        <v>2191</v>
      </c>
      <c r="F820" s="832" t="s">
        <v>2162</v>
      </c>
      <c r="G820" s="832" t="s">
        <v>2538</v>
      </c>
      <c r="H820" s="832" t="s">
        <v>585</v>
      </c>
      <c r="I820" s="832" t="s">
        <v>3196</v>
      </c>
      <c r="J820" s="832" t="s">
        <v>2540</v>
      </c>
      <c r="K820" s="832" t="s">
        <v>2541</v>
      </c>
      <c r="L820" s="835">
        <v>0</v>
      </c>
      <c r="M820" s="835">
        <v>0</v>
      </c>
      <c r="N820" s="832">
        <v>8</v>
      </c>
      <c r="O820" s="836">
        <v>2</v>
      </c>
      <c r="P820" s="835">
        <v>0</v>
      </c>
      <c r="Q820" s="837"/>
      <c r="R820" s="832">
        <v>8</v>
      </c>
      <c r="S820" s="837">
        <v>1</v>
      </c>
      <c r="T820" s="836">
        <v>2</v>
      </c>
      <c r="U820" s="838">
        <v>1</v>
      </c>
    </row>
    <row r="821" spans="1:21" ht="14.4" customHeight="1" x14ac:dyDescent="0.3">
      <c r="A821" s="831">
        <v>7</v>
      </c>
      <c r="B821" s="832" t="s">
        <v>2161</v>
      </c>
      <c r="C821" s="832" t="s">
        <v>2167</v>
      </c>
      <c r="D821" s="833" t="s">
        <v>3722</v>
      </c>
      <c r="E821" s="834" t="s">
        <v>2191</v>
      </c>
      <c r="F821" s="832" t="s">
        <v>2162</v>
      </c>
      <c r="G821" s="832" t="s">
        <v>2538</v>
      </c>
      <c r="H821" s="832" t="s">
        <v>585</v>
      </c>
      <c r="I821" s="832" t="s">
        <v>3412</v>
      </c>
      <c r="J821" s="832" t="s">
        <v>1046</v>
      </c>
      <c r="K821" s="832" t="s">
        <v>3413</v>
      </c>
      <c r="L821" s="835">
        <v>0</v>
      </c>
      <c r="M821" s="835">
        <v>0</v>
      </c>
      <c r="N821" s="832">
        <v>6</v>
      </c>
      <c r="O821" s="836">
        <v>1</v>
      </c>
      <c r="P821" s="835">
        <v>0</v>
      </c>
      <c r="Q821" s="837"/>
      <c r="R821" s="832">
        <v>6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7</v>
      </c>
      <c r="B822" s="832" t="s">
        <v>2161</v>
      </c>
      <c r="C822" s="832" t="s">
        <v>2167</v>
      </c>
      <c r="D822" s="833" t="s">
        <v>3722</v>
      </c>
      <c r="E822" s="834" t="s">
        <v>2191</v>
      </c>
      <c r="F822" s="832" t="s">
        <v>2162</v>
      </c>
      <c r="G822" s="832" t="s">
        <v>2893</v>
      </c>
      <c r="H822" s="832" t="s">
        <v>585</v>
      </c>
      <c r="I822" s="832" t="s">
        <v>3414</v>
      </c>
      <c r="J822" s="832" t="s">
        <v>2900</v>
      </c>
      <c r="K822" s="832" t="s">
        <v>2904</v>
      </c>
      <c r="L822" s="835">
        <v>969.48</v>
      </c>
      <c r="M822" s="835">
        <v>17450.64</v>
      </c>
      <c r="N822" s="832">
        <v>18</v>
      </c>
      <c r="O822" s="836">
        <v>3</v>
      </c>
      <c r="P822" s="835">
        <v>11633.76</v>
      </c>
      <c r="Q822" s="837">
        <v>0.66666666666666674</v>
      </c>
      <c r="R822" s="832">
        <v>12</v>
      </c>
      <c r="S822" s="837">
        <v>0.66666666666666663</v>
      </c>
      <c r="T822" s="836">
        <v>2</v>
      </c>
      <c r="U822" s="838">
        <v>0.66666666666666663</v>
      </c>
    </row>
    <row r="823" spans="1:21" ht="14.4" customHeight="1" x14ac:dyDescent="0.3">
      <c r="A823" s="831">
        <v>7</v>
      </c>
      <c r="B823" s="832" t="s">
        <v>2161</v>
      </c>
      <c r="C823" s="832" t="s">
        <v>2167</v>
      </c>
      <c r="D823" s="833" t="s">
        <v>3722</v>
      </c>
      <c r="E823" s="834" t="s">
        <v>2191</v>
      </c>
      <c r="F823" s="832" t="s">
        <v>2162</v>
      </c>
      <c r="G823" s="832" t="s">
        <v>2893</v>
      </c>
      <c r="H823" s="832" t="s">
        <v>585</v>
      </c>
      <c r="I823" s="832" t="s">
        <v>2894</v>
      </c>
      <c r="J823" s="832" t="s">
        <v>2895</v>
      </c>
      <c r="K823" s="832" t="s">
        <v>2896</v>
      </c>
      <c r="L823" s="835">
        <v>754.04</v>
      </c>
      <c r="M823" s="835">
        <v>2262.12</v>
      </c>
      <c r="N823" s="832">
        <v>3</v>
      </c>
      <c r="O823" s="836">
        <v>1</v>
      </c>
      <c r="P823" s="835">
        <v>2262.12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7</v>
      </c>
      <c r="B824" s="832" t="s">
        <v>2161</v>
      </c>
      <c r="C824" s="832" t="s">
        <v>2167</v>
      </c>
      <c r="D824" s="833" t="s">
        <v>3722</v>
      </c>
      <c r="E824" s="834" t="s">
        <v>2191</v>
      </c>
      <c r="F824" s="832" t="s">
        <v>2162</v>
      </c>
      <c r="G824" s="832" t="s">
        <v>2893</v>
      </c>
      <c r="H824" s="832" t="s">
        <v>585</v>
      </c>
      <c r="I824" s="832" t="s">
        <v>3199</v>
      </c>
      <c r="J824" s="832" t="s">
        <v>2895</v>
      </c>
      <c r="K824" s="832" t="s">
        <v>2904</v>
      </c>
      <c r="L824" s="835">
        <v>1131.06</v>
      </c>
      <c r="M824" s="835">
        <v>61077.24</v>
      </c>
      <c r="N824" s="832">
        <v>54</v>
      </c>
      <c r="O824" s="836">
        <v>10</v>
      </c>
      <c r="P824" s="835">
        <v>54290.879999999997</v>
      </c>
      <c r="Q824" s="837">
        <v>0.88888888888888884</v>
      </c>
      <c r="R824" s="832">
        <v>48</v>
      </c>
      <c r="S824" s="837">
        <v>0.88888888888888884</v>
      </c>
      <c r="T824" s="836">
        <v>9</v>
      </c>
      <c r="U824" s="838">
        <v>0.9</v>
      </c>
    </row>
    <row r="825" spans="1:21" ht="14.4" customHeight="1" x14ac:dyDescent="0.3">
      <c r="A825" s="831">
        <v>7</v>
      </c>
      <c r="B825" s="832" t="s">
        <v>2161</v>
      </c>
      <c r="C825" s="832" t="s">
        <v>2167</v>
      </c>
      <c r="D825" s="833" t="s">
        <v>3722</v>
      </c>
      <c r="E825" s="834" t="s">
        <v>2191</v>
      </c>
      <c r="F825" s="832" t="s">
        <v>2162</v>
      </c>
      <c r="G825" s="832" t="s">
        <v>2893</v>
      </c>
      <c r="H825" s="832" t="s">
        <v>585</v>
      </c>
      <c r="I825" s="832" t="s">
        <v>2897</v>
      </c>
      <c r="J825" s="832" t="s">
        <v>2895</v>
      </c>
      <c r="K825" s="832" t="s">
        <v>2898</v>
      </c>
      <c r="L825" s="835">
        <v>1508.08</v>
      </c>
      <c r="M825" s="835">
        <v>95009.039999999979</v>
      </c>
      <c r="N825" s="832">
        <v>63</v>
      </c>
      <c r="O825" s="836">
        <v>10</v>
      </c>
      <c r="P825" s="835">
        <v>85960.559999999983</v>
      </c>
      <c r="Q825" s="837">
        <v>0.90476190476190477</v>
      </c>
      <c r="R825" s="832">
        <v>57</v>
      </c>
      <c r="S825" s="837">
        <v>0.90476190476190477</v>
      </c>
      <c r="T825" s="836">
        <v>9</v>
      </c>
      <c r="U825" s="838">
        <v>0.9</v>
      </c>
    </row>
    <row r="826" spans="1:21" ht="14.4" customHeight="1" x14ac:dyDescent="0.3">
      <c r="A826" s="831">
        <v>7</v>
      </c>
      <c r="B826" s="832" t="s">
        <v>2161</v>
      </c>
      <c r="C826" s="832" t="s">
        <v>2167</v>
      </c>
      <c r="D826" s="833" t="s">
        <v>3722</v>
      </c>
      <c r="E826" s="834" t="s">
        <v>2191</v>
      </c>
      <c r="F826" s="832" t="s">
        <v>2162</v>
      </c>
      <c r="G826" s="832" t="s">
        <v>2893</v>
      </c>
      <c r="H826" s="832" t="s">
        <v>585</v>
      </c>
      <c r="I826" s="832" t="s">
        <v>3415</v>
      </c>
      <c r="J826" s="832" t="s">
        <v>2900</v>
      </c>
      <c r="K826" s="832" t="s">
        <v>2898</v>
      </c>
      <c r="L826" s="835">
        <v>1292.6500000000001</v>
      </c>
      <c r="M826" s="835">
        <v>15511.800000000001</v>
      </c>
      <c r="N826" s="832">
        <v>12</v>
      </c>
      <c r="O826" s="836">
        <v>2</v>
      </c>
      <c r="P826" s="835">
        <v>15511.800000000001</v>
      </c>
      <c r="Q826" s="837">
        <v>1</v>
      </c>
      <c r="R826" s="832">
        <v>12</v>
      </c>
      <c r="S826" s="837">
        <v>1</v>
      </c>
      <c r="T826" s="836">
        <v>2</v>
      </c>
      <c r="U826" s="838">
        <v>1</v>
      </c>
    </row>
    <row r="827" spans="1:21" ht="14.4" customHeight="1" x14ac:dyDescent="0.3">
      <c r="A827" s="831">
        <v>7</v>
      </c>
      <c r="B827" s="832" t="s">
        <v>2161</v>
      </c>
      <c r="C827" s="832" t="s">
        <v>2167</v>
      </c>
      <c r="D827" s="833" t="s">
        <v>3722</v>
      </c>
      <c r="E827" s="834" t="s">
        <v>2191</v>
      </c>
      <c r="F827" s="832" t="s">
        <v>2162</v>
      </c>
      <c r="G827" s="832" t="s">
        <v>2893</v>
      </c>
      <c r="H827" s="832" t="s">
        <v>585</v>
      </c>
      <c r="I827" s="832" t="s">
        <v>2899</v>
      </c>
      <c r="J827" s="832" t="s">
        <v>2900</v>
      </c>
      <c r="K827" s="832" t="s">
        <v>2896</v>
      </c>
      <c r="L827" s="835">
        <v>646.32000000000005</v>
      </c>
      <c r="M827" s="835">
        <v>16158</v>
      </c>
      <c r="N827" s="832">
        <v>25</v>
      </c>
      <c r="O827" s="836">
        <v>6</v>
      </c>
      <c r="P827" s="835">
        <v>16158</v>
      </c>
      <c r="Q827" s="837">
        <v>1</v>
      </c>
      <c r="R827" s="832">
        <v>25</v>
      </c>
      <c r="S827" s="837">
        <v>1</v>
      </c>
      <c r="T827" s="836">
        <v>6</v>
      </c>
      <c r="U827" s="838">
        <v>1</v>
      </c>
    </row>
    <row r="828" spans="1:21" ht="14.4" customHeight="1" x14ac:dyDescent="0.3">
      <c r="A828" s="831">
        <v>7</v>
      </c>
      <c r="B828" s="832" t="s">
        <v>2161</v>
      </c>
      <c r="C828" s="832" t="s">
        <v>2167</v>
      </c>
      <c r="D828" s="833" t="s">
        <v>3722</v>
      </c>
      <c r="E828" s="834" t="s">
        <v>2191</v>
      </c>
      <c r="F828" s="832" t="s">
        <v>2162</v>
      </c>
      <c r="G828" s="832" t="s">
        <v>2893</v>
      </c>
      <c r="H828" s="832" t="s">
        <v>634</v>
      </c>
      <c r="I828" s="832" t="s">
        <v>2901</v>
      </c>
      <c r="J828" s="832" t="s">
        <v>2902</v>
      </c>
      <c r="K828" s="832" t="s">
        <v>2896</v>
      </c>
      <c r="L828" s="835">
        <v>754.04</v>
      </c>
      <c r="M828" s="835">
        <v>4524.24</v>
      </c>
      <c r="N828" s="832">
        <v>6</v>
      </c>
      <c r="O828" s="836">
        <v>1</v>
      </c>
      <c r="P828" s="835">
        <v>4524.24</v>
      </c>
      <c r="Q828" s="837">
        <v>1</v>
      </c>
      <c r="R828" s="832">
        <v>6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7</v>
      </c>
      <c r="B829" s="832" t="s">
        <v>2161</v>
      </c>
      <c r="C829" s="832" t="s">
        <v>2167</v>
      </c>
      <c r="D829" s="833" t="s">
        <v>3722</v>
      </c>
      <c r="E829" s="834" t="s">
        <v>2191</v>
      </c>
      <c r="F829" s="832" t="s">
        <v>2162</v>
      </c>
      <c r="G829" s="832" t="s">
        <v>2893</v>
      </c>
      <c r="H829" s="832" t="s">
        <v>634</v>
      </c>
      <c r="I829" s="832" t="s">
        <v>2903</v>
      </c>
      <c r="J829" s="832" t="s">
        <v>2902</v>
      </c>
      <c r="K829" s="832" t="s">
        <v>2904</v>
      </c>
      <c r="L829" s="835">
        <v>1131.06</v>
      </c>
      <c r="M829" s="835">
        <v>20359.079999999998</v>
      </c>
      <c r="N829" s="832">
        <v>18</v>
      </c>
      <c r="O829" s="836">
        <v>3</v>
      </c>
      <c r="P829" s="835">
        <v>13572.72</v>
      </c>
      <c r="Q829" s="837">
        <v>0.66666666666666674</v>
      </c>
      <c r="R829" s="832">
        <v>12</v>
      </c>
      <c r="S829" s="837">
        <v>0.66666666666666663</v>
      </c>
      <c r="T829" s="836">
        <v>2</v>
      </c>
      <c r="U829" s="838">
        <v>0.66666666666666663</v>
      </c>
    </row>
    <row r="830" spans="1:21" ht="14.4" customHeight="1" x14ac:dyDescent="0.3">
      <c r="A830" s="831">
        <v>7</v>
      </c>
      <c r="B830" s="832" t="s">
        <v>2161</v>
      </c>
      <c r="C830" s="832" t="s">
        <v>2167</v>
      </c>
      <c r="D830" s="833" t="s">
        <v>3722</v>
      </c>
      <c r="E830" s="834" t="s">
        <v>2191</v>
      </c>
      <c r="F830" s="832" t="s">
        <v>2162</v>
      </c>
      <c r="G830" s="832" t="s">
        <v>2893</v>
      </c>
      <c r="H830" s="832" t="s">
        <v>634</v>
      </c>
      <c r="I830" s="832" t="s">
        <v>3416</v>
      </c>
      <c r="J830" s="832" t="s">
        <v>2902</v>
      </c>
      <c r="K830" s="832" t="s">
        <v>2898</v>
      </c>
      <c r="L830" s="835">
        <v>1508.08</v>
      </c>
      <c r="M830" s="835">
        <v>13572.72</v>
      </c>
      <c r="N830" s="832">
        <v>9</v>
      </c>
      <c r="O830" s="836">
        <v>2</v>
      </c>
      <c r="P830" s="835">
        <v>4524.24</v>
      </c>
      <c r="Q830" s="837">
        <v>0.33333333333333331</v>
      </c>
      <c r="R830" s="832">
        <v>3</v>
      </c>
      <c r="S830" s="837">
        <v>0.33333333333333331</v>
      </c>
      <c r="T830" s="836">
        <v>1</v>
      </c>
      <c r="U830" s="838">
        <v>0.5</v>
      </c>
    </row>
    <row r="831" spans="1:21" ht="14.4" customHeight="1" x14ac:dyDescent="0.3">
      <c r="A831" s="831">
        <v>7</v>
      </c>
      <c r="B831" s="832" t="s">
        <v>2161</v>
      </c>
      <c r="C831" s="832" t="s">
        <v>2167</v>
      </c>
      <c r="D831" s="833" t="s">
        <v>3722</v>
      </c>
      <c r="E831" s="834" t="s">
        <v>2191</v>
      </c>
      <c r="F831" s="832" t="s">
        <v>2162</v>
      </c>
      <c r="G831" s="832" t="s">
        <v>2734</v>
      </c>
      <c r="H831" s="832" t="s">
        <v>585</v>
      </c>
      <c r="I831" s="832" t="s">
        <v>2735</v>
      </c>
      <c r="J831" s="832" t="s">
        <v>2736</v>
      </c>
      <c r="K831" s="832" t="s">
        <v>2558</v>
      </c>
      <c r="L831" s="835">
        <v>238.72</v>
      </c>
      <c r="M831" s="835">
        <v>238.72</v>
      </c>
      <c r="N831" s="832">
        <v>1</v>
      </c>
      <c r="O831" s="836">
        <v>1</v>
      </c>
      <c r="P831" s="835">
        <v>238.72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7</v>
      </c>
      <c r="B832" s="832" t="s">
        <v>2161</v>
      </c>
      <c r="C832" s="832" t="s">
        <v>2167</v>
      </c>
      <c r="D832" s="833" t="s">
        <v>3722</v>
      </c>
      <c r="E832" s="834" t="s">
        <v>2191</v>
      </c>
      <c r="F832" s="832" t="s">
        <v>2162</v>
      </c>
      <c r="G832" s="832" t="s">
        <v>2734</v>
      </c>
      <c r="H832" s="832" t="s">
        <v>585</v>
      </c>
      <c r="I832" s="832" t="s">
        <v>3417</v>
      </c>
      <c r="J832" s="832" t="s">
        <v>2736</v>
      </c>
      <c r="K832" s="832" t="s">
        <v>3418</v>
      </c>
      <c r="L832" s="835">
        <v>55.41</v>
      </c>
      <c r="M832" s="835">
        <v>55.41</v>
      </c>
      <c r="N832" s="832">
        <v>1</v>
      </c>
      <c r="O832" s="836">
        <v>1</v>
      </c>
      <c r="P832" s="835">
        <v>55.41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7</v>
      </c>
      <c r="B833" s="832" t="s">
        <v>2161</v>
      </c>
      <c r="C833" s="832" t="s">
        <v>2167</v>
      </c>
      <c r="D833" s="833" t="s">
        <v>3722</v>
      </c>
      <c r="E833" s="834" t="s">
        <v>2191</v>
      </c>
      <c r="F833" s="832" t="s">
        <v>2162</v>
      </c>
      <c r="G833" s="832" t="s">
        <v>2748</v>
      </c>
      <c r="H833" s="832" t="s">
        <v>634</v>
      </c>
      <c r="I833" s="832" t="s">
        <v>2065</v>
      </c>
      <c r="J833" s="832" t="s">
        <v>1320</v>
      </c>
      <c r="K833" s="832" t="s">
        <v>2066</v>
      </c>
      <c r="L833" s="835">
        <v>207.45</v>
      </c>
      <c r="M833" s="835">
        <v>622.34999999999991</v>
      </c>
      <c r="N833" s="832">
        <v>3</v>
      </c>
      <c r="O833" s="836">
        <v>2.5</v>
      </c>
      <c r="P833" s="835">
        <v>207.45</v>
      </c>
      <c r="Q833" s="837">
        <v>0.33333333333333337</v>
      </c>
      <c r="R833" s="832">
        <v>1</v>
      </c>
      <c r="S833" s="837">
        <v>0.33333333333333331</v>
      </c>
      <c r="T833" s="836">
        <v>1</v>
      </c>
      <c r="U833" s="838">
        <v>0.4</v>
      </c>
    </row>
    <row r="834" spans="1:21" ht="14.4" customHeight="1" x14ac:dyDescent="0.3">
      <c r="A834" s="831">
        <v>7</v>
      </c>
      <c r="B834" s="832" t="s">
        <v>2161</v>
      </c>
      <c r="C834" s="832" t="s">
        <v>2167</v>
      </c>
      <c r="D834" s="833" t="s">
        <v>3722</v>
      </c>
      <c r="E834" s="834" t="s">
        <v>2191</v>
      </c>
      <c r="F834" s="832" t="s">
        <v>2162</v>
      </c>
      <c r="G834" s="832" t="s">
        <v>2297</v>
      </c>
      <c r="H834" s="832" t="s">
        <v>634</v>
      </c>
      <c r="I834" s="832" t="s">
        <v>3157</v>
      </c>
      <c r="J834" s="832" t="s">
        <v>799</v>
      </c>
      <c r="K834" s="832" t="s">
        <v>2040</v>
      </c>
      <c r="L834" s="835">
        <v>85.16</v>
      </c>
      <c r="M834" s="835">
        <v>255.48</v>
      </c>
      <c r="N834" s="832">
        <v>3</v>
      </c>
      <c r="O834" s="836">
        <v>0.5</v>
      </c>
      <c r="P834" s="835">
        <v>255.48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7</v>
      </c>
      <c r="B835" s="832" t="s">
        <v>2161</v>
      </c>
      <c r="C835" s="832" t="s">
        <v>2167</v>
      </c>
      <c r="D835" s="833" t="s">
        <v>3722</v>
      </c>
      <c r="E835" s="834" t="s">
        <v>2191</v>
      </c>
      <c r="F835" s="832" t="s">
        <v>2162</v>
      </c>
      <c r="G835" s="832" t="s">
        <v>2297</v>
      </c>
      <c r="H835" s="832" t="s">
        <v>634</v>
      </c>
      <c r="I835" s="832" t="s">
        <v>2038</v>
      </c>
      <c r="J835" s="832" t="s">
        <v>797</v>
      </c>
      <c r="K835" s="832" t="s">
        <v>1829</v>
      </c>
      <c r="L835" s="835">
        <v>65.989999999999995</v>
      </c>
      <c r="M835" s="835">
        <v>1121.83</v>
      </c>
      <c r="N835" s="832">
        <v>17</v>
      </c>
      <c r="O835" s="836">
        <v>3</v>
      </c>
      <c r="P835" s="835">
        <v>923.8599999999999</v>
      </c>
      <c r="Q835" s="837">
        <v>0.82352941176470584</v>
      </c>
      <c r="R835" s="832">
        <v>14</v>
      </c>
      <c r="S835" s="837">
        <v>0.82352941176470584</v>
      </c>
      <c r="T835" s="836">
        <v>2.5</v>
      </c>
      <c r="U835" s="838">
        <v>0.83333333333333337</v>
      </c>
    </row>
    <row r="836" spans="1:21" ht="14.4" customHeight="1" x14ac:dyDescent="0.3">
      <c r="A836" s="831">
        <v>7</v>
      </c>
      <c r="B836" s="832" t="s">
        <v>2161</v>
      </c>
      <c r="C836" s="832" t="s">
        <v>2167</v>
      </c>
      <c r="D836" s="833" t="s">
        <v>3722</v>
      </c>
      <c r="E836" s="834" t="s">
        <v>2191</v>
      </c>
      <c r="F836" s="832" t="s">
        <v>2162</v>
      </c>
      <c r="G836" s="832" t="s">
        <v>2297</v>
      </c>
      <c r="H836" s="832" t="s">
        <v>634</v>
      </c>
      <c r="I836" s="832" t="s">
        <v>2038</v>
      </c>
      <c r="J836" s="832" t="s">
        <v>797</v>
      </c>
      <c r="K836" s="832" t="s">
        <v>1829</v>
      </c>
      <c r="L836" s="835">
        <v>42.57</v>
      </c>
      <c r="M836" s="835">
        <v>936.54000000000008</v>
      </c>
      <c r="N836" s="832">
        <v>22</v>
      </c>
      <c r="O836" s="836">
        <v>5</v>
      </c>
      <c r="P836" s="835">
        <v>553.41000000000008</v>
      </c>
      <c r="Q836" s="837">
        <v>0.59090909090909094</v>
      </c>
      <c r="R836" s="832">
        <v>13</v>
      </c>
      <c r="S836" s="837">
        <v>0.59090909090909094</v>
      </c>
      <c r="T836" s="836">
        <v>2.5</v>
      </c>
      <c r="U836" s="838">
        <v>0.5</v>
      </c>
    </row>
    <row r="837" spans="1:21" ht="14.4" customHeight="1" x14ac:dyDescent="0.3">
      <c r="A837" s="831">
        <v>7</v>
      </c>
      <c r="B837" s="832" t="s">
        <v>2161</v>
      </c>
      <c r="C837" s="832" t="s">
        <v>2167</v>
      </c>
      <c r="D837" s="833" t="s">
        <v>3722</v>
      </c>
      <c r="E837" s="834" t="s">
        <v>2191</v>
      </c>
      <c r="F837" s="832" t="s">
        <v>2162</v>
      </c>
      <c r="G837" s="832" t="s">
        <v>2297</v>
      </c>
      <c r="H837" s="832" t="s">
        <v>634</v>
      </c>
      <c r="I837" s="832" t="s">
        <v>2039</v>
      </c>
      <c r="J837" s="832" t="s">
        <v>799</v>
      </c>
      <c r="K837" s="832" t="s">
        <v>2040</v>
      </c>
      <c r="L837" s="835">
        <v>85.16</v>
      </c>
      <c r="M837" s="835">
        <v>170.32</v>
      </c>
      <c r="N837" s="832">
        <v>2</v>
      </c>
      <c r="O837" s="836">
        <v>0.5</v>
      </c>
      <c r="P837" s="835">
        <v>170.32</v>
      </c>
      <c r="Q837" s="837">
        <v>1</v>
      </c>
      <c r="R837" s="832">
        <v>2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7</v>
      </c>
      <c r="B838" s="832" t="s">
        <v>2161</v>
      </c>
      <c r="C838" s="832" t="s">
        <v>2167</v>
      </c>
      <c r="D838" s="833" t="s">
        <v>3722</v>
      </c>
      <c r="E838" s="834" t="s">
        <v>2191</v>
      </c>
      <c r="F838" s="832" t="s">
        <v>2162</v>
      </c>
      <c r="G838" s="832" t="s">
        <v>2297</v>
      </c>
      <c r="H838" s="832" t="s">
        <v>634</v>
      </c>
      <c r="I838" s="832" t="s">
        <v>2039</v>
      </c>
      <c r="J838" s="832" t="s">
        <v>799</v>
      </c>
      <c r="K838" s="832" t="s">
        <v>2040</v>
      </c>
      <c r="L838" s="835">
        <v>132</v>
      </c>
      <c r="M838" s="835">
        <v>396</v>
      </c>
      <c r="N838" s="832">
        <v>3</v>
      </c>
      <c r="O838" s="836">
        <v>0.5</v>
      </c>
      <c r="P838" s="835">
        <v>396</v>
      </c>
      <c r="Q838" s="837">
        <v>1</v>
      </c>
      <c r="R838" s="832">
        <v>3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7</v>
      </c>
      <c r="B839" s="832" t="s">
        <v>2161</v>
      </c>
      <c r="C839" s="832" t="s">
        <v>2167</v>
      </c>
      <c r="D839" s="833" t="s">
        <v>3722</v>
      </c>
      <c r="E839" s="834" t="s">
        <v>2191</v>
      </c>
      <c r="F839" s="832" t="s">
        <v>2162</v>
      </c>
      <c r="G839" s="832" t="s">
        <v>2297</v>
      </c>
      <c r="H839" s="832" t="s">
        <v>634</v>
      </c>
      <c r="I839" s="832" t="s">
        <v>3419</v>
      </c>
      <c r="J839" s="832" t="s">
        <v>799</v>
      </c>
      <c r="K839" s="832" t="s">
        <v>2040</v>
      </c>
      <c r="L839" s="835">
        <v>85.16</v>
      </c>
      <c r="M839" s="835">
        <v>255.48</v>
      </c>
      <c r="N839" s="832">
        <v>3</v>
      </c>
      <c r="O839" s="836">
        <v>0.5</v>
      </c>
      <c r="P839" s="835">
        <v>255.48</v>
      </c>
      <c r="Q839" s="837">
        <v>1</v>
      </c>
      <c r="R839" s="832">
        <v>3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7</v>
      </c>
      <c r="B840" s="832" t="s">
        <v>2161</v>
      </c>
      <c r="C840" s="832" t="s">
        <v>2167</v>
      </c>
      <c r="D840" s="833" t="s">
        <v>3722</v>
      </c>
      <c r="E840" s="834" t="s">
        <v>2191</v>
      </c>
      <c r="F840" s="832" t="s">
        <v>2162</v>
      </c>
      <c r="G840" s="832" t="s">
        <v>2221</v>
      </c>
      <c r="H840" s="832" t="s">
        <v>634</v>
      </c>
      <c r="I840" s="832" t="s">
        <v>2068</v>
      </c>
      <c r="J840" s="832" t="s">
        <v>2069</v>
      </c>
      <c r="K840" s="832" t="s">
        <v>1826</v>
      </c>
      <c r="L840" s="835">
        <v>69.16</v>
      </c>
      <c r="M840" s="835">
        <v>69.16</v>
      </c>
      <c r="N840" s="832">
        <v>1</v>
      </c>
      <c r="O840" s="836">
        <v>0.5</v>
      </c>
      <c r="P840" s="835">
        <v>69.16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7</v>
      </c>
      <c r="B841" s="832" t="s">
        <v>2161</v>
      </c>
      <c r="C841" s="832" t="s">
        <v>2167</v>
      </c>
      <c r="D841" s="833" t="s">
        <v>3722</v>
      </c>
      <c r="E841" s="834" t="s">
        <v>2191</v>
      </c>
      <c r="F841" s="832" t="s">
        <v>2162</v>
      </c>
      <c r="G841" s="832" t="s">
        <v>2221</v>
      </c>
      <c r="H841" s="832" t="s">
        <v>634</v>
      </c>
      <c r="I841" s="832" t="s">
        <v>2222</v>
      </c>
      <c r="J841" s="832" t="s">
        <v>2069</v>
      </c>
      <c r="K841" s="832" t="s">
        <v>1839</v>
      </c>
      <c r="L841" s="835">
        <v>207.45</v>
      </c>
      <c r="M841" s="835">
        <v>207.45</v>
      </c>
      <c r="N841" s="832">
        <v>1</v>
      </c>
      <c r="O841" s="836">
        <v>1</v>
      </c>
      <c r="P841" s="835">
        <v>207.45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7</v>
      </c>
      <c r="B842" s="832" t="s">
        <v>2161</v>
      </c>
      <c r="C842" s="832" t="s">
        <v>2167</v>
      </c>
      <c r="D842" s="833" t="s">
        <v>3722</v>
      </c>
      <c r="E842" s="834" t="s">
        <v>2191</v>
      </c>
      <c r="F842" s="832" t="s">
        <v>2162</v>
      </c>
      <c r="G842" s="832" t="s">
        <v>2455</v>
      </c>
      <c r="H842" s="832" t="s">
        <v>585</v>
      </c>
      <c r="I842" s="832" t="s">
        <v>3420</v>
      </c>
      <c r="J842" s="832" t="s">
        <v>3421</v>
      </c>
      <c r="K842" s="832" t="s">
        <v>3422</v>
      </c>
      <c r="L842" s="835">
        <v>344</v>
      </c>
      <c r="M842" s="835">
        <v>9288</v>
      </c>
      <c r="N842" s="832">
        <v>27</v>
      </c>
      <c r="O842" s="836">
        <v>3.5</v>
      </c>
      <c r="P842" s="835">
        <v>4128</v>
      </c>
      <c r="Q842" s="837">
        <v>0.44444444444444442</v>
      </c>
      <c r="R842" s="832">
        <v>12</v>
      </c>
      <c r="S842" s="837">
        <v>0.44444444444444442</v>
      </c>
      <c r="T842" s="836">
        <v>2</v>
      </c>
      <c r="U842" s="838">
        <v>0.5714285714285714</v>
      </c>
    </row>
    <row r="843" spans="1:21" ht="14.4" customHeight="1" x14ac:dyDescent="0.3">
      <c r="A843" s="831">
        <v>7</v>
      </c>
      <c r="B843" s="832" t="s">
        <v>2161</v>
      </c>
      <c r="C843" s="832" t="s">
        <v>2167</v>
      </c>
      <c r="D843" s="833" t="s">
        <v>3722</v>
      </c>
      <c r="E843" s="834" t="s">
        <v>2191</v>
      </c>
      <c r="F843" s="832" t="s">
        <v>2162</v>
      </c>
      <c r="G843" s="832" t="s">
        <v>2440</v>
      </c>
      <c r="H843" s="832" t="s">
        <v>585</v>
      </c>
      <c r="I843" s="832" t="s">
        <v>2905</v>
      </c>
      <c r="J843" s="832" t="s">
        <v>2442</v>
      </c>
      <c r="K843" s="832" t="s">
        <v>2906</v>
      </c>
      <c r="L843" s="835">
        <v>140.94999999999999</v>
      </c>
      <c r="M843" s="835">
        <v>563.79999999999995</v>
      </c>
      <c r="N843" s="832">
        <v>4</v>
      </c>
      <c r="O843" s="836">
        <v>1</v>
      </c>
      <c r="P843" s="835">
        <v>140.94999999999999</v>
      </c>
      <c r="Q843" s="837">
        <v>0.25</v>
      </c>
      <c r="R843" s="832">
        <v>1</v>
      </c>
      <c r="S843" s="837">
        <v>0.25</v>
      </c>
      <c r="T843" s="836">
        <v>0.5</v>
      </c>
      <c r="U843" s="838">
        <v>0.5</v>
      </c>
    </row>
    <row r="844" spans="1:21" ht="14.4" customHeight="1" x14ac:dyDescent="0.3">
      <c r="A844" s="831">
        <v>7</v>
      </c>
      <c r="B844" s="832" t="s">
        <v>2161</v>
      </c>
      <c r="C844" s="832" t="s">
        <v>2167</v>
      </c>
      <c r="D844" s="833" t="s">
        <v>3722</v>
      </c>
      <c r="E844" s="834" t="s">
        <v>2191</v>
      </c>
      <c r="F844" s="832" t="s">
        <v>2162</v>
      </c>
      <c r="G844" s="832" t="s">
        <v>2440</v>
      </c>
      <c r="H844" s="832" t="s">
        <v>585</v>
      </c>
      <c r="I844" s="832" t="s">
        <v>3423</v>
      </c>
      <c r="J844" s="832" t="s">
        <v>2442</v>
      </c>
      <c r="K844" s="832" t="s">
        <v>2908</v>
      </c>
      <c r="L844" s="835">
        <v>211.42</v>
      </c>
      <c r="M844" s="835">
        <v>1268.52</v>
      </c>
      <c r="N844" s="832">
        <v>6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7</v>
      </c>
      <c r="B845" s="832" t="s">
        <v>2161</v>
      </c>
      <c r="C845" s="832" t="s">
        <v>2167</v>
      </c>
      <c r="D845" s="833" t="s">
        <v>3722</v>
      </c>
      <c r="E845" s="834" t="s">
        <v>2191</v>
      </c>
      <c r="F845" s="832" t="s">
        <v>2162</v>
      </c>
      <c r="G845" s="832" t="s">
        <v>2440</v>
      </c>
      <c r="H845" s="832" t="s">
        <v>585</v>
      </c>
      <c r="I845" s="832" t="s">
        <v>2441</v>
      </c>
      <c r="J845" s="832" t="s">
        <v>2442</v>
      </c>
      <c r="K845" s="832" t="s">
        <v>2443</v>
      </c>
      <c r="L845" s="835">
        <v>0</v>
      </c>
      <c r="M845" s="835">
        <v>0</v>
      </c>
      <c r="N845" s="832">
        <v>3</v>
      </c>
      <c r="O845" s="836">
        <v>0.5</v>
      </c>
      <c r="P845" s="835">
        <v>0</v>
      </c>
      <c r="Q845" s="837"/>
      <c r="R845" s="832">
        <v>3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7</v>
      </c>
      <c r="B846" s="832" t="s">
        <v>2161</v>
      </c>
      <c r="C846" s="832" t="s">
        <v>2167</v>
      </c>
      <c r="D846" s="833" t="s">
        <v>3722</v>
      </c>
      <c r="E846" s="834" t="s">
        <v>2191</v>
      </c>
      <c r="F846" s="832" t="s">
        <v>2162</v>
      </c>
      <c r="G846" s="832" t="s">
        <v>2440</v>
      </c>
      <c r="H846" s="832" t="s">
        <v>585</v>
      </c>
      <c r="I846" s="832" t="s">
        <v>2444</v>
      </c>
      <c r="J846" s="832" t="s">
        <v>2442</v>
      </c>
      <c r="K846" s="832" t="s">
        <v>2443</v>
      </c>
      <c r="L846" s="835">
        <v>281.88</v>
      </c>
      <c r="M846" s="835">
        <v>1691.28</v>
      </c>
      <c r="N846" s="832">
        <v>6</v>
      </c>
      <c r="O846" s="836">
        <v>1</v>
      </c>
      <c r="P846" s="835">
        <v>845.64</v>
      </c>
      <c r="Q846" s="837">
        <v>0.5</v>
      </c>
      <c r="R846" s="832">
        <v>3</v>
      </c>
      <c r="S846" s="837">
        <v>0.5</v>
      </c>
      <c r="T846" s="836">
        <v>0.5</v>
      </c>
      <c r="U846" s="838">
        <v>0.5</v>
      </c>
    </row>
    <row r="847" spans="1:21" ht="14.4" customHeight="1" x14ac:dyDescent="0.3">
      <c r="A847" s="831">
        <v>7</v>
      </c>
      <c r="B847" s="832" t="s">
        <v>2161</v>
      </c>
      <c r="C847" s="832" t="s">
        <v>2167</v>
      </c>
      <c r="D847" s="833" t="s">
        <v>3722</v>
      </c>
      <c r="E847" s="834" t="s">
        <v>2191</v>
      </c>
      <c r="F847" s="832" t="s">
        <v>2162</v>
      </c>
      <c r="G847" s="832" t="s">
        <v>2249</v>
      </c>
      <c r="H847" s="832" t="s">
        <v>585</v>
      </c>
      <c r="I847" s="832" t="s">
        <v>3424</v>
      </c>
      <c r="J847" s="832" t="s">
        <v>3425</v>
      </c>
      <c r="K847" s="832" t="s">
        <v>3426</v>
      </c>
      <c r="L847" s="835">
        <v>39.020000000000003</v>
      </c>
      <c r="M847" s="835">
        <v>39.020000000000003</v>
      </c>
      <c r="N847" s="832">
        <v>1</v>
      </c>
      <c r="O847" s="836">
        <v>1</v>
      </c>
      <c r="P847" s="835">
        <v>39.020000000000003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7</v>
      </c>
      <c r="B848" s="832" t="s">
        <v>2161</v>
      </c>
      <c r="C848" s="832" t="s">
        <v>2167</v>
      </c>
      <c r="D848" s="833" t="s">
        <v>3722</v>
      </c>
      <c r="E848" s="834" t="s">
        <v>2191</v>
      </c>
      <c r="F848" s="832" t="s">
        <v>2162</v>
      </c>
      <c r="G848" s="832" t="s">
        <v>2304</v>
      </c>
      <c r="H848" s="832" t="s">
        <v>585</v>
      </c>
      <c r="I848" s="832" t="s">
        <v>3427</v>
      </c>
      <c r="J848" s="832" t="s">
        <v>834</v>
      </c>
      <c r="K848" s="832" t="s">
        <v>2543</v>
      </c>
      <c r="L848" s="835">
        <v>91.11</v>
      </c>
      <c r="M848" s="835">
        <v>91.11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7</v>
      </c>
      <c r="B849" s="832" t="s">
        <v>2161</v>
      </c>
      <c r="C849" s="832" t="s">
        <v>2167</v>
      </c>
      <c r="D849" s="833" t="s">
        <v>3722</v>
      </c>
      <c r="E849" s="834" t="s">
        <v>2191</v>
      </c>
      <c r="F849" s="832" t="s">
        <v>2162</v>
      </c>
      <c r="G849" s="832" t="s">
        <v>2308</v>
      </c>
      <c r="H849" s="832" t="s">
        <v>585</v>
      </c>
      <c r="I849" s="832" t="s">
        <v>2309</v>
      </c>
      <c r="J849" s="832" t="s">
        <v>2310</v>
      </c>
      <c r="K849" s="832" t="s">
        <v>2311</v>
      </c>
      <c r="L849" s="835">
        <v>29.13</v>
      </c>
      <c r="M849" s="835">
        <v>553.47</v>
      </c>
      <c r="N849" s="832">
        <v>19</v>
      </c>
      <c r="O849" s="836">
        <v>6</v>
      </c>
      <c r="P849" s="835">
        <v>407.82</v>
      </c>
      <c r="Q849" s="837">
        <v>0.73684210526315785</v>
      </c>
      <c r="R849" s="832">
        <v>14</v>
      </c>
      <c r="S849" s="837">
        <v>0.73684210526315785</v>
      </c>
      <c r="T849" s="836">
        <v>3.5</v>
      </c>
      <c r="U849" s="838">
        <v>0.58333333333333337</v>
      </c>
    </row>
    <row r="850" spans="1:21" ht="14.4" customHeight="1" x14ac:dyDescent="0.3">
      <c r="A850" s="831">
        <v>7</v>
      </c>
      <c r="B850" s="832" t="s">
        <v>2161</v>
      </c>
      <c r="C850" s="832" t="s">
        <v>2167</v>
      </c>
      <c r="D850" s="833" t="s">
        <v>3722</v>
      </c>
      <c r="E850" s="834" t="s">
        <v>2191</v>
      </c>
      <c r="F850" s="832" t="s">
        <v>2162</v>
      </c>
      <c r="G850" s="832" t="s">
        <v>2308</v>
      </c>
      <c r="H850" s="832" t="s">
        <v>585</v>
      </c>
      <c r="I850" s="832" t="s">
        <v>2426</v>
      </c>
      <c r="J850" s="832" t="s">
        <v>2427</v>
      </c>
      <c r="K850" s="832" t="s">
        <v>2428</v>
      </c>
      <c r="L850" s="835">
        <v>80.319999999999993</v>
      </c>
      <c r="M850" s="835">
        <v>4096.32</v>
      </c>
      <c r="N850" s="832">
        <v>51</v>
      </c>
      <c r="O850" s="836">
        <v>10</v>
      </c>
      <c r="P850" s="835">
        <v>2650.56</v>
      </c>
      <c r="Q850" s="837">
        <v>0.6470588235294118</v>
      </c>
      <c r="R850" s="832">
        <v>33</v>
      </c>
      <c r="S850" s="837">
        <v>0.6470588235294118</v>
      </c>
      <c r="T850" s="836">
        <v>6</v>
      </c>
      <c r="U850" s="838">
        <v>0.6</v>
      </c>
    </row>
    <row r="851" spans="1:21" ht="14.4" customHeight="1" x14ac:dyDescent="0.3">
      <c r="A851" s="831">
        <v>7</v>
      </c>
      <c r="B851" s="832" t="s">
        <v>2161</v>
      </c>
      <c r="C851" s="832" t="s">
        <v>2167</v>
      </c>
      <c r="D851" s="833" t="s">
        <v>3722</v>
      </c>
      <c r="E851" s="834" t="s">
        <v>2191</v>
      </c>
      <c r="F851" s="832" t="s">
        <v>2162</v>
      </c>
      <c r="G851" s="832" t="s">
        <v>2909</v>
      </c>
      <c r="H851" s="832" t="s">
        <v>585</v>
      </c>
      <c r="I851" s="832" t="s">
        <v>3428</v>
      </c>
      <c r="J851" s="832" t="s">
        <v>3429</v>
      </c>
      <c r="K851" s="832" t="s">
        <v>3349</v>
      </c>
      <c r="L851" s="835">
        <v>601.9</v>
      </c>
      <c r="M851" s="835">
        <v>3611.3999999999996</v>
      </c>
      <c r="N851" s="832">
        <v>6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7</v>
      </c>
      <c r="B852" s="832" t="s">
        <v>2161</v>
      </c>
      <c r="C852" s="832" t="s">
        <v>2167</v>
      </c>
      <c r="D852" s="833" t="s">
        <v>3722</v>
      </c>
      <c r="E852" s="834" t="s">
        <v>2191</v>
      </c>
      <c r="F852" s="832" t="s">
        <v>2162</v>
      </c>
      <c r="G852" s="832" t="s">
        <v>2603</v>
      </c>
      <c r="H852" s="832" t="s">
        <v>585</v>
      </c>
      <c r="I852" s="832" t="s">
        <v>2913</v>
      </c>
      <c r="J852" s="832" t="s">
        <v>2914</v>
      </c>
      <c r="K852" s="832" t="s">
        <v>1829</v>
      </c>
      <c r="L852" s="835">
        <v>85.16</v>
      </c>
      <c r="M852" s="835">
        <v>255.48</v>
      </c>
      <c r="N852" s="832">
        <v>3</v>
      </c>
      <c r="O852" s="836">
        <v>1</v>
      </c>
      <c r="P852" s="835">
        <v>255.48</v>
      </c>
      <c r="Q852" s="837">
        <v>1</v>
      </c>
      <c r="R852" s="832">
        <v>3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7</v>
      </c>
      <c r="B853" s="832" t="s">
        <v>2161</v>
      </c>
      <c r="C853" s="832" t="s">
        <v>2167</v>
      </c>
      <c r="D853" s="833" t="s">
        <v>3722</v>
      </c>
      <c r="E853" s="834" t="s">
        <v>2191</v>
      </c>
      <c r="F853" s="832" t="s">
        <v>2162</v>
      </c>
      <c r="G853" s="832" t="s">
        <v>2915</v>
      </c>
      <c r="H853" s="832" t="s">
        <v>585</v>
      </c>
      <c r="I853" s="832" t="s">
        <v>2916</v>
      </c>
      <c r="J853" s="832" t="s">
        <v>2917</v>
      </c>
      <c r="K853" s="832" t="s">
        <v>2918</v>
      </c>
      <c r="L853" s="835">
        <v>232.68</v>
      </c>
      <c r="M853" s="835">
        <v>3257.52</v>
      </c>
      <c r="N853" s="832">
        <v>14</v>
      </c>
      <c r="O853" s="836">
        <v>3</v>
      </c>
      <c r="P853" s="835">
        <v>3257.52</v>
      </c>
      <c r="Q853" s="837">
        <v>1</v>
      </c>
      <c r="R853" s="832">
        <v>14</v>
      </c>
      <c r="S853" s="837">
        <v>1</v>
      </c>
      <c r="T853" s="836">
        <v>3</v>
      </c>
      <c r="U853" s="838">
        <v>1</v>
      </c>
    </row>
    <row r="854" spans="1:21" ht="14.4" customHeight="1" x14ac:dyDescent="0.3">
      <c r="A854" s="831">
        <v>7</v>
      </c>
      <c r="B854" s="832" t="s">
        <v>2161</v>
      </c>
      <c r="C854" s="832" t="s">
        <v>2167</v>
      </c>
      <c r="D854" s="833" t="s">
        <v>3722</v>
      </c>
      <c r="E854" s="834" t="s">
        <v>2191</v>
      </c>
      <c r="F854" s="832" t="s">
        <v>2162</v>
      </c>
      <c r="G854" s="832" t="s">
        <v>2915</v>
      </c>
      <c r="H854" s="832" t="s">
        <v>585</v>
      </c>
      <c r="I854" s="832" t="s">
        <v>3204</v>
      </c>
      <c r="J854" s="832" t="s">
        <v>3205</v>
      </c>
      <c r="K854" s="832" t="s">
        <v>3206</v>
      </c>
      <c r="L854" s="835">
        <v>5322.08</v>
      </c>
      <c r="M854" s="835">
        <v>212883.19999999998</v>
      </c>
      <c r="N854" s="832">
        <v>40</v>
      </c>
      <c r="O854" s="836">
        <v>17.5</v>
      </c>
      <c r="P854" s="835">
        <v>175628.63999999998</v>
      </c>
      <c r="Q854" s="837">
        <v>0.82499999999999996</v>
      </c>
      <c r="R854" s="832">
        <v>33</v>
      </c>
      <c r="S854" s="837">
        <v>0.82499999999999996</v>
      </c>
      <c r="T854" s="836">
        <v>13.5</v>
      </c>
      <c r="U854" s="838">
        <v>0.77142857142857146</v>
      </c>
    </row>
    <row r="855" spans="1:21" ht="14.4" customHeight="1" x14ac:dyDescent="0.3">
      <c r="A855" s="831">
        <v>7</v>
      </c>
      <c r="B855" s="832" t="s">
        <v>2161</v>
      </c>
      <c r="C855" s="832" t="s">
        <v>2167</v>
      </c>
      <c r="D855" s="833" t="s">
        <v>3722</v>
      </c>
      <c r="E855" s="834" t="s">
        <v>2191</v>
      </c>
      <c r="F855" s="832" t="s">
        <v>2162</v>
      </c>
      <c r="G855" s="832" t="s">
        <v>2915</v>
      </c>
      <c r="H855" s="832" t="s">
        <v>585</v>
      </c>
      <c r="I855" s="832" t="s">
        <v>3430</v>
      </c>
      <c r="J855" s="832" t="s">
        <v>3205</v>
      </c>
      <c r="K855" s="832" t="s">
        <v>3431</v>
      </c>
      <c r="L855" s="835">
        <v>5322.08</v>
      </c>
      <c r="M855" s="835">
        <v>106441.60000000001</v>
      </c>
      <c r="N855" s="832">
        <v>20</v>
      </c>
      <c r="O855" s="836">
        <v>8</v>
      </c>
      <c r="P855" s="835">
        <v>85153.279999999999</v>
      </c>
      <c r="Q855" s="837">
        <v>0.79999999999999993</v>
      </c>
      <c r="R855" s="832">
        <v>16</v>
      </c>
      <c r="S855" s="837">
        <v>0.8</v>
      </c>
      <c r="T855" s="836">
        <v>6</v>
      </c>
      <c r="U855" s="838">
        <v>0.75</v>
      </c>
    </row>
    <row r="856" spans="1:21" ht="14.4" customHeight="1" x14ac:dyDescent="0.3">
      <c r="A856" s="831">
        <v>7</v>
      </c>
      <c r="B856" s="832" t="s">
        <v>2161</v>
      </c>
      <c r="C856" s="832" t="s">
        <v>2167</v>
      </c>
      <c r="D856" s="833" t="s">
        <v>3722</v>
      </c>
      <c r="E856" s="834" t="s">
        <v>2191</v>
      </c>
      <c r="F856" s="832" t="s">
        <v>2162</v>
      </c>
      <c r="G856" s="832" t="s">
        <v>2915</v>
      </c>
      <c r="H856" s="832" t="s">
        <v>585</v>
      </c>
      <c r="I856" s="832" t="s">
        <v>3432</v>
      </c>
      <c r="J856" s="832" t="s">
        <v>2927</v>
      </c>
      <c r="K856" s="832" t="s">
        <v>3433</v>
      </c>
      <c r="L856" s="835">
        <v>0</v>
      </c>
      <c r="M856" s="835">
        <v>0</v>
      </c>
      <c r="N856" s="832">
        <v>8</v>
      </c>
      <c r="O856" s="836">
        <v>2</v>
      </c>
      <c r="P856" s="835">
        <v>0</v>
      </c>
      <c r="Q856" s="837"/>
      <c r="R856" s="832">
        <v>8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7</v>
      </c>
      <c r="B857" s="832" t="s">
        <v>2161</v>
      </c>
      <c r="C857" s="832" t="s">
        <v>2167</v>
      </c>
      <c r="D857" s="833" t="s">
        <v>3722</v>
      </c>
      <c r="E857" s="834" t="s">
        <v>2191</v>
      </c>
      <c r="F857" s="832" t="s">
        <v>2162</v>
      </c>
      <c r="G857" s="832" t="s">
        <v>2915</v>
      </c>
      <c r="H857" s="832" t="s">
        <v>585</v>
      </c>
      <c r="I857" s="832" t="s">
        <v>2922</v>
      </c>
      <c r="J857" s="832" t="s">
        <v>2917</v>
      </c>
      <c r="K857" s="832" t="s">
        <v>2923</v>
      </c>
      <c r="L857" s="835">
        <v>1938.97</v>
      </c>
      <c r="M857" s="835">
        <v>34901.46</v>
      </c>
      <c r="N857" s="832">
        <v>18</v>
      </c>
      <c r="O857" s="836">
        <v>2.5</v>
      </c>
      <c r="P857" s="835">
        <v>34901.46</v>
      </c>
      <c r="Q857" s="837">
        <v>1</v>
      </c>
      <c r="R857" s="832">
        <v>18</v>
      </c>
      <c r="S857" s="837">
        <v>1</v>
      </c>
      <c r="T857" s="836">
        <v>2.5</v>
      </c>
      <c r="U857" s="838">
        <v>1</v>
      </c>
    </row>
    <row r="858" spans="1:21" ht="14.4" customHeight="1" x14ac:dyDescent="0.3">
      <c r="A858" s="831">
        <v>7</v>
      </c>
      <c r="B858" s="832" t="s">
        <v>2161</v>
      </c>
      <c r="C858" s="832" t="s">
        <v>2167</v>
      </c>
      <c r="D858" s="833" t="s">
        <v>3722</v>
      </c>
      <c r="E858" s="834" t="s">
        <v>2191</v>
      </c>
      <c r="F858" s="832" t="s">
        <v>2162</v>
      </c>
      <c r="G858" s="832" t="s">
        <v>2915</v>
      </c>
      <c r="H858" s="832" t="s">
        <v>585</v>
      </c>
      <c r="I858" s="832" t="s">
        <v>2924</v>
      </c>
      <c r="J858" s="832" t="s">
        <v>2917</v>
      </c>
      <c r="K858" s="832" t="s">
        <v>2925</v>
      </c>
      <c r="L858" s="835">
        <v>1454.23</v>
      </c>
      <c r="M858" s="835">
        <v>87253.800000000032</v>
      </c>
      <c r="N858" s="832">
        <v>60</v>
      </c>
      <c r="O858" s="836">
        <v>10</v>
      </c>
      <c r="P858" s="835">
        <v>87253.800000000032</v>
      </c>
      <c r="Q858" s="837">
        <v>1</v>
      </c>
      <c r="R858" s="832">
        <v>60</v>
      </c>
      <c r="S858" s="837">
        <v>1</v>
      </c>
      <c r="T858" s="836">
        <v>10</v>
      </c>
      <c r="U858" s="838">
        <v>1</v>
      </c>
    </row>
    <row r="859" spans="1:21" ht="14.4" customHeight="1" x14ac:dyDescent="0.3">
      <c r="A859" s="831">
        <v>7</v>
      </c>
      <c r="B859" s="832" t="s">
        <v>2161</v>
      </c>
      <c r="C859" s="832" t="s">
        <v>2167</v>
      </c>
      <c r="D859" s="833" t="s">
        <v>3722</v>
      </c>
      <c r="E859" s="834" t="s">
        <v>2191</v>
      </c>
      <c r="F859" s="832" t="s">
        <v>2162</v>
      </c>
      <c r="G859" s="832" t="s">
        <v>2915</v>
      </c>
      <c r="H859" s="832" t="s">
        <v>585</v>
      </c>
      <c r="I859" s="832" t="s">
        <v>3207</v>
      </c>
      <c r="J859" s="832" t="s">
        <v>2917</v>
      </c>
      <c r="K859" s="832" t="s">
        <v>3208</v>
      </c>
      <c r="L859" s="835">
        <v>484.75</v>
      </c>
      <c r="M859" s="835">
        <v>31508.75</v>
      </c>
      <c r="N859" s="832">
        <v>65</v>
      </c>
      <c r="O859" s="836">
        <v>11</v>
      </c>
      <c r="P859" s="835">
        <v>28600.25</v>
      </c>
      <c r="Q859" s="837">
        <v>0.90769230769230769</v>
      </c>
      <c r="R859" s="832">
        <v>59</v>
      </c>
      <c r="S859" s="837">
        <v>0.90769230769230769</v>
      </c>
      <c r="T859" s="836">
        <v>10</v>
      </c>
      <c r="U859" s="838">
        <v>0.90909090909090906</v>
      </c>
    </row>
    <row r="860" spans="1:21" ht="14.4" customHeight="1" x14ac:dyDescent="0.3">
      <c r="A860" s="831">
        <v>7</v>
      </c>
      <c r="B860" s="832" t="s">
        <v>2161</v>
      </c>
      <c r="C860" s="832" t="s">
        <v>2167</v>
      </c>
      <c r="D860" s="833" t="s">
        <v>3722</v>
      </c>
      <c r="E860" s="834" t="s">
        <v>2191</v>
      </c>
      <c r="F860" s="832" t="s">
        <v>2162</v>
      </c>
      <c r="G860" s="832" t="s">
        <v>2915</v>
      </c>
      <c r="H860" s="832" t="s">
        <v>585</v>
      </c>
      <c r="I860" s="832" t="s">
        <v>3209</v>
      </c>
      <c r="J860" s="832" t="s">
        <v>2917</v>
      </c>
      <c r="K860" s="832" t="s">
        <v>3210</v>
      </c>
      <c r="L860" s="835">
        <v>969.48</v>
      </c>
      <c r="M860" s="835">
        <v>28114.920000000002</v>
      </c>
      <c r="N860" s="832">
        <v>29</v>
      </c>
      <c r="O860" s="836">
        <v>6</v>
      </c>
      <c r="P860" s="835">
        <v>28114.920000000002</v>
      </c>
      <c r="Q860" s="837">
        <v>1</v>
      </c>
      <c r="R860" s="832">
        <v>29</v>
      </c>
      <c r="S860" s="837">
        <v>1</v>
      </c>
      <c r="T860" s="836">
        <v>6</v>
      </c>
      <c r="U860" s="838">
        <v>1</v>
      </c>
    </row>
    <row r="861" spans="1:21" ht="14.4" customHeight="1" x14ac:dyDescent="0.3">
      <c r="A861" s="831">
        <v>7</v>
      </c>
      <c r="B861" s="832" t="s">
        <v>2161</v>
      </c>
      <c r="C861" s="832" t="s">
        <v>2167</v>
      </c>
      <c r="D861" s="833" t="s">
        <v>3722</v>
      </c>
      <c r="E861" s="834" t="s">
        <v>2191</v>
      </c>
      <c r="F861" s="832" t="s">
        <v>2162</v>
      </c>
      <c r="G861" s="832" t="s">
        <v>2915</v>
      </c>
      <c r="H861" s="832" t="s">
        <v>585</v>
      </c>
      <c r="I861" s="832" t="s">
        <v>2926</v>
      </c>
      <c r="J861" s="832" t="s">
        <v>2927</v>
      </c>
      <c r="K861" s="832" t="s">
        <v>2928</v>
      </c>
      <c r="L861" s="835">
        <v>1938.97</v>
      </c>
      <c r="M861" s="835">
        <v>116338.2</v>
      </c>
      <c r="N861" s="832">
        <v>60</v>
      </c>
      <c r="O861" s="836">
        <v>12</v>
      </c>
      <c r="P861" s="835">
        <v>93070.56</v>
      </c>
      <c r="Q861" s="837">
        <v>0.8</v>
      </c>
      <c r="R861" s="832">
        <v>48</v>
      </c>
      <c r="S861" s="837">
        <v>0.8</v>
      </c>
      <c r="T861" s="836">
        <v>10</v>
      </c>
      <c r="U861" s="838">
        <v>0.83333333333333337</v>
      </c>
    </row>
    <row r="862" spans="1:21" ht="14.4" customHeight="1" x14ac:dyDescent="0.3">
      <c r="A862" s="831">
        <v>7</v>
      </c>
      <c r="B862" s="832" t="s">
        <v>2161</v>
      </c>
      <c r="C862" s="832" t="s">
        <v>2167</v>
      </c>
      <c r="D862" s="833" t="s">
        <v>3722</v>
      </c>
      <c r="E862" s="834" t="s">
        <v>2191</v>
      </c>
      <c r="F862" s="832" t="s">
        <v>2162</v>
      </c>
      <c r="G862" s="832" t="s">
        <v>2915</v>
      </c>
      <c r="H862" s="832" t="s">
        <v>585</v>
      </c>
      <c r="I862" s="832" t="s">
        <v>3158</v>
      </c>
      <c r="J862" s="832" t="s">
        <v>2920</v>
      </c>
      <c r="K862" s="832" t="s">
        <v>2935</v>
      </c>
      <c r="L862" s="835">
        <v>484.75</v>
      </c>
      <c r="M862" s="835">
        <v>2908.5</v>
      </c>
      <c r="N862" s="832">
        <v>6</v>
      </c>
      <c r="O862" s="836">
        <v>1</v>
      </c>
      <c r="P862" s="835">
        <v>2908.5</v>
      </c>
      <c r="Q862" s="837">
        <v>1</v>
      </c>
      <c r="R862" s="832">
        <v>6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7</v>
      </c>
      <c r="B863" s="832" t="s">
        <v>2161</v>
      </c>
      <c r="C863" s="832" t="s">
        <v>2167</v>
      </c>
      <c r="D863" s="833" t="s">
        <v>3722</v>
      </c>
      <c r="E863" s="834" t="s">
        <v>2191</v>
      </c>
      <c r="F863" s="832" t="s">
        <v>2162</v>
      </c>
      <c r="G863" s="832" t="s">
        <v>2915</v>
      </c>
      <c r="H863" s="832" t="s">
        <v>585</v>
      </c>
      <c r="I863" s="832" t="s">
        <v>2929</v>
      </c>
      <c r="J863" s="832" t="s">
        <v>2927</v>
      </c>
      <c r="K863" s="832" t="s">
        <v>2930</v>
      </c>
      <c r="L863" s="835">
        <v>484.75</v>
      </c>
      <c r="M863" s="835">
        <v>18420.5</v>
      </c>
      <c r="N863" s="832">
        <v>38</v>
      </c>
      <c r="O863" s="836">
        <v>6.5</v>
      </c>
      <c r="P863" s="835">
        <v>16481.5</v>
      </c>
      <c r="Q863" s="837">
        <v>0.89473684210526316</v>
      </c>
      <c r="R863" s="832">
        <v>34</v>
      </c>
      <c r="S863" s="837">
        <v>0.89473684210526316</v>
      </c>
      <c r="T863" s="836">
        <v>5.5</v>
      </c>
      <c r="U863" s="838">
        <v>0.84615384615384615</v>
      </c>
    </row>
    <row r="864" spans="1:21" ht="14.4" customHeight="1" x14ac:dyDescent="0.3">
      <c r="A864" s="831">
        <v>7</v>
      </c>
      <c r="B864" s="832" t="s">
        <v>2161</v>
      </c>
      <c r="C864" s="832" t="s">
        <v>2167</v>
      </c>
      <c r="D864" s="833" t="s">
        <v>3722</v>
      </c>
      <c r="E864" s="834" t="s">
        <v>2191</v>
      </c>
      <c r="F864" s="832" t="s">
        <v>2162</v>
      </c>
      <c r="G864" s="832" t="s">
        <v>2915</v>
      </c>
      <c r="H864" s="832" t="s">
        <v>585</v>
      </c>
      <c r="I864" s="832" t="s">
        <v>2931</v>
      </c>
      <c r="J864" s="832" t="s">
        <v>2927</v>
      </c>
      <c r="K864" s="832" t="s">
        <v>2932</v>
      </c>
      <c r="L864" s="835">
        <v>969.48</v>
      </c>
      <c r="M864" s="835">
        <v>27145.440000000002</v>
      </c>
      <c r="N864" s="832">
        <v>28</v>
      </c>
      <c r="O864" s="836">
        <v>5</v>
      </c>
      <c r="P864" s="835">
        <v>23267.52</v>
      </c>
      <c r="Q864" s="837">
        <v>0.8571428571428571</v>
      </c>
      <c r="R864" s="832">
        <v>24</v>
      </c>
      <c r="S864" s="837">
        <v>0.8571428571428571</v>
      </c>
      <c r="T864" s="836">
        <v>4</v>
      </c>
      <c r="U864" s="838">
        <v>0.8</v>
      </c>
    </row>
    <row r="865" spans="1:21" ht="14.4" customHeight="1" x14ac:dyDescent="0.3">
      <c r="A865" s="831">
        <v>7</v>
      </c>
      <c r="B865" s="832" t="s">
        <v>2161</v>
      </c>
      <c r="C865" s="832" t="s">
        <v>2167</v>
      </c>
      <c r="D865" s="833" t="s">
        <v>3722</v>
      </c>
      <c r="E865" s="834" t="s">
        <v>2191</v>
      </c>
      <c r="F865" s="832" t="s">
        <v>2162</v>
      </c>
      <c r="G865" s="832" t="s">
        <v>2915</v>
      </c>
      <c r="H865" s="832" t="s">
        <v>634</v>
      </c>
      <c r="I865" s="832" t="s">
        <v>2933</v>
      </c>
      <c r="J865" s="832" t="s">
        <v>2934</v>
      </c>
      <c r="K865" s="832" t="s">
        <v>2935</v>
      </c>
      <c r="L865" s="835">
        <v>484.75</v>
      </c>
      <c r="M865" s="835">
        <v>1939</v>
      </c>
      <c r="N865" s="832">
        <v>4</v>
      </c>
      <c r="O865" s="836">
        <v>1</v>
      </c>
      <c r="P865" s="835">
        <v>1939</v>
      </c>
      <c r="Q865" s="837">
        <v>1</v>
      </c>
      <c r="R865" s="832">
        <v>4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7</v>
      </c>
      <c r="B866" s="832" t="s">
        <v>2161</v>
      </c>
      <c r="C866" s="832" t="s">
        <v>2167</v>
      </c>
      <c r="D866" s="833" t="s">
        <v>3722</v>
      </c>
      <c r="E866" s="834" t="s">
        <v>2191</v>
      </c>
      <c r="F866" s="832" t="s">
        <v>2162</v>
      </c>
      <c r="G866" s="832" t="s">
        <v>2915</v>
      </c>
      <c r="H866" s="832" t="s">
        <v>585</v>
      </c>
      <c r="I866" s="832" t="s">
        <v>2936</v>
      </c>
      <c r="J866" s="832" t="s">
        <v>2927</v>
      </c>
      <c r="K866" s="832" t="s">
        <v>2937</v>
      </c>
      <c r="L866" s="835">
        <v>0</v>
      </c>
      <c r="M866" s="835">
        <v>0</v>
      </c>
      <c r="N866" s="832">
        <v>10</v>
      </c>
      <c r="O866" s="836">
        <v>2</v>
      </c>
      <c r="P866" s="835">
        <v>0</v>
      </c>
      <c r="Q866" s="837"/>
      <c r="R866" s="832">
        <v>10</v>
      </c>
      <c r="S866" s="837">
        <v>1</v>
      </c>
      <c r="T866" s="836">
        <v>2</v>
      </c>
      <c r="U866" s="838">
        <v>1</v>
      </c>
    </row>
    <row r="867" spans="1:21" ht="14.4" customHeight="1" x14ac:dyDescent="0.3">
      <c r="A867" s="831">
        <v>7</v>
      </c>
      <c r="B867" s="832" t="s">
        <v>2161</v>
      </c>
      <c r="C867" s="832" t="s">
        <v>2167</v>
      </c>
      <c r="D867" s="833" t="s">
        <v>3722</v>
      </c>
      <c r="E867" s="834" t="s">
        <v>2191</v>
      </c>
      <c r="F867" s="832" t="s">
        <v>2162</v>
      </c>
      <c r="G867" s="832" t="s">
        <v>2915</v>
      </c>
      <c r="H867" s="832" t="s">
        <v>585</v>
      </c>
      <c r="I867" s="832" t="s">
        <v>3434</v>
      </c>
      <c r="J867" s="832" t="s">
        <v>2934</v>
      </c>
      <c r="K867" s="832" t="s">
        <v>3435</v>
      </c>
      <c r="L867" s="835">
        <v>0</v>
      </c>
      <c r="M867" s="835">
        <v>0</v>
      </c>
      <c r="N867" s="832">
        <v>4</v>
      </c>
      <c r="O867" s="836">
        <v>1</v>
      </c>
      <c r="P867" s="835">
        <v>0</v>
      </c>
      <c r="Q867" s="837"/>
      <c r="R867" s="832">
        <v>4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7</v>
      </c>
      <c r="B868" s="832" t="s">
        <v>2161</v>
      </c>
      <c r="C868" s="832" t="s">
        <v>2167</v>
      </c>
      <c r="D868" s="833" t="s">
        <v>3722</v>
      </c>
      <c r="E868" s="834" t="s">
        <v>2191</v>
      </c>
      <c r="F868" s="832" t="s">
        <v>2162</v>
      </c>
      <c r="G868" s="832" t="s">
        <v>2915</v>
      </c>
      <c r="H868" s="832" t="s">
        <v>634</v>
      </c>
      <c r="I868" s="832" t="s">
        <v>2940</v>
      </c>
      <c r="J868" s="832" t="s">
        <v>2934</v>
      </c>
      <c r="K868" s="832" t="s">
        <v>2941</v>
      </c>
      <c r="L868" s="835">
        <v>969.48</v>
      </c>
      <c r="M868" s="835">
        <v>14542.2</v>
      </c>
      <c r="N868" s="832">
        <v>15</v>
      </c>
      <c r="O868" s="836">
        <v>4</v>
      </c>
      <c r="P868" s="835">
        <v>8725.32</v>
      </c>
      <c r="Q868" s="837">
        <v>0.6</v>
      </c>
      <c r="R868" s="832">
        <v>9</v>
      </c>
      <c r="S868" s="837">
        <v>0.6</v>
      </c>
      <c r="T868" s="836">
        <v>3</v>
      </c>
      <c r="U868" s="838">
        <v>0.75</v>
      </c>
    </row>
    <row r="869" spans="1:21" ht="14.4" customHeight="1" x14ac:dyDescent="0.3">
      <c r="A869" s="831">
        <v>7</v>
      </c>
      <c r="B869" s="832" t="s">
        <v>2161</v>
      </c>
      <c r="C869" s="832" t="s">
        <v>2167</v>
      </c>
      <c r="D869" s="833" t="s">
        <v>3722</v>
      </c>
      <c r="E869" s="834" t="s">
        <v>2191</v>
      </c>
      <c r="F869" s="832" t="s">
        <v>2162</v>
      </c>
      <c r="G869" s="832" t="s">
        <v>2915</v>
      </c>
      <c r="H869" s="832" t="s">
        <v>585</v>
      </c>
      <c r="I869" s="832" t="s">
        <v>3436</v>
      </c>
      <c r="J869" s="832" t="s">
        <v>2927</v>
      </c>
      <c r="K869" s="832" t="s">
        <v>3437</v>
      </c>
      <c r="L869" s="835">
        <v>0</v>
      </c>
      <c r="M869" s="835">
        <v>0</v>
      </c>
      <c r="N869" s="832">
        <v>6</v>
      </c>
      <c r="O869" s="836">
        <v>1</v>
      </c>
      <c r="P869" s="835">
        <v>0</v>
      </c>
      <c r="Q869" s="837"/>
      <c r="R869" s="832">
        <v>6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7</v>
      </c>
      <c r="B870" s="832" t="s">
        <v>2161</v>
      </c>
      <c r="C870" s="832" t="s">
        <v>2167</v>
      </c>
      <c r="D870" s="833" t="s">
        <v>3722</v>
      </c>
      <c r="E870" s="834" t="s">
        <v>2191</v>
      </c>
      <c r="F870" s="832" t="s">
        <v>2162</v>
      </c>
      <c r="G870" s="832" t="s">
        <v>2915</v>
      </c>
      <c r="H870" s="832" t="s">
        <v>634</v>
      </c>
      <c r="I870" s="832" t="s">
        <v>3211</v>
      </c>
      <c r="J870" s="832" t="s">
        <v>2934</v>
      </c>
      <c r="K870" s="832" t="s">
        <v>3203</v>
      </c>
      <c r="L870" s="835">
        <v>1938.97</v>
      </c>
      <c r="M870" s="835">
        <v>79497.770000000019</v>
      </c>
      <c r="N870" s="832">
        <v>41</v>
      </c>
      <c r="O870" s="836">
        <v>7</v>
      </c>
      <c r="P870" s="835">
        <v>67863.950000000012</v>
      </c>
      <c r="Q870" s="837">
        <v>0.85365853658536583</v>
      </c>
      <c r="R870" s="832">
        <v>35</v>
      </c>
      <c r="S870" s="837">
        <v>0.85365853658536583</v>
      </c>
      <c r="T870" s="836">
        <v>6</v>
      </c>
      <c r="U870" s="838">
        <v>0.8571428571428571</v>
      </c>
    </row>
    <row r="871" spans="1:21" ht="14.4" customHeight="1" x14ac:dyDescent="0.3">
      <c r="A871" s="831">
        <v>7</v>
      </c>
      <c r="B871" s="832" t="s">
        <v>2161</v>
      </c>
      <c r="C871" s="832" t="s">
        <v>2167</v>
      </c>
      <c r="D871" s="833" t="s">
        <v>3722</v>
      </c>
      <c r="E871" s="834" t="s">
        <v>2191</v>
      </c>
      <c r="F871" s="832" t="s">
        <v>2162</v>
      </c>
      <c r="G871" s="832" t="s">
        <v>2915</v>
      </c>
      <c r="H871" s="832" t="s">
        <v>585</v>
      </c>
      <c r="I871" s="832" t="s">
        <v>3212</v>
      </c>
      <c r="J871" s="832" t="s">
        <v>3205</v>
      </c>
      <c r="K871" s="832" t="s">
        <v>3213</v>
      </c>
      <c r="L871" s="835">
        <v>5322.08</v>
      </c>
      <c r="M871" s="835">
        <v>15966.24</v>
      </c>
      <c r="N871" s="832">
        <v>3</v>
      </c>
      <c r="O871" s="836">
        <v>1</v>
      </c>
      <c r="P871" s="835">
        <v>15966.24</v>
      </c>
      <c r="Q871" s="837">
        <v>1</v>
      </c>
      <c r="R871" s="832">
        <v>3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7</v>
      </c>
      <c r="B872" s="832" t="s">
        <v>2161</v>
      </c>
      <c r="C872" s="832" t="s">
        <v>2167</v>
      </c>
      <c r="D872" s="833" t="s">
        <v>3722</v>
      </c>
      <c r="E872" s="834" t="s">
        <v>2191</v>
      </c>
      <c r="F872" s="832" t="s">
        <v>2162</v>
      </c>
      <c r="G872" s="832" t="s">
        <v>2915</v>
      </c>
      <c r="H872" s="832" t="s">
        <v>634</v>
      </c>
      <c r="I872" s="832" t="s">
        <v>3214</v>
      </c>
      <c r="J872" s="832" t="s">
        <v>2934</v>
      </c>
      <c r="K872" s="832" t="s">
        <v>2921</v>
      </c>
      <c r="L872" s="835">
        <v>1454.23</v>
      </c>
      <c r="M872" s="835">
        <v>8725.380000000001</v>
      </c>
      <c r="N872" s="832">
        <v>6</v>
      </c>
      <c r="O872" s="836">
        <v>1</v>
      </c>
      <c r="P872" s="835">
        <v>8725.380000000001</v>
      </c>
      <c r="Q872" s="837">
        <v>1</v>
      </c>
      <c r="R872" s="832">
        <v>6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7</v>
      </c>
      <c r="B873" s="832" t="s">
        <v>2161</v>
      </c>
      <c r="C873" s="832" t="s">
        <v>2167</v>
      </c>
      <c r="D873" s="833" t="s">
        <v>3722</v>
      </c>
      <c r="E873" s="834" t="s">
        <v>2191</v>
      </c>
      <c r="F873" s="832" t="s">
        <v>2162</v>
      </c>
      <c r="G873" s="832" t="s">
        <v>2316</v>
      </c>
      <c r="H873" s="832" t="s">
        <v>585</v>
      </c>
      <c r="I873" s="832" t="s">
        <v>3215</v>
      </c>
      <c r="J873" s="832" t="s">
        <v>2318</v>
      </c>
      <c r="K873" s="832" t="s">
        <v>3216</v>
      </c>
      <c r="L873" s="835">
        <v>565.94000000000005</v>
      </c>
      <c r="M873" s="835">
        <v>4527.5200000000004</v>
      </c>
      <c r="N873" s="832">
        <v>8</v>
      </c>
      <c r="O873" s="836">
        <v>1</v>
      </c>
      <c r="P873" s="835">
        <v>4527.5200000000004</v>
      </c>
      <c r="Q873" s="837">
        <v>1</v>
      </c>
      <c r="R873" s="832">
        <v>8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7</v>
      </c>
      <c r="B874" s="832" t="s">
        <v>2161</v>
      </c>
      <c r="C874" s="832" t="s">
        <v>2167</v>
      </c>
      <c r="D874" s="833" t="s">
        <v>3722</v>
      </c>
      <c r="E874" s="834" t="s">
        <v>2191</v>
      </c>
      <c r="F874" s="832" t="s">
        <v>2162</v>
      </c>
      <c r="G874" s="832" t="s">
        <v>2316</v>
      </c>
      <c r="H874" s="832" t="s">
        <v>585</v>
      </c>
      <c r="I874" s="832" t="s">
        <v>2946</v>
      </c>
      <c r="J874" s="832" t="s">
        <v>2318</v>
      </c>
      <c r="K874" s="832" t="s">
        <v>2947</v>
      </c>
      <c r="L874" s="835">
        <v>537.12</v>
      </c>
      <c r="M874" s="835">
        <v>5371.2</v>
      </c>
      <c r="N874" s="832">
        <v>10</v>
      </c>
      <c r="O874" s="836">
        <v>4.5</v>
      </c>
      <c r="P874" s="835">
        <v>4296.96</v>
      </c>
      <c r="Q874" s="837">
        <v>0.8</v>
      </c>
      <c r="R874" s="832">
        <v>8</v>
      </c>
      <c r="S874" s="837">
        <v>0.8</v>
      </c>
      <c r="T874" s="836">
        <v>3.5</v>
      </c>
      <c r="U874" s="838">
        <v>0.77777777777777779</v>
      </c>
    </row>
    <row r="875" spans="1:21" ht="14.4" customHeight="1" x14ac:dyDescent="0.3">
      <c r="A875" s="831">
        <v>7</v>
      </c>
      <c r="B875" s="832" t="s">
        <v>2161</v>
      </c>
      <c r="C875" s="832" t="s">
        <v>2167</v>
      </c>
      <c r="D875" s="833" t="s">
        <v>3722</v>
      </c>
      <c r="E875" s="834" t="s">
        <v>2191</v>
      </c>
      <c r="F875" s="832" t="s">
        <v>2162</v>
      </c>
      <c r="G875" s="832" t="s">
        <v>2316</v>
      </c>
      <c r="H875" s="832" t="s">
        <v>585</v>
      </c>
      <c r="I875" s="832" t="s">
        <v>2317</v>
      </c>
      <c r="J875" s="832" t="s">
        <v>2318</v>
      </c>
      <c r="K875" s="832" t="s">
        <v>2319</v>
      </c>
      <c r="L875" s="835">
        <v>848.49</v>
      </c>
      <c r="M875" s="835">
        <v>88242.96000000005</v>
      </c>
      <c r="N875" s="832">
        <v>104</v>
      </c>
      <c r="O875" s="836">
        <v>29</v>
      </c>
      <c r="P875" s="835">
        <v>72970.140000000043</v>
      </c>
      <c r="Q875" s="837">
        <v>0.82692307692307698</v>
      </c>
      <c r="R875" s="832">
        <v>86</v>
      </c>
      <c r="S875" s="837">
        <v>0.82692307692307687</v>
      </c>
      <c r="T875" s="836">
        <v>24</v>
      </c>
      <c r="U875" s="838">
        <v>0.82758620689655171</v>
      </c>
    </row>
    <row r="876" spans="1:21" ht="14.4" customHeight="1" x14ac:dyDescent="0.3">
      <c r="A876" s="831">
        <v>7</v>
      </c>
      <c r="B876" s="832" t="s">
        <v>2161</v>
      </c>
      <c r="C876" s="832" t="s">
        <v>2167</v>
      </c>
      <c r="D876" s="833" t="s">
        <v>3722</v>
      </c>
      <c r="E876" s="834" t="s">
        <v>2191</v>
      </c>
      <c r="F876" s="832" t="s">
        <v>2162</v>
      </c>
      <c r="G876" s="832" t="s">
        <v>2316</v>
      </c>
      <c r="H876" s="832" t="s">
        <v>585</v>
      </c>
      <c r="I876" s="832" t="s">
        <v>3438</v>
      </c>
      <c r="J876" s="832" t="s">
        <v>3365</v>
      </c>
      <c r="K876" s="832" t="s">
        <v>3439</v>
      </c>
      <c r="L876" s="835">
        <v>573.67999999999995</v>
      </c>
      <c r="M876" s="835">
        <v>1721.04</v>
      </c>
      <c r="N876" s="832">
        <v>3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7</v>
      </c>
      <c r="B877" s="832" t="s">
        <v>2161</v>
      </c>
      <c r="C877" s="832" t="s">
        <v>2167</v>
      </c>
      <c r="D877" s="833" t="s">
        <v>3722</v>
      </c>
      <c r="E877" s="834" t="s">
        <v>2191</v>
      </c>
      <c r="F877" s="832" t="s">
        <v>2162</v>
      </c>
      <c r="G877" s="832" t="s">
        <v>2316</v>
      </c>
      <c r="H877" s="832" t="s">
        <v>634</v>
      </c>
      <c r="I877" s="832" t="s">
        <v>3229</v>
      </c>
      <c r="J877" s="832" t="s">
        <v>3223</v>
      </c>
      <c r="K877" s="832" t="s">
        <v>2954</v>
      </c>
      <c r="L877" s="835">
        <v>763.63</v>
      </c>
      <c r="M877" s="835">
        <v>2290.89</v>
      </c>
      <c r="N877" s="832">
        <v>3</v>
      </c>
      <c r="O877" s="836">
        <v>0.5</v>
      </c>
      <c r="P877" s="835">
        <v>2290.89</v>
      </c>
      <c r="Q877" s="837">
        <v>1</v>
      </c>
      <c r="R877" s="832">
        <v>3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7</v>
      </c>
      <c r="B878" s="832" t="s">
        <v>2161</v>
      </c>
      <c r="C878" s="832" t="s">
        <v>2167</v>
      </c>
      <c r="D878" s="833" t="s">
        <v>3722</v>
      </c>
      <c r="E878" s="834" t="s">
        <v>2191</v>
      </c>
      <c r="F878" s="832" t="s">
        <v>2162</v>
      </c>
      <c r="G878" s="832" t="s">
        <v>2253</v>
      </c>
      <c r="H878" s="832" t="s">
        <v>585</v>
      </c>
      <c r="I878" s="832" t="s">
        <v>2254</v>
      </c>
      <c r="J878" s="832" t="s">
        <v>1062</v>
      </c>
      <c r="K878" s="832" t="s">
        <v>2255</v>
      </c>
      <c r="L878" s="835">
        <v>107.27</v>
      </c>
      <c r="M878" s="835">
        <v>536.35</v>
      </c>
      <c r="N878" s="832">
        <v>5</v>
      </c>
      <c r="O878" s="836">
        <v>3</v>
      </c>
      <c r="P878" s="835">
        <v>107.27</v>
      </c>
      <c r="Q878" s="837">
        <v>0.19999999999999998</v>
      </c>
      <c r="R878" s="832">
        <v>1</v>
      </c>
      <c r="S878" s="837">
        <v>0.2</v>
      </c>
      <c r="T878" s="836">
        <v>0.5</v>
      </c>
      <c r="U878" s="838">
        <v>0.16666666666666666</v>
      </c>
    </row>
    <row r="879" spans="1:21" ht="14.4" customHeight="1" x14ac:dyDescent="0.3">
      <c r="A879" s="831">
        <v>7</v>
      </c>
      <c r="B879" s="832" t="s">
        <v>2161</v>
      </c>
      <c r="C879" s="832" t="s">
        <v>2167</v>
      </c>
      <c r="D879" s="833" t="s">
        <v>3722</v>
      </c>
      <c r="E879" s="834" t="s">
        <v>2191</v>
      </c>
      <c r="F879" s="832" t="s">
        <v>2162</v>
      </c>
      <c r="G879" s="832" t="s">
        <v>2955</v>
      </c>
      <c r="H879" s="832" t="s">
        <v>585</v>
      </c>
      <c r="I879" s="832" t="s">
        <v>2956</v>
      </c>
      <c r="J879" s="832" t="s">
        <v>2957</v>
      </c>
      <c r="K879" s="832" t="s">
        <v>2958</v>
      </c>
      <c r="L879" s="835">
        <v>0</v>
      </c>
      <c r="M879" s="835">
        <v>0</v>
      </c>
      <c r="N879" s="832">
        <v>8</v>
      </c>
      <c r="O879" s="836">
        <v>4.5</v>
      </c>
      <c r="P879" s="835">
        <v>0</v>
      </c>
      <c r="Q879" s="837"/>
      <c r="R879" s="832">
        <v>7</v>
      </c>
      <c r="S879" s="837">
        <v>0.875</v>
      </c>
      <c r="T879" s="836">
        <v>4</v>
      </c>
      <c r="U879" s="838">
        <v>0.88888888888888884</v>
      </c>
    </row>
    <row r="880" spans="1:21" ht="14.4" customHeight="1" x14ac:dyDescent="0.3">
      <c r="A880" s="831">
        <v>7</v>
      </c>
      <c r="B880" s="832" t="s">
        <v>2161</v>
      </c>
      <c r="C880" s="832" t="s">
        <v>2167</v>
      </c>
      <c r="D880" s="833" t="s">
        <v>3722</v>
      </c>
      <c r="E880" s="834" t="s">
        <v>2191</v>
      </c>
      <c r="F880" s="832" t="s">
        <v>2162</v>
      </c>
      <c r="G880" s="832" t="s">
        <v>2609</v>
      </c>
      <c r="H880" s="832" t="s">
        <v>585</v>
      </c>
      <c r="I880" s="832" t="s">
        <v>3367</v>
      </c>
      <c r="J880" s="832" t="s">
        <v>3368</v>
      </c>
      <c r="K880" s="832" t="s">
        <v>2819</v>
      </c>
      <c r="L880" s="835">
        <v>79.64</v>
      </c>
      <c r="M880" s="835">
        <v>318.56</v>
      </c>
      <c r="N880" s="832">
        <v>4</v>
      </c>
      <c r="O880" s="836">
        <v>2</v>
      </c>
      <c r="P880" s="835">
        <v>318.56</v>
      </c>
      <c r="Q880" s="837">
        <v>1</v>
      </c>
      <c r="R880" s="832">
        <v>4</v>
      </c>
      <c r="S880" s="837">
        <v>1</v>
      </c>
      <c r="T880" s="836">
        <v>2</v>
      </c>
      <c r="U880" s="838">
        <v>1</v>
      </c>
    </row>
    <row r="881" spans="1:21" ht="14.4" customHeight="1" x14ac:dyDescent="0.3">
      <c r="A881" s="831">
        <v>7</v>
      </c>
      <c r="B881" s="832" t="s">
        <v>2161</v>
      </c>
      <c r="C881" s="832" t="s">
        <v>2167</v>
      </c>
      <c r="D881" s="833" t="s">
        <v>3722</v>
      </c>
      <c r="E881" s="834" t="s">
        <v>2191</v>
      </c>
      <c r="F881" s="832" t="s">
        <v>2162</v>
      </c>
      <c r="G881" s="832" t="s">
        <v>2609</v>
      </c>
      <c r="H881" s="832" t="s">
        <v>585</v>
      </c>
      <c r="I881" s="832" t="s">
        <v>3440</v>
      </c>
      <c r="J881" s="832" t="s">
        <v>3368</v>
      </c>
      <c r="K881" s="832" t="s">
        <v>2819</v>
      </c>
      <c r="L881" s="835">
        <v>79.64</v>
      </c>
      <c r="M881" s="835">
        <v>318.56</v>
      </c>
      <c r="N881" s="832">
        <v>4</v>
      </c>
      <c r="O881" s="836">
        <v>1.5</v>
      </c>
      <c r="P881" s="835">
        <v>79.64</v>
      </c>
      <c r="Q881" s="837">
        <v>0.25</v>
      </c>
      <c r="R881" s="832">
        <v>1</v>
      </c>
      <c r="S881" s="837">
        <v>0.25</v>
      </c>
      <c r="T881" s="836">
        <v>0.5</v>
      </c>
      <c r="U881" s="838">
        <v>0.33333333333333331</v>
      </c>
    </row>
    <row r="882" spans="1:21" ht="14.4" customHeight="1" x14ac:dyDescent="0.3">
      <c r="A882" s="831">
        <v>7</v>
      </c>
      <c r="B882" s="832" t="s">
        <v>2161</v>
      </c>
      <c r="C882" s="832" t="s">
        <v>2167</v>
      </c>
      <c r="D882" s="833" t="s">
        <v>3722</v>
      </c>
      <c r="E882" s="834" t="s">
        <v>2191</v>
      </c>
      <c r="F882" s="832" t="s">
        <v>2162</v>
      </c>
      <c r="G882" s="832" t="s">
        <v>2959</v>
      </c>
      <c r="H882" s="832" t="s">
        <v>585</v>
      </c>
      <c r="I882" s="832" t="s">
        <v>2960</v>
      </c>
      <c r="J882" s="832" t="s">
        <v>2961</v>
      </c>
      <c r="K882" s="832" t="s">
        <v>2962</v>
      </c>
      <c r="L882" s="835">
        <v>838.65</v>
      </c>
      <c r="M882" s="835">
        <v>2515.9499999999998</v>
      </c>
      <c r="N882" s="832">
        <v>3</v>
      </c>
      <c r="O882" s="836">
        <v>1</v>
      </c>
      <c r="P882" s="835">
        <v>2515.9499999999998</v>
      </c>
      <c r="Q882" s="837">
        <v>1</v>
      </c>
      <c r="R882" s="832">
        <v>3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7</v>
      </c>
      <c r="B883" s="832" t="s">
        <v>2161</v>
      </c>
      <c r="C883" s="832" t="s">
        <v>2167</v>
      </c>
      <c r="D883" s="833" t="s">
        <v>3722</v>
      </c>
      <c r="E883" s="834" t="s">
        <v>2191</v>
      </c>
      <c r="F883" s="832" t="s">
        <v>2162</v>
      </c>
      <c r="G883" s="832" t="s">
        <v>2959</v>
      </c>
      <c r="H883" s="832" t="s">
        <v>585</v>
      </c>
      <c r="I883" s="832" t="s">
        <v>2963</v>
      </c>
      <c r="J883" s="832" t="s">
        <v>2961</v>
      </c>
      <c r="K883" s="832" t="s">
        <v>2964</v>
      </c>
      <c r="L883" s="835">
        <v>908.53</v>
      </c>
      <c r="M883" s="835">
        <v>5451.18</v>
      </c>
      <c r="N883" s="832">
        <v>6</v>
      </c>
      <c r="O883" s="836">
        <v>2</v>
      </c>
      <c r="P883" s="835">
        <v>5451.18</v>
      </c>
      <c r="Q883" s="837">
        <v>1</v>
      </c>
      <c r="R883" s="832">
        <v>6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7</v>
      </c>
      <c r="B884" s="832" t="s">
        <v>2161</v>
      </c>
      <c r="C884" s="832" t="s">
        <v>2167</v>
      </c>
      <c r="D884" s="833" t="s">
        <v>3722</v>
      </c>
      <c r="E884" s="834" t="s">
        <v>2191</v>
      </c>
      <c r="F884" s="832" t="s">
        <v>2162</v>
      </c>
      <c r="G884" s="832" t="s">
        <v>2959</v>
      </c>
      <c r="H884" s="832" t="s">
        <v>585</v>
      </c>
      <c r="I884" s="832" t="s">
        <v>3232</v>
      </c>
      <c r="J884" s="832" t="s">
        <v>2961</v>
      </c>
      <c r="K884" s="832" t="s">
        <v>3233</v>
      </c>
      <c r="L884" s="835">
        <v>454.27</v>
      </c>
      <c r="M884" s="835">
        <v>3634.16</v>
      </c>
      <c r="N884" s="832">
        <v>8</v>
      </c>
      <c r="O884" s="836">
        <v>3</v>
      </c>
      <c r="P884" s="835">
        <v>3634.16</v>
      </c>
      <c r="Q884" s="837">
        <v>1</v>
      </c>
      <c r="R884" s="832">
        <v>8</v>
      </c>
      <c r="S884" s="837">
        <v>1</v>
      </c>
      <c r="T884" s="836">
        <v>3</v>
      </c>
      <c r="U884" s="838">
        <v>1</v>
      </c>
    </row>
    <row r="885" spans="1:21" ht="14.4" customHeight="1" x14ac:dyDescent="0.3">
      <c r="A885" s="831">
        <v>7</v>
      </c>
      <c r="B885" s="832" t="s">
        <v>2161</v>
      </c>
      <c r="C885" s="832" t="s">
        <v>2167</v>
      </c>
      <c r="D885" s="833" t="s">
        <v>3722</v>
      </c>
      <c r="E885" s="834" t="s">
        <v>2191</v>
      </c>
      <c r="F885" s="832" t="s">
        <v>2162</v>
      </c>
      <c r="G885" s="832" t="s">
        <v>2959</v>
      </c>
      <c r="H885" s="832" t="s">
        <v>585</v>
      </c>
      <c r="I885" s="832" t="s">
        <v>2965</v>
      </c>
      <c r="J885" s="832" t="s">
        <v>2961</v>
      </c>
      <c r="K885" s="832" t="s">
        <v>2966</v>
      </c>
      <c r="L885" s="835">
        <v>1677.3</v>
      </c>
      <c r="M885" s="835">
        <v>30191.399999999998</v>
      </c>
      <c r="N885" s="832">
        <v>18</v>
      </c>
      <c r="O885" s="836">
        <v>7</v>
      </c>
      <c r="P885" s="835">
        <v>15095.699999999999</v>
      </c>
      <c r="Q885" s="837">
        <v>0.5</v>
      </c>
      <c r="R885" s="832">
        <v>9</v>
      </c>
      <c r="S885" s="837">
        <v>0.5</v>
      </c>
      <c r="T885" s="836">
        <v>4</v>
      </c>
      <c r="U885" s="838">
        <v>0.5714285714285714</v>
      </c>
    </row>
    <row r="886" spans="1:21" ht="14.4" customHeight="1" x14ac:dyDescent="0.3">
      <c r="A886" s="831">
        <v>7</v>
      </c>
      <c r="B886" s="832" t="s">
        <v>2161</v>
      </c>
      <c r="C886" s="832" t="s">
        <v>2167</v>
      </c>
      <c r="D886" s="833" t="s">
        <v>3722</v>
      </c>
      <c r="E886" s="834" t="s">
        <v>2191</v>
      </c>
      <c r="F886" s="832" t="s">
        <v>2162</v>
      </c>
      <c r="G886" s="832" t="s">
        <v>2959</v>
      </c>
      <c r="H886" s="832" t="s">
        <v>585</v>
      </c>
      <c r="I886" s="832" t="s">
        <v>2967</v>
      </c>
      <c r="J886" s="832" t="s">
        <v>2961</v>
      </c>
      <c r="K886" s="832" t="s">
        <v>2968</v>
      </c>
      <c r="L886" s="835">
        <v>4714.62</v>
      </c>
      <c r="M886" s="835">
        <v>70719.3</v>
      </c>
      <c r="N886" s="832">
        <v>15</v>
      </c>
      <c r="O886" s="836">
        <v>6</v>
      </c>
      <c r="P886" s="835">
        <v>70719.3</v>
      </c>
      <c r="Q886" s="837">
        <v>1</v>
      </c>
      <c r="R886" s="832">
        <v>15</v>
      </c>
      <c r="S886" s="837">
        <v>1</v>
      </c>
      <c r="T886" s="836">
        <v>6</v>
      </c>
      <c r="U886" s="838">
        <v>1</v>
      </c>
    </row>
    <row r="887" spans="1:21" ht="14.4" customHeight="1" x14ac:dyDescent="0.3">
      <c r="A887" s="831">
        <v>7</v>
      </c>
      <c r="B887" s="832" t="s">
        <v>2161</v>
      </c>
      <c r="C887" s="832" t="s">
        <v>2167</v>
      </c>
      <c r="D887" s="833" t="s">
        <v>3722</v>
      </c>
      <c r="E887" s="834" t="s">
        <v>2191</v>
      </c>
      <c r="F887" s="832" t="s">
        <v>2162</v>
      </c>
      <c r="G887" s="832" t="s">
        <v>2959</v>
      </c>
      <c r="H887" s="832" t="s">
        <v>585</v>
      </c>
      <c r="I887" s="832" t="s">
        <v>2969</v>
      </c>
      <c r="J887" s="832" t="s">
        <v>2961</v>
      </c>
      <c r="K887" s="832" t="s">
        <v>2970</v>
      </c>
      <c r="L887" s="835">
        <v>3354.59</v>
      </c>
      <c r="M887" s="835">
        <v>10063.77</v>
      </c>
      <c r="N887" s="832">
        <v>3</v>
      </c>
      <c r="O887" s="836">
        <v>1</v>
      </c>
      <c r="P887" s="835">
        <v>10063.77</v>
      </c>
      <c r="Q887" s="837">
        <v>1</v>
      </c>
      <c r="R887" s="832">
        <v>3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7</v>
      </c>
      <c r="B888" s="832" t="s">
        <v>2161</v>
      </c>
      <c r="C888" s="832" t="s">
        <v>2167</v>
      </c>
      <c r="D888" s="833" t="s">
        <v>3722</v>
      </c>
      <c r="E888" s="834" t="s">
        <v>2191</v>
      </c>
      <c r="F888" s="832" t="s">
        <v>2162</v>
      </c>
      <c r="G888" s="832" t="s">
        <v>2324</v>
      </c>
      <c r="H888" s="832" t="s">
        <v>585</v>
      </c>
      <c r="I888" s="832" t="s">
        <v>2325</v>
      </c>
      <c r="J888" s="832" t="s">
        <v>2326</v>
      </c>
      <c r="K888" s="832" t="s">
        <v>2327</v>
      </c>
      <c r="L888" s="835">
        <v>34.15</v>
      </c>
      <c r="M888" s="835">
        <v>136.6</v>
      </c>
      <c r="N888" s="832">
        <v>4</v>
      </c>
      <c r="O888" s="836">
        <v>1.5</v>
      </c>
      <c r="P888" s="835">
        <v>136.6</v>
      </c>
      <c r="Q888" s="837">
        <v>1</v>
      </c>
      <c r="R888" s="832">
        <v>4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7</v>
      </c>
      <c r="B889" s="832" t="s">
        <v>2161</v>
      </c>
      <c r="C889" s="832" t="s">
        <v>2167</v>
      </c>
      <c r="D889" s="833" t="s">
        <v>3722</v>
      </c>
      <c r="E889" s="834" t="s">
        <v>2191</v>
      </c>
      <c r="F889" s="832" t="s">
        <v>2162</v>
      </c>
      <c r="G889" s="832" t="s">
        <v>2686</v>
      </c>
      <c r="H889" s="832" t="s">
        <v>585</v>
      </c>
      <c r="I889" s="832" t="s">
        <v>3441</v>
      </c>
      <c r="J889" s="832" t="s">
        <v>3442</v>
      </c>
      <c r="K889" s="832" t="s">
        <v>3443</v>
      </c>
      <c r="L889" s="835">
        <v>0</v>
      </c>
      <c r="M889" s="835">
        <v>0</v>
      </c>
      <c r="N889" s="832">
        <v>1</v>
      </c>
      <c r="O889" s="836">
        <v>0.5</v>
      </c>
      <c r="P889" s="835">
        <v>0</v>
      </c>
      <c r="Q889" s="837"/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7</v>
      </c>
      <c r="B890" s="832" t="s">
        <v>2161</v>
      </c>
      <c r="C890" s="832" t="s">
        <v>2167</v>
      </c>
      <c r="D890" s="833" t="s">
        <v>3722</v>
      </c>
      <c r="E890" s="834" t="s">
        <v>2191</v>
      </c>
      <c r="F890" s="832" t="s">
        <v>2162</v>
      </c>
      <c r="G890" s="832" t="s">
        <v>2757</v>
      </c>
      <c r="H890" s="832" t="s">
        <v>585</v>
      </c>
      <c r="I890" s="832" t="s">
        <v>3444</v>
      </c>
      <c r="J890" s="832" t="s">
        <v>2759</v>
      </c>
      <c r="K890" s="832" t="s">
        <v>3445</v>
      </c>
      <c r="L890" s="835">
        <v>30.46</v>
      </c>
      <c r="M890" s="835">
        <v>121.84</v>
      </c>
      <c r="N890" s="832">
        <v>4</v>
      </c>
      <c r="O890" s="836">
        <v>2</v>
      </c>
      <c r="P890" s="835">
        <v>91.38</v>
      </c>
      <c r="Q890" s="837">
        <v>0.74999999999999989</v>
      </c>
      <c r="R890" s="832">
        <v>3</v>
      </c>
      <c r="S890" s="837">
        <v>0.75</v>
      </c>
      <c r="T890" s="836">
        <v>1.5</v>
      </c>
      <c r="U890" s="838">
        <v>0.75</v>
      </c>
    </row>
    <row r="891" spans="1:21" ht="14.4" customHeight="1" x14ac:dyDescent="0.3">
      <c r="A891" s="831">
        <v>7</v>
      </c>
      <c r="B891" s="832" t="s">
        <v>2161</v>
      </c>
      <c r="C891" s="832" t="s">
        <v>2167</v>
      </c>
      <c r="D891" s="833" t="s">
        <v>3722</v>
      </c>
      <c r="E891" s="834" t="s">
        <v>2191</v>
      </c>
      <c r="F891" s="832" t="s">
        <v>2162</v>
      </c>
      <c r="G891" s="832" t="s">
        <v>2757</v>
      </c>
      <c r="H891" s="832" t="s">
        <v>585</v>
      </c>
      <c r="I891" s="832" t="s">
        <v>2758</v>
      </c>
      <c r="J891" s="832" t="s">
        <v>2759</v>
      </c>
      <c r="K891" s="832" t="s">
        <v>2760</v>
      </c>
      <c r="L891" s="835">
        <v>60.9</v>
      </c>
      <c r="M891" s="835">
        <v>1218</v>
      </c>
      <c r="N891" s="832">
        <v>20</v>
      </c>
      <c r="O891" s="836">
        <v>6.5</v>
      </c>
      <c r="P891" s="835">
        <v>669.9</v>
      </c>
      <c r="Q891" s="837">
        <v>0.54999999999999993</v>
      </c>
      <c r="R891" s="832">
        <v>11</v>
      </c>
      <c r="S891" s="837">
        <v>0.55000000000000004</v>
      </c>
      <c r="T891" s="836">
        <v>4</v>
      </c>
      <c r="U891" s="838">
        <v>0.61538461538461542</v>
      </c>
    </row>
    <row r="892" spans="1:21" ht="14.4" customHeight="1" x14ac:dyDescent="0.3">
      <c r="A892" s="831">
        <v>7</v>
      </c>
      <c r="B892" s="832" t="s">
        <v>2161</v>
      </c>
      <c r="C892" s="832" t="s">
        <v>2167</v>
      </c>
      <c r="D892" s="833" t="s">
        <v>3722</v>
      </c>
      <c r="E892" s="834" t="s">
        <v>2191</v>
      </c>
      <c r="F892" s="832" t="s">
        <v>2162</v>
      </c>
      <c r="G892" s="832" t="s">
        <v>2774</v>
      </c>
      <c r="H892" s="832" t="s">
        <v>585</v>
      </c>
      <c r="I892" s="832" t="s">
        <v>3446</v>
      </c>
      <c r="J892" s="832" t="s">
        <v>2776</v>
      </c>
      <c r="K892" s="832"/>
      <c r="L892" s="835">
        <v>0</v>
      </c>
      <c r="M892" s="835">
        <v>0</v>
      </c>
      <c r="N892" s="832">
        <v>2</v>
      </c>
      <c r="O892" s="836">
        <v>1</v>
      </c>
      <c r="P892" s="835">
        <v>0</v>
      </c>
      <c r="Q892" s="837"/>
      <c r="R892" s="832">
        <v>2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7</v>
      </c>
      <c r="B893" s="832" t="s">
        <v>2161</v>
      </c>
      <c r="C893" s="832" t="s">
        <v>2167</v>
      </c>
      <c r="D893" s="833" t="s">
        <v>3722</v>
      </c>
      <c r="E893" s="834" t="s">
        <v>2191</v>
      </c>
      <c r="F893" s="832" t="s">
        <v>2162</v>
      </c>
      <c r="G893" s="832" t="s">
        <v>2288</v>
      </c>
      <c r="H893" s="832" t="s">
        <v>585</v>
      </c>
      <c r="I893" s="832" t="s">
        <v>2289</v>
      </c>
      <c r="J893" s="832" t="s">
        <v>1463</v>
      </c>
      <c r="K893" s="832" t="s">
        <v>2290</v>
      </c>
      <c r="L893" s="835">
        <v>48.09</v>
      </c>
      <c r="M893" s="835">
        <v>96.18</v>
      </c>
      <c r="N893" s="832">
        <v>2</v>
      </c>
      <c r="O893" s="836">
        <v>1.5</v>
      </c>
      <c r="P893" s="835">
        <v>96.18</v>
      </c>
      <c r="Q893" s="837">
        <v>1</v>
      </c>
      <c r="R893" s="832">
        <v>2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7</v>
      </c>
      <c r="B894" s="832" t="s">
        <v>2161</v>
      </c>
      <c r="C894" s="832" t="s">
        <v>2167</v>
      </c>
      <c r="D894" s="833" t="s">
        <v>3722</v>
      </c>
      <c r="E894" s="834" t="s">
        <v>2191</v>
      </c>
      <c r="F894" s="832" t="s">
        <v>2162</v>
      </c>
      <c r="G894" s="832" t="s">
        <v>2493</v>
      </c>
      <c r="H894" s="832" t="s">
        <v>585</v>
      </c>
      <c r="I894" s="832" t="s">
        <v>2494</v>
      </c>
      <c r="J894" s="832" t="s">
        <v>859</v>
      </c>
      <c r="K894" s="832" t="s">
        <v>2495</v>
      </c>
      <c r="L894" s="835">
        <v>27.28</v>
      </c>
      <c r="M894" s="835">
        <v>27.28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7</v>
      </c>
      <c r="B895" s="832" t="s">
        <v>2161</v>
      </c>
      <c r="C895" s="832" t="s">
        <v>2167</v>
      </c>
      <c r="D895" s="833" t="s">
        <v>3722</v>
      </c>
      <c r="E895" s="834" t="s">
        <v>2191</v>
      </c>
      <c r="F895" s="832" t="s">
        <v>2162</v>
      </c>
      <c r="G895" s="832" t="s">
        <v>2972</v>
      </c>
      <c r="H895" s="832" t="s">
        <v>585</v>
      </c>
      <c r="I895" s="832" t="s">
        <v>3447</v>
      </c>
      <c r="J895" s="832" t="s">
        <v>673</v>
      </c>
      <c r="K895" s="832" t="s">
        <v>3448</v>
      </c>
      <c r="L895" s="835">
        <v>0</v>
      </c>
      <c r="M895" s="835">
        <v>0</v>
      </c>
      <c r="N895" s="832">
        <v>1</v>
      </c>
      <c r="O895" s="836">
        <v>0.5</v>
      </c>
      <c r="P895" s="835">
        <v>0</v>
      </c>
      <c r="Q895" s="837"/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7</v>
      </c>
      <c r="B896" s="832" t="s">
        <v>2161</v>
      </c>
      <c r="C896" s="832" t="s">
        <v>2167</v>
      </c>
      <c r="D896" s="833" t="s">
        <v>3722</v>
      </c>
      <c r="E896" s="834" t="s">
        <v>2191</v>
      </c>
      <c r="F896" s="832" t="s">
        <v>2162</v>
      </c>
      <c r="G896" s="832" t="s">
        <v>2972</v>
      </c>
      <c r="H896" s="832" t="s">
        <v>585</v>
      </c>
      <c r="I896" s="832" t="s">
        <v>2973</v>
      </c>
      <c r="J896" s="832" t="s">
        <v>673</v>
      </c>
      <c r="K896" s="832" t="s">
        <v>2974</v>
      </c>
      <c r="L896" s="835">
        <v>0</v>
      </c>
      <c r="M896" s="835">
        <v>0</v>
      </c>
      <c r="N896" s="832">
        <v>7</v>
      </c>
      <c r="O896" s="836">
        <v>4</v>
      </c>
      <c r="P896" s="835">
        <v>0</v>
      </c>
      <c r="Q896" s="837"/>
      <c r="R896" s="832">
        <v>3</v>
      </c>
      <c r="S896" s="837">
        <v>0.42857142857142855</v>
      </c>
      <c r="T896" s="836">
        <v>1.5</v>
      </c>
      <c r="U896" s="838">
        <v>0.375</v>
      </c>
    </row>
    <row r="897" spans="1:21" ht="14.4" customHeight="1" x14ac:dyDescent="0.3">
      <c r="A897" s="831">
        <v>7</v>
      </c>
      <c r="B897" s="832" t="s">
        <v>2161</v>
      </c>
      <c r="C897" s="832" t="s">
        <v>2167</v>
      </c>
      <c r="D897" s="833" t="s">
        <v>3722</v>
      </c>
      <c r="E897" s="834" t="s">
        <v>2191</v>
      </c>
      <c r="F897" s="832" t="s">
        <v>2162</v>
      </c>
      <c r="G897" s="832" t="s">
        <v>2975</v>
      </c>
      <c r="H897" s="832" t="s">
        <v>585</v>
      </c>
      <c r="I897" s="832" t="s">
        <v>2976</v>
      </c>
      <c r="J897" s="832" t="s">
        <v>2977</v>
      </c>
      <c r="K897" s="832" t="s">
        <v>2978</v>
      </c>
      <c r="L897" s="835">
        <v>6822.19</v>
      </c>
      <c r="M897" s="835">
        <v>6822.19</v>
      </c>
      <c r="N897" s="832">
        <v>1</v>
      </c>
      <c r="O897" s="836">
        <v>1</v>
      </c>
      <c r="P897" s="835">
        <v>6822.19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7</v>
      </c>
      <c r="B898" s="832" t="s">
        <v>2161</v>
      </c>
      <c r="C898" s="832" t="s">
        <v>2167</v>
      </c>
      <c r="D898" s="833" t="s">
        <v>3722</v>
      </c>
      <c r="E898" s="834" t="s">
        <v>2191</v>
      </c>
      <c r="F898" s="832" t="s">
        <v>2162</v>
      </c>
      <c r="G898" s="832" t="s">
        <v>2979</v>
      </c>
      <c r="H898" s="832" t="s">
        <v>634</v>
      </c>
      <c r="I898" s="832" t="s">
        <v>2980</v>
      </c>
      <c r="J898" s="832" t="s">
        <v>2981</v>
      </c>
      <c r="K898" s="832" t="s">
        <v>2982</v>
      </c>
      <c r="L898" s="835">
        <v>102.9</v>
      </c>
      <c r="M898" s="835">
        <v>720.3</v>
      </c>
      <c r="N898" s="832">
        <v>7</v>
      </c>
      <c r="O898" s="836">
        <v>1</v>
      </c>
      <c r="P898" s="835">
        <v>720.3</v>
      </c>
      <c r="Q898" s="837">
        <v>1</v>
      </c>
      <c r="R898" s="832">
        <v>7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7</v>
      </c>
      <c r="B899" s="832" t="s">
        <v>2161</v>
      </c>
      <c r="C899" s="832" t="s">
        <v>2167</v>
      </c>
      <c r="D899" s="833" t="s">
        <v>3722</v>
      </c>
      <c r="E899" s="834" t="s">
        <v>2191</v>
      </c>
      <c r="F899" s="832" t="s">
        <v>2162</v>
      </c>
      <c r="G899" s="832" t="s">
        <v>2979</v>
      </c>
      <c r="H899" s="832" t="s">
        <v>634</v>
      </c>
      <c r="I899" s="832" t="s">
        <v>2980</v>
      </c>
      <c r="J899" s="832" t="s">
        <v>2981</v>
      </c>
      <c r="K899" s="832" t="s">
        <v>2982</v>
      </c>
      <c r="L899" s="835">
        <v>105.08</v>
      </c>
      <c r="M899" s="835">
        <v>945.71999999999991</v>
      </c>
      <c r="N899" s="832">
        <v>9</v>
      </c>
      <c r="O899" s="836">
        <v>1.5</v>
      </c>
      <c r="P899" s="835">
        <v>735.56</v>
      </c>
      <c r="Q899" s="837">
        <v>0.77777777777777779</v>
      </c>
      <c r="R899" s="832">
        <v>7</v>
      </c>
      <c r="S899" s="837">
        <v>0.77777777777777779</v>
      </c>
      <c r="T899" s="836">
        <v>1</v>
      </c>
      <c r="U899" s="838">
        <v>0.66666666666666663</v>
      </c>
    </row>
    <row r="900" spans="1:21" ht="14.4" customHeight="1" x14ac:dyDescent="0.3">
      <c r="A900" s="831">
        <v>7</v>
      </c>
      <c r="B900" s="832" t="s">
        <v>2161</v>
      </c>
      <c r="C900" s="832" t="s">
        <v>2167</v>
      </c>
      <c r="D900" s="833" t="s">
        <v>3722</v>
      </c>
      <c r="E900" s="834" t="s">
        <v>2191</v>
      </c>
      <c r="F900" s="832" t="s">
        <v>2162</v>
      </c>
      <c r="G900" s="832" t="s">
        <v>2979</v>
      </c>
      <c r="H900" s="832" t="s">
        <v>634</v>
      </c>
      <c r="I900" s="832" t="s">
        <v>3247</v>
      </c>
      <c r="J900" s="832" t="s">
        <v>3248</v>
      </c>
      <c r="K900" s="832" t="s">
        <v>3249</v>
      </c>
      <c r="L900" s="835">
        <v>70.05</v>
      </c>
      <c r="M900" s="835">
        <v>560.4</v>
      </c>
      <c r="N900" s="832">
        <v>8</v>
      </c>
      <c r="O900" s="836">
        <v>2</v>
      </c>
      <c r="P900" s="835">
        <v>280.2</v>
      </c>
      <c r="Q900" s="837">
        <v>0.5</v>
      </c>
      <c r="R900" s="832">
        <v>4</v>
      </c>
      <c r="S900" s="837">
        <v>0.5</v>
      </c>
      <c r="T900" s="836">
        <v>1</v>
      </c>
      <c r="U900" s="838">
        <v>0.5</v>
      </c>
    </row>
    <row r="901" spans="1:21" ht="14.4" customHeight="1" x14ac:dyDescent="0.3">
      <c r="A901" s="831">
        <v>7</v>
      </c>
      <c r="B901" s="832" t="s">
        <v>2161</v>
      </c>
      <c r="C901" s="832" t="s">
        <v>2167</v>
      </c>
      <c r="D901" s="833" t="s">
        <v>3722</v>
      </c>
      <c r="E901" s="834" t="s">
        <v>2191</v>
      </c>
      <c r="F901" s="832" t="s">
        <v>2162</v>
      </c>
      <c r="G901" s="832" t="s">
        <v>2979</v>
      </c>
      <c r="H901" s="832" t="s">
        <v>634</v>
      </c>
      <c r="I901" s="832" t="s">
        <v>3247</v>
      </c>
      <c r="J901" s="832" t="s">
        <v>3248</v>
      </c>
      <c r="K901" s="832" t="s">
        <v>3249</v>
      </c>
      <c r="L901" s="835">
        <v>68.599999999999994</v>
      </c>
      <c r="M901" s="835">
        <v>343</v>
      </c>
      <c r="N901" s="832">
        <v>5</v>
      </c>
      <c r="O901" s="836">
        <v>1.5</v>
      </c>
      <c r="P901" s="835">
        <v>343</v>
      </c>
      <c r="Q901" s="837">
        <v>1</v>
      </c>
      <c r="R901" s="832">
        <v>5</v>
      </c>
      <c r="S901" s="837">
        <v>1</v>
      </c>
      <c r="T901" s="836">
        <v>1.5</v>
      </c>
      <c r="U901" s="838">
        <v>1</v>
      </c>
    </row>
    <row r="902" spans="1:21" ht="14.4" customHeight="1" x14ac:dyDescent="0.3">
      <c r="A902" s="831">
        <v>7</v>
      </c>
      <c r="B902" s="832" t="s">
        <v>2161</v>
      </c>
      <c r="C902" s="832" t="s">
        <v>2167</v>
      </c>
      <c r="D902" s="833" t="s">
        <v>3722</v>
      </c>
      <c r="E902" s="834" t="s">
        <v>2191</v>
      </c>
      <c r="F902" s="832" t="s">
        <v>2162</v>
      </c>
      <c r="G902" s="832" t="s">
        <v>2979</v>
      </c>
      <c r="H902" s="832" t="s">
        <v>585</v>
      </c>
      <c r="I902" s="832" t="s">
        <v>2983</v>
      </c>
      <c r="J902" s="832" t="s">
        <v>2984</v>
      </c>
      <c r="K902" s="832" t="s">
        <v>2985</v>
      </c>
      <c r="L902" s="835">
        <v>74.64</v>
      </c>
      <c r="M902" s="835">
        <v>373.2</v>
      </c>
      <c r="N902" s="832">
        <v>5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7</v>
      </c>
      <c r="B903" s="832" t="s">
        <v>2161</v>
      </c>
      <c r="C903" s="832" t="s">
        <v>2167</v>
      </c>
      <c r="D903" s="833" t="s">
        <v>3722</v>
      </c>
      <c r="E903" s="834" t="s">
        <v>2191</v>
      </c>
      <c r="F903" s="832" t="s">
        <v>2162</v>
      </c>
      <c r="G903" s="832" t="s">
        <v>2979</v>
      </c>
      <c r="H903" s="832" t="s">
        <v>585</v>
      </c>
      <c r="I903" s="832" t="s">
        <v>3449</v>
      </c>
      <c r="J903" s="832" t="s">
        <v>3450</v>
      </c>
      <c r="K903" s="832" t="s">
        <v>3451</v>
      </c>
      <c r="L903" s="835">
        <v>84.06</v>
      </c>
      <c r="M903" s="835">
        <v>252.18</v>
      </c>
      <c r="N903" s="832">
        <v>3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7</v>
      </c>
      <c r="B904" s="832" t="s">
        <v>2161</v>
      </c>
      <c r="C904" s="832" t="s">
        <v>2167</v>
      </c>
      <c r="D904" s="833" t="s">
        <v>3722</v>
      </c>
      <c r="E904" s="834" t="s">
        <v>2191</v>
      </c>
      <c r="F904" s="832" t="s">
        <v>2162</v>
      </c>
      <c r="G904" s="832" t="s">
        <v>2336</v>
      </c>
      <c r="H904" s="832" t="s">
        <v>585</v>
      </c>
      <c r="I904" s="832" t="s">
        <v>3452</v>
      </c>
      <c r="J904" s="832" t="s">
        <v>3453</v>
      </c>
      <c r="K904" s="832" t="s">
        <v>3454</v>
      </c>
      <c r="L904" s="835">
        <v>76.180000000000007</v>
      </c>
      <c r="M904" s="835">
        <v>380.90000000000003</v>
      </c>
      <c r="N904" s="832">
        <v>5</v>
      </c>
      <c r="O904" s="836">
        <v>1.5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7</v>
      </c>
      <c r="B905" s="832" t="s">
        <v>2161</v>
      </c>
      <c r="C905" s="832" t="s">
        <v>2167</v>
      </c>
      <c r="D905" s="833" t="s">
        <v>3722</v>
      </c>
      <c r="E905" s="834" t="s">
        <v>2191</v>
      </c>
      <c r="F905" s="832" t="s">
        <v>2162</v>
      </c>
      <c r="G905" s="832" t="s">
        <v>2986</v>
      </c>
      <c r="H905" s="832" t="s">
        <v>585</v>
      </c>
      <c r="I905" s="832" t="s">
        <v>2987</v>
      </c>
      <c r="J905" s="832" t="s">
        <v>1177</v>
      </c>
      <c r="K905" s="832" t="s">
        <v>2988</v>
      </c>
      <c r="L905" s="835">
        <v>24.37</v>
      </c>
      <c r="M905" s="835">
        <v>389.91999999999996</v>
      </c>
      <c r="N905" s="832">
        <v>16</v>
      </c>
      <c r="O905" s="836">
        <v>2.5</v>
      </c>
      <c r="P905" s="835">
        <v>170.59</v>
      </c>
      <c r="Q905" s="837">
        <v>0.43750000000000006</v>
      </c>
      <c r="R905" s="832">
        <v>7</v>
      </c>
      <c r="S905" s="837">
        <v>0.4375</v>
      </c>
      <c r="T905" s="836">
        <v>1</v>
      </c>
      <c r="U905" s="838">
        <v>0.4</v>
      </c>
    </row>
    <row r="906" spans="1:21" ht="14.4" customHeight="1" x14ac:dyDescent="0.3">
      <c r="A906" s="831">
        <v>7</v>
      </c>
      <c r="B906" s="832" t="s">
        <v>2161</v>
      </c>
      <c r="C906" s="832" t="s">
        <v>2167</v>
      </c>
      <c r="D906" s="833" t="s">
        <v>3722</v>
      </c>
      <c r="E906" s="834" t="s">
        <v>2191</v>
      </c>
      <c r="F906" s="832" t="s">
        <v>2162</v>
      </c>
      <c r="G906" s="832" t="s">
        <v>2396</v>
      </c>
      <c r="H906" s="832" t="s">
        <v>585</v>
      </c>
      <c r="I906" s="832" t="s">
        <v>2397</v>
      </c>
      <c r="J906" s="832" t="s">
        <v>2398</v>
      </c>
      <c r="K906" s="832" t="s">
        <v>2399</v>
      </c>
      <c r="L906" s="835">
        <v>126.59</v>
      </c>
      <c r="M906" s="835">
        <v>253.18</v>
      </c>
      <c r="N906" s="832">
        <v>2</v>
      </c>
      <c r="O906" s="836">
        <v>1.5</v>
      </c>
      <c r="P906" s="835">
        <v>253.18</v>
      </c>
      <c r="Q906" s="837">
        <v>1</v>
      </c>
      <c r="R906" s="832">
        <v>2</v>
      </c>
      <c r="S906" s="837">
        <v>1</v>
      </c>
      <c r="T906" s="836">
        <v>1.5</v>
      </c>
      <c r="U906" s="838">
        <v>1</v>
      </c>
    </row>
    <row r="907" spans="1:21" ht="14.4" customHeight="1" x14ac:dyDescent="0.3">
      <c r="A907" s="831">
        <v>7</v>
      </c>
      <c r="B907" s="832" t="s">
        <v>2161</v>
      </c>
      <c r="C907" s="832" t="s">
        <v>2167</v>
      </c>
      <c r="D907" s="833" t="s">
        <v>3722</v>
      </c>
      <c r="E907" s="834" t="s">
        <v>2191</v>
      </c>
      <c r="F907" s="832" t="s">
        <v>2162</v>
      </c>
      <c r="G907" s="832" t="s">
        <v>2824</v>
      </c>
      <c r="H907" s="832" t="s">
        <v>585</v>
      </c>
      <c r="I907" s="832" t="s">
        <v>2825</v>
      </c>
      <c r="J907" s="832" t="s">
        <v>1118</v>
      </c>
      <c r="K907" s="832" t="s">
        <v>2826</v>
      </c>
      <c r="L907" s="835">
        <v>163.54</v>
      </c>
      <c r="M907" s="835">
        <v>490.62</v>
      </c>
      <c r="N907" s="832">
        <v>3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7</v>
      </c>
      <c r="B908" s="832" t="s">
        <v>2161</v>
      </c>
      <c r="C908" s="832" t="s">
        <v>2167</v>
      </c>
      <c r="D908" s="833" t="s">
        <v>3722</v>
      </c>
      <c r="E908" s="834" t="s">
        <v>2191</v>
      </c>
      <c r="F908" s="832" t="s">
        <v>2162</v>
      </c>
      <c r="G908" s="832" t="s">
        <v>2852</v>
      </c>
      <c r="H908" s="832" t="s">
        <v>585</v>
      </c>
      <c r="I908" s="832" t="s">
        <v>2853</v>
      </c>
      <c r="J908" s="832" t="s">
        <v>2854</v>
      </c>
      <c r="K908" s="832" t="s">
        <v>2855</v>
      </c>
      <c r="L908" s="835">
        <v>88.76</v>
      </c>
      <c r="M908" s="835">
        <v>177.52</v>
      </c>
      <c r="N908" s="832">
        <v>2</v>
      </c>
      <c r="O908" s="836">
        <v>0.5</v>
      </c>
      <c r="P908" s="835">
        <v>177.52</v>
      </c>
      <c r="Q908" s="837">
        <v>1</v>
      </c>
      <c r="R908" s="832">
        <v>2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7</v>
      </c>
      <c r="B909" s="832" t="s">
        <v>2161</v>
      </c>
      <c r="C909" s="832" t="s">
        <v>2167</v>
      </c>
      <c r="D909" s="833" t="s">
        <v>3722</v>
      </c>
      <c r="E909" s="834" t="s">
        <v>2191</v>
      </c>
      <c r="F909" s="832" t="s">
        <v>2162</v>
      </c>
      <c r="G909" s="832" t="s">
        <v>2496</v>
      </c>
      <c r="H909" s="832" t="s">
        <v>634</v>
      </c>
      <c r="I909" s="832" t="s">
        <v>2497</v>
      </c>
      <c r="J909" s="832" t="s">
        <v>2498</v>
      </c>
      <c r="K909" s="832" t="s">
        <v>2499</v>
      </c>
      <c r="L909" s="835">
        <v>57.64</v>
      </c>
      <c r="M909" s="835">
        <v>345.84000000000003</v>
      </c>
      <c r="N909" s="832">
        <v>6</v>
      </c>
      <c r="O909" s="836">
        <v>1</v>
      </c>
      <c r="P909" s="835">
        <v>345.84000000000003</v>
      </c>
      <c r="Q909" s="837">
        <v>1</v>
      </c>
      <c r="R909" s="832">
        <v>6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7</v>
      </c>
      <c r="B910" s="832" t="s">
        <v>2161</v>
      </c>
      <c r="C910" s="832" t="s">
        <v>2167</v>
      </c>
      <c r="D910" s="833" t="s">
        <v>3722</v>
      </c>
      <c r="E910" s="834" t="s">
        <v>2191</v>
      </c>
      <c r="F910" s="832" t="s">
        <v>2162</v>
      </c>
      <c r="G910" s="832" t="s">
        <v>3260</v>
      </c>
      <c r="H910" s="832" t="s">
        <v>585</v>
      </c>
      <c r="I910" s="832" t="s">
        <v>3261</v>
      </c>
      <c r="J910" s="832" t="s">
        <v>3262</v>
      </c>
      <c r="K910" s="832" t="s">
        <v>3263</v>
      </c>
      <c r="L910" s="835">
        <v>1567.35</v>
      </c>
      <c r="M910" s="835">
        <v>15673.5</v>
      </c>
      <c r="N910" s="832">
        <v>10</v>
      </c>
      <c r="O910" s="836">
        <v>1</v>
      </c>
      <c r="P910" s="835">
        <v>15673.5</v>
      </c>
      <c r="Q910" s="837">
        <v>1</v>
      </c>
      <c r="R910" s="832">
        <v>10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7</v>
      </c>
      <c r="B911" s="832" t="s">
        <v>2161</v>
      </c>
      <c r="C911" s="832" t="s">
        <v>2167</v>
      </c>
      <c r="D911" s="833" t="s">
        <v>3722</v>
      </c>
      <c r="E911" s="834" t="s">
        <v>2191</v>
      </c>
      <c r="F911" s="832" t="s">
        <v>2162</v>
      </c>
      <c r="G911" s="832" t="s">
        <v>3260</v>
      </c>
      <c r="H911" s="832" t="s">
        <v>585</v>
      </c>
      <c r="I911" s="832" t="s">
        <v>3455</v>
      </c>
      <c r="J911" s="832" t="s">
        <v>3262</v>
      </c>
      <c r="K911" s="832" t="s">
        <v>3456</v>
      </c>
      <c r="L911" s="835">
        <v>0</v>
      </c>
      <c r="M911" s="835">
        <v>0</v>
      </c>
      <c r="N911" s="832">
        <v>2</v>
      </c>
      <c r="O911" s="836">
        <v>1</v>
      </c>
      <c r="P911" s="835">
        <v>0</v>
      </c>
      <c r="Q911" s="837"/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7</v>
      </c>
      <c r="B912" s="832" t="s">
        <v>2161</v>
      </c>
      <c r="C912" s="832" t="s">
        <v>2167</v>
      </c>
      <c r="D912" s="833" t="s">
        <v>3722</v>
      </c>
      <c r="E912" s="834" t="s">
        <v>2191</v>
      </c>
      <c r="F912" s="832" t="s">
        <v>2162</v>
      </c>
      <c r="G912" s="832" t="s">
        <v>2991</v>
      </c>
      <c r="H912" s="832" t="s">
        <v>585</v>
      </c>
      <c r="I912" s="832" t="s">
        <v>3457</v>
      </c>
      <c r="J912" s="832" t="s">
        <v>2993</v>
      </c>
      <c r="K912" s="832" t="s">
        <v>3458</v>
      </c>
      <c r="L912" s="835">
        <v>107.6</v>
      </c>
      <c r="M912" s="835">
        <v>430.4</v>
      </c>
      <c r="N912" s="832">
        <v>4</v>
      </c>
      <c r="O912" s="836">
        <v>2</v>
      </c>
      <c r="P912" s="835">
        <v>430.4</v>
      </c>
      <c r="Q912" s="837">
        <v>1</v>
      </c>
      <c r="R912" s="832">
        <v>4</v>
      </c>
      <c r="S912" s="837">
        <v>1</v>
      </c>
      <c r="T912" s="836">
        <v>2</v>
      </c>
      <c r="U912" s="838">
        <v>1</v>
      </c>
    </row>
    <row r="913" spans="1:21" ht="14.4" customHeight="1" x14ac:dyDescent="0.3">
      <c r="A913" s="831">
        <v>7</v>
      </c>
      <c r="B913" s="832" t="s">
        <v>2161</v>
      </c>
      <c r="C913" s="832" t="s">
        <v>2167</v>
      </c>
      <c r="D913" s="833" t="s">
        <v>3722</v>
      </c>
      <c r="E913" s="834" t="s">
        <v>2191</v>
      </c>
      <c r="F913" s="832" t="s">
        <v>2162</v>
      </c>
      <c r="G913" s="832" t="s">
        <v>3459</v>
      </c>
      <c r="H913" s="832" t="s">
        <v>585</v>
      </c>
      <c r="I913" s="832" t="s">
        <v>3460</v>
      </c>
      <c r="J913" s="832" t="s">
        <v>3461</v>
      </c>
      <c r="K913" s="832" t="s">
        <v>3462</v>
      </c>
      <c r="L913" s="835">
        <v>90.95</v>
      </c>
      <c r="M913" s="835">
        <v>90.95</v>
      </c>
      <c r="N913" s="832">
        <v>1</v>
      </c>
      <c r="O913" s="836">
        <v>1</v>
      </c>
      <c r="P913" s="835">
        <v>90.95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7</v>
      </c>
      <c r="B914" s="832" t="s">
        <v>2161</v>
      </c>
      <c r="C914" s="832" t="s">
        <v>2167</v>
      </c>
      <c r="D914" s="833" t="s">
        <v>3722</v>
      </c>
      <c r="E914" s="834" t="s">
        <v>2191</v>
      </c>
      <c r="F914" s="832" t="s">
        <v>2162</v>
      </c>
      <c r="G914" s="832" t="s">
        <v>2995</v>
      </c>
      <c r="H914" s="832" t="s">
        <v>634</v>
      </c>
      <c r="I914" s="832" t="s">
        <v>2996</v>
      </c>
      <c r="J914" s="832" t="s">
        <v>2997</v>
      </c>
      <c r="K914" s="832" t="s">
        <v>2998</v>
      </c>
      <c r="L914" s="835">
        <v>96.84</v>
      </c>
      <c r="M914" s="835">
        <v>290.52</v>
      </c>
      <c r="N914" s="832">
        <v>3</v>
      </c>
      <c r="O914" s="836">
        <v>0.5</v>
      </c>
      <c r="P914" s="835">
        <v>290.52</v>
      </c>
      <c r="Q914" s="837">
        <v>1</v>
      </c>
      <c r="R914" s="832">
        <v>3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7</v>
      </c>
      <c r="B915" s="832" t="s">
        <v>2161</v>
      </c>
      <c r="C915" s="832" t="s">
        <v>2167</v>
      </c>
      <c r="D915" s="833" t="s">
        <v>3722</v>
      </c>
      <c r="E915" s="834" t="s">
        <v>2191</v>
      </c>
      <c r="F915" s="832" t="s">
        <v>2162</v>
      </c>
      <c r="G915" s="832" t="s">
        <v>2340</v>
      </c>
      <c r="H915" s="832" t="s">
        <v>585</v>
      </c>
      <c r="I915" s="832" t="s">
        <v>2341</v>
      </c>
      <c r="J915" s="832" t="s">
        <v>828</v>
      </c>
      <c r="K915" s="832" t="s">
        <v>2342</v>
      </c>
      <c r="L915" s="835">
        <v>53.57</v>
      </c>
      <c r="M915" s="835">
        <v>482.13</v>
      </c>
      <c r="N915" s="832">
        <v>9</v>
      </c>
      <c r="O915" s="836">
        <v>2</v>
      </c>
      <c r="P915" s="835">
        <v>267.85000000000002</v>
      </c>
      <c r="Q915" s="837">
        <v>0.55555555555555558</v>
      </c>
      <c r="R915" s="832">
        <v>5</v>
      </c>
      <c r="S915" s="837">
        <v>0.55555555555555558</v>
      </c>
      <c r="T915" s="836">
        <v>1</v>
      </c>
      <c r="U915" s="838">
        <v>0.5</v>
      </c>
    </row>
    <row r="916" spans="1:21" ht="14.4" customHeight="1" x14ac:dyDescent="0.3">
      <c r="A916" s="831">
        <v>7</v>
      </c>
      <c r="B916" s="832" t="s">
        <v>2161</v>
      </c>
      <c r="C916" s="832" t="s">
        <v>2167</v>
      </c>
      <c r="D916" s="833" t="s">
        <v>3722</v>
      </c>
      <c r="E916" s="834" t="s">
        <v>2191</v>
      </c>
      <c r="F916" s="832" t="s">
        <v>2162</v>
      </c>
      <c r="G916" s="832" t="s">
        <v>3270</v>
      </c>
      <c r="H916" s="832" t="s">
        <v>585</v>
      </c>
      <c r="I916" s="832" t="s">
        <v>3463</v>
      </c>
      <c r="J916" s="832" t="s">
        <v>3464</v>
      </c>
      <c r="K916" s="832" t="s">
        <v>3465</v>
      </c>
      <c r="L916" s="835">
        <v>161.06</v>
      </c>
      <c r="M916" s="835">
        <v>161.06</v>
      </c>
      <c r="N916" s="832">
        <v>1</v>
      </c>
      <c r="O916" s="836">
        <v>0.5</v>
      </c>
      <c r="P916" s="835">
        <v>161.06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7</v>
      </c>
      <c r="B917" s="832" t="s">
        <v>2161</v>
      </c>
      <c r="C917" s="832" t="s">
        <v>2167</v>
      </c>
      <c r="D917" s="833" t="s">
        <v>3722</v>
      </c>
      <c r="E917" s="834" t="s">
        <v>2191</v>
      </c>
      <c r="F917" s="832" t="s">
        <v>2162</v>
      </c>
      <c r="G917" s="832" t="s">
        <v>3270</v>
      </c>
      <c r="H917" s="832" t="s">
        <v>585</v>
      </c>
      <c r="I917" s="832" t="s">
        <v>3466</v>
      </c>
      <c r="J917" s="832" t="s">
        <v>3467</v>
      </c>
      <c r="K917" s="832" t="s">
        <v>3468</v>
      </c>
      <c r="L917" s="835">
        <v>80.53</v>
      </c>
      <c r="M917" s="835">
        <v>80.53</v>
      </c>
      <c r="N917" s="832">
        <v>1</v>
      </c>
      <c r="O917" s="836">
        <v>0.5</v>
      </c>
      <c r="P917" s="835">
        <v>80.53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7</v>
      </c>
      <c r="B918" s="832" t="s">
        <v>2161</v>
      </c>
      <c r="C918" s="832" t="s">
        <v>2167</v>
      </c>
      <c r="D918" s="833" t="s">
        <v>3722</v>
      </c>
      <c r="E918" s="834" t="s">
        <v>2191</v>
      </c>
      <c r="F918" s="832" t="s">
        <v>2162</v>
      </c>
      <c r="G918" s="832" t="s">
        <v>3001</v>
      </c>
      <c r="H918" s="832" t="s">
        <v>585</v>
      </c>
      <c r="I918" s="832" t="s">
        <v>3374</v>
      </c>
      <c r="J918" s="832" t="s">
        <v>3003</v>
      </c>
      <c r="K918" s="832" t="s">
        <v>3375</v>
      </c>
      <c r="L918" s="835">
        <v>127</v>
      </c>
      <c r="M918" s="835">
        <v>2286</v>
      </c>
      <c r="N918" s="832">
        <v>18</v>
      </c>
      <c r="O918" s="836">
        <v>3</v>
      </c>
      <c r="P918" s="835">
        <v>2286</v>
      </c>
      <c r="Q918" s="837">
        <v>1</v>
      </c>
      <c r="R918" s="832">
        <v>18</v>
      </c>
      <c r="S918" s="837">
        <v>1</v>
      </c>
      <c r="T918" s="836">
        <v>3</v>
      </c>
      <c r="U918" s="838">
        <v>1</v>
      </c>
    </row>
    <row r="919" spans="1:21" ht="14.4" customHeight="1" x14ac:dyDescent="0.3">
      <c r="A919" s="831">
        <v>7</v>
      </c>
      <c r="B919" s="832" t="s">
        <v>2161</v>
      </c>
      <c r="C919" s="832" t="s">
        <v>2167</v>
      </c>
      <c r="D919" s="833" t="s">
        <v>3722</v>
      </c>
      <c r="E919" s="834" t="s">
        <v>2191</v>
      </c>
      <c r="F919" s="832" t="s">
        <v>2162</v>
      </c>
      <c r="G919" s="832" t="s">
        <v>3001</v>
      </c>
      <c r="H919" s="832" t="s">
        <v>585</v>
      </c>
      <c r="I919" s="832" t="s">
        <v>3274</v>
      </c>
      <c r="J919" s="832" t="s">
        <v>3003</v>
      </c>
      <c r="K919" s="832" t="s">
        <v>2361</v>
      </c>
      <c r="L919" s="835">
        <v>389.92</v>
      </c>
      <c r="M919" s="835">
        <v>2339.52</v>
      </c>
      <c r="N919" s="832">
        <v>6</v>
      </c>
      <c r="O919" s="836">
        <v>1</v>
      </c>
      <c r="P919" s="835">
        <v>2339.52</v>
      </c>
      <c r="Q919" s="837">
        <v>1</v>
      </c>
      <c r="R919" s="832">
        <v>6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7</v>
      </c>
      <c r="B920" s="832" t="s">
        <v>2161</v>
      </c>
      <c r="C920" s="832" t="s">
        <v>2167</v>
      </c>
      <c r="D920" s="833" t="s">
        <v>3722</v>
      </c>
      <c r="E920" s="834" t="s">
        <v>2191</v>
      </c>
      <c r="F920" s="832" t="s">
        <v>2162</v>
      </c>
      <c r="G920" s="832" t="s">
        <v>3001</v>
      </c>
      <c r="H920" s="832" t="s">
        <v>585</v>
      </c>
      <c r="I920" s="832" t="s">
        <v>3002</v>
      </c>
      <c r="J920" s="832" t="s">
        <v>3003</v>
      </c>
      <c r="K920" s="832" t="s">
        <v>1819</v>
      </c>
      <c r="L920" s="835">
        <v>701.65</v>
      </c>
      <c r="M920" s="835">
        <v>4209.8999999999996</v>
      </c>
      <c r="N920" s="832">
        <v>6</v>
      </c>
      <c r="O920" s="836">
        <v>1</v>
      </c>
      <c r="P920" s="835">
        <v>4209.8999999999996</v>
      </c>
      <c r="Q920" s="837">
        <v>1</v>
      </c>
      <c r="R920" s="832">
        <v>6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7</v>
      </c>
      <c r="B921" s="832" t="s">
        <v>2161</v>
      </c>
      <c r="C921" s="832" t="s">
        <v>2167</v>
      </c>
      <c r="D921" s="833" t="s">
        <v>3722</v>
      </c>
      <c r="E921" s="834" t="s">
        <v>2191</v>
      </c>
      <c r="F921" s="832" t="s">
        <v>2162</v>
      </c>
      <c r="G921" s="832" t="s">
        <v>3001</v>
      </c>
      <c r="H921" s="832" t="s">
        <v>585</v>
      </c>
      <c r="I921" s="832" t="s">
        <v>3004</v>
      </c>
      <c r="J921" s="832" t="s">
        <v>3005</v>
      </c>
      <c r="K921" s="832" t="s">
        <v>1829</v>
      </c>
      <c r="L921" s="835">
        <v>208.18</v>
      </c>
      <c r="M921" s="835">
        <v>1457.26</v>
      </c>
      <c r="N921" s="832">
        <v>7</v>
      </c>
      <c r="O921" s="836">
        <v>2</v>
      </c>
      <c r="P921" s="835">
        <v>1457.26</v>
      </c>
      <c r="Q921" s="837">
        <v>1</v>
      </c>
      <c r="R921" s="832">
        <v>7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7</v>
      </c>
      <c r="B922" s="832" t="s">
        <v>2161</v>
      </c>
      <c r="C922" s="832" t="s">
        <v>2167</v>
      </c>
      <c r="D922" s="833" t="s">
        <v>3722</v>
      </c>
      <c r="E922" s="834" t="s">
        <v>2191</v>
      </c>
      <c r="F922" s="832" t="s">
        <v>2162</v>
      </c>
      <c r="G922" s="832" t="s">
        <v>3001</v>
      </c>
      <c r="H922" s="832" t="s">
        <v>585</v>
      </c>
      <c r="I922" s="832" t="s">
        <v>3275</v>
      </c>
      <c r="J922" s="832" t="s">
        <v>3005</v>
      </c>
      <c r="K922" s="832" t="s">
        <v>2040</v>
      </c>
      <c r="L922" s="835">
        <v>383.18</v>
      </c>
      <c r="M922" s="835">
        <v>11495.4</v>
      </c>
      <c r="N922" s="832">
        <v>30</v>
      </c>
      <c r="O922" s="836">
        <v>11</v>
      </c>
      <c r="P922" s="835">
        <v>9962.68</v>
      </c>
      <c r="Q922" s="837">
        <v>0.8666666666666667</v>
      </c>
      <c r="R922" s="832">
        <v>26</v>
      </c>
      <c r="S922" s="837">
        <v>0.8666666666666667</v>
      </c>
      <c r="T922" s="836">
        <v>8</v>
      </c>
      <c r="U922" s="838">
        <v>0.72727272727272729</v>
      </c>
    </row>
    <row r="923" spans="1:21" ht="14.4" customHeight="1" x14ac:dyDescent="0.3">
      <c r="A923" s="831">
        <v>7</v>
      </c>
      <c r="B923" s="832" t="s">
        <v>2161</v>
      </c>
      <c r="C923" s="832" t="s">
        <v>2167</v>
      </c>
      <c r="D923" s="833" t="s">
        <v>3722</v>
      </c>
      <c r="E923" s="834" t="s">
        <v>2191</v>
      </c>
      <c r="F923" s="832" t="s">
        <v>2162</v>
      </c>
      <c r="G923" s="832" t="s">
        <v>3001</v>
      </c>
      <c r="H923" s="832" t="s">
        <v>585</v>
      </c>
      <c r="I923" s="832" t="s">
        <v>3276</v>
      </c>
      <c r="J923" s="832" t="s">
        <v>3003</v>
      </c>
      <c r="K923" s="832" t="s">
        <v>3277</v>
      </c>
      <c r="L923" s="835">
        <v>233.95</v>
      </c>
      <c r="M923" s="835">
        <v>2105.5499999999997</v>
      </c>
      <c r="N923" s="832">
        <v>9</v>
      </c>
      <c r="O923" s="836">
        <v>1</v>
      </c>
      <c r="P923" s="835">
        <v>2105.5499999999997</v>
      </c>
      <c r="Q923" s="837">
        <v>1</v>
      </c>
      <c r="R923" s="832">
        <v>9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7</v>
      </c>
      <c r="B924" s="832" t="s">
        <v>2161</v>
      </c>
      <c r="C924" s="832" t="s">
        <v>2167</v>
      </c>
      <c r="D924" s="833" t="s">
        <v>3722</v>
      </c>
      <c r="E924" s="834" t="s">
        <v>2191</v>
      </c>
      <c r="F924" s="832" t="s">
        <v>2162</v>
      </c>
      <c r="G924" s="832" t="s">
        <v>3007</v>
      </c>
      <c r="H924" s="832" t="s">
        <v>585</v>
      </c>
      <c r="I924" s="832" t="s">
        <v>3008</v>
      </c>
      <c r="J924" s="832" t="s">
        <v>3009</v>
      </c>
      <c r="K924" s="832" t="s">
        <v>3010</v>
      </c>
      <c r="L924" s="835">
        <v>155.24</v>
      </c>
      <c r="M924" s="835">
        <v>155.24</v>
      </c>
      <c r="N924" s="832">
        <v>1</v>
      </c>
      <c r="O924" s="836">
        <v>0.5</v>
      </c>
      <c r="P924" s="835">
        <v>155.24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7</v>
      </c>
      <c r="B925" s="832" t="s">
        <v>2161</v>
      </c>
      <c r="C925" s="832" t="s">
        <v>2167</v>
      </c>
      <c r="D925" s="833" t="s">
        <v>3722</v>
      </c>
      <c r="E925" s="834" t="s">
        <v>2191</v>
      </c>
      <c r="F925" s="832" t="s">
        <v>2162</v>
      </c>
      <c r="G925" s="832" t="s">
        <v>3011</v>
      </c>
      <c r="H925" s="832" t="s">
        <v>585</v>
      </c>
      <c r="I925" s="832" t="s">
        <v>3012</v>
      </c>
      <c r="J925" s="832" t="s">
        <v>3013</v>
      </c>
      <c r="K925" s="832" t="s">
        <v>3014</v>
      </c>
      <c r="L925" s="835">
        <v>113.93</v>
      </c>
      <c r="M925" s="835">
        <v>5012.92</v>
      </c>
      <c r="N925" s="832">
        <v>44</v>
      </c>
      <c r="O925" s="836">
        <v>16.5</v>
      </c>
      <c r="P925" s="835">
        <v>3645.7599999999998</v>
      </c>
      <c r="Q925" s="837">
        <v>0.72727272727272718</v>
      </c>
      <c r="R925" s="832">
        <v>32</v>
      </c>
      <c r="S925" s="837">
        <v>0.72727272727272729</v>
      </c>
      <c r="T925" s="836">
        <v>10.5</v>
      </c>
      <c r="U925" s="838">
        <v>0.63636363636363635</v>
      </c>
    </row>
    <row r="926" spans="1:21" ht="14.4" customHeight="1" x14ac:dyDescent="0.3">
      <c r="A926" s="831">
        <v>7</v>
      </c>
      <c r="B926" s="832" t="s">
        <v>2161</v>
      </c>
      <c r="C926" s="832" t="s">
        <v>2167</v>
      </c>
      <c r="D926" s="833" t="s">
        <v>3722</v>
      </c>
      <c r="E926" s="834" t="s">
        <v>2191</v>
      </c>
      <c r="F926" s="832" t="s">
        <v>2162</v>
      </c>
      <c r="G926" s="832" t="s">
        <v>3011</v>
      </c>
      <c r="H926" s="832" t="s">
        <v>585</v>
      </c>
      <c r="I926" s="832" t="s">
        <v>3280</v>
      </c>
      <c r="J926" s="832" t="s">
        <v>3013</v>
      </c>
      <c r="K926" s="832" t="s">
        <v>3281</v>
      </c>
      <c r="L926" s="835">
        <v>75.95</v>
      </c>
      <c r="M926" s="835">
        <v>75.95</v>
      </c>
      <c r="N926" s="832">
        <v>1</v>
      </c>
      <c r="O926" s="836">
        <v>0.5</v>
      </c>
      <c r="P926" s="835">
        <v>75.95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7</v>
      </c>
      <c r="B927" s="832" t="s">
        <v>2161</v>
      </c>
      <c r="C927" s="832" t="s">
        <v>2167</v>
      </c>
      <c r="D927" s="833" t="s">
        <v>3722</v>
      </c>
      <c r="E927" s="834" t="s">
        <v>2191</v>
      </c>
      <c r="F927" s="832" t="s">
        <v>2162</v>
      </c>
      <c r="G927" s="832" t="s">
        <v>3469</v>
      </c>
      <c r="H927" s="832" t="s">
        <v>585</v>
      </c>
      <c r="I927" s="832" t="s">
        <v>3470</v>
      </c>
      <c r="J927" s="832" t="s">
        <v>3471</v>
      </c>
      <c r="K927" s="832" t="s">
        <v>3472</v>
      </c>
      <c r="L927" s="835">
        <v>0</v>
      </c>
      <c r="M927" s="835">
        <v>0</v>
      </c>
      <c r="N927" s="832">
        <v>2</v>
      </c>
      <c r="O927" s="836">
        <v>1</v>
      </c>
      <c r="P927" s="835">
        <v>0</v>
      </c>
      <c r="Q927" s="837"/>
      <c r="R927" s="832">
        <v>2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7</v>
      </c>
      <c r="B928" s="832" t="s">
        <v>2161</v>
      </c>
      <c r="C928" s="832" t="s">
        <v>2167</v>
      </c>
      <c r="D928" s="833" t="s">
        <v>3722</v>
      </c>
      <c r="E928" s="834" t="s">
        <v>2191</v>
      </c>
      <c r="F928" s="832" t="s">
        <v>2162</v>
      </c>
      <c r="G928" s="832" t="s">
        <v>2629</v>
      </c>
      <c r="H928" s="832" t="s">
        <v>585</v>
      </c>
      <c r="I928" s="832" t="s">
        <v>2630</v>
      </c>
      <c r="J928" s="832" t="s">
        <v>886</v>
      </c>
      <c r="K928" s="832" t="s">
        <v>2631</v>
      </c>
      <c r="L928" s="835">
        <v>0</v>
      </c>
      <c r="M928" s="835">
        <v>0</v>
      </c>
      <c r="N928" s="832">
        <v>7</v>
      </c>
      <c r="O928" s="836">
        <v>1.5</v>
      </c>
      <c r="P928" s="835">
        <v>0</v>
      </c>
      <c r="Q928" s="837"/>
      <c r="R928" s="832">
        <v>7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7</v>
      </c>
      <c r="B929" s="832" t="s">
        <v>2161</v>
      </c>
      <c r="C929" s="832" t="s">
        <v>2167</v>
      </c>
      <c r="D929" s="833" t="s">
        <v>3722</v>
      </c>
      <c r="E929" s="834" t="s">
        <v>2191</v>
      </c>
      <c r="F929" s="832" t="s">
        <v>2162</v>
      </c>
      <c r="G929" s="832" t="s">
        <v>2268</v>
      </c>
      <c r="H929" s="832" t="s">
        <v>585</v>
      </c>
      <c r="I929" s="832" t="s">
        <v>2269</v>
      </c>
      <c r="J929" s="832" t="s">
        <v>733</v>
      </c>
      <c r="K929" s="832" t="s">
        <v>2270</v>
      </c>
      <c r="L929" s="835">
        <v>48.42</v>
      </c>
      <c r="M929" s="835">
        <v>387.36</v>
      </c>
      <c r="N929" s="832">
        <v>8</v>
      </c>
      <c r="O929" s="836">
        <v>3.5</v>
      </c>
      <c r="P929" s="835">
        <v>338.94</v>
      </c>
      <c r="Q929" s="837">
        <v>0.875</v>
      </c>
      <c r="R929" s="832">
        <v>7</v>
      </c>
      <c r="S929" s="837">
        <v>0.875</v>
      </c>
      <c r="T929" s="836">
        <v>2.5</v>
      </c>
      <c r="U929" s="838">
        <v>0.7142857142857143</v>
      </c>
    </row>
    <row r="930" spans="1:21" ht="14.4" customHeight="1" x14ac:dyDescent="0.3">
      <c r="A930" s="831">
        <v>7</v>
      </c>
      <c r="B930" s="832" t="s">
        <v>2161</v>
      </c>
      <c r="C930" s="832" t="s">
        <v>2167</v>
      </c>
      <c r="D930" s="833" t="s">
        <v>3722</v>
      </c>
      <c r="E930" s="834" t="s">
        <v>2191</v>
      </c>
      <c r="F930" s="832" t="s">
        <v>2162</v>
      </c>
      <c r="G930" s="832" t="s">
        <v>2268</v>
      </c>
      <c r="H930" s="832" t="s">
        <v>585</v>
      </c>
      <c r="I930" s="832" t="s">
        <v>3172</v>
      </c>
      <c r="J930" s="832" t="s">
        <v>3173</v>
      </c>
      <c r="K930" s="832" t="s">
        <v>3174</v>
      </c>
      <c r="L930" s="835">
        <v>48.42</v>
      </c>
      <c r="M930" s="835">
        <v>145.26</v>
      </c>
      <c r="N930" s="832">
        <v>3</v>
      </c>
      <c r="O930" s="836">
        <v>0.5</v>
      </c>
      <c r="P930" s="835">
        <v>145.26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7</v>
      </c>
      <c r="B931" s="832" t="s">
        <v>2161</v>
      </c>
      <c r="C931" s="832" t="s">
        <v>2167</v>
      </c>
      <c r="D931" s="833" t="s">
        <v>3722</v>
      </c>
      <c r="E931" s="834" t="s">
        <v>2191</v>
      </c>
      <c r="F931" s="832" t="s">
        <v>2162</v>
      </c>
      <c r="G931" s="832" t="s">
        <v>2227</v>
      </c>
      <c r="H931" s="832" t="s">
        <v>585</v>
      </c>
      <c r="I931" s="832" t="s">
        <v>3473</v>
      </c>
      <c r="J931" s="832" t="s">
        <v>962</v>
      </c>
      <c r="K931" s="832" t="s">
        <v>2229</v>
      </c>
      <c r="L931" s="835">
        <v>301.2</v>
      </c>
      <c r="M931" s="835">
        <v>602.4</v>
      </c>
      <c r="N931" s="832">
        <v>2</v>
      </c>
      <c r="O931" s="836">
        <v>1</v>
      </c>
      <c r="P931" s="835">
        <v>602.4</v>
      </c>
      <c r="Q931" s="837">
        <v>1</v>
      </c>
      <c r="R931" s="832">
        <v>2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7</v>
      </c>
      <c r="B932" s="832" t="s">
        <v>2161</v>
      </c>
      <c r="C932" s="832" t="s">
        <v>2167</v>
      </c>
      <c r="D932" s="833" t="s">
        <v>3722</v>
      </c>
      <c r="E932" s="834" t="s">
        <v>2191</v>
      </c>
      <c r="F932" s="832" t="s">
        <v>2162</v>
      </c>
      <c r="G932" s="832" t="s">
        <v>2227</v>
      </c>
      <c r="H932" s="832" t="s">
        <v>585</v>
      </c>
      <c r="I932" s="832" t="s">
        <v>3473</v>
      </c>
      <c r="J932" s="832" t="s">
        <v>962</v>
      </c>
      <c r="K932" s="832" t="s">
        <v>2229</v>
      </c>
      <c r="L932" s="835">
        <v>103.67</v>
      </c>
      <c r="M932" s="835">
        <v>103.67</v>
      </c>
      <c r="N932" s="832">
        <v>1</v>
      </c>
      <c r="O932" s="836">
        <v>0.5</v>
      </c>
      <c r="P932" s="835">
        <v>103.67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7</v>
      </c>
      <c r="B933" s="832" t="s">
        <v>2161</v>
      </c>
      <c r="C933" s="832" t="s">
        <v>2167</v>
      </c>
      <c r="D933" s="833" t="s">
        <v>3722</v>
      </c>
      <c r="E933" s="834" t="s">
        <v>2191</v>
      </c>
      <c r="F933" s="832" t="s">
        <v>2162</v>
      </c>
      <c r="G933" s="832" t="s">
        <v>2227</v>
      </c>
      <c r="H933" s="832" t="s">
        <v>585</v>
      </c>
      <c r="I933" s="832" t="s">
        <v>2228</v>
      </c>
      <c r="J933" s="832" t="s">
        <v>962</v>
      </c>
      <c r="K933" s="832" t="s">
        <v>2229</v>
      </c>
      <c r="L933" s="835">
        <v>185.26</v>
      </c>
      <c r="M933" s="835">
        <v>185.26</v>
      </c>
      <c r="N933" s="832">
        <v>1</v>
      </c>
      <c r="O933" s="836">
        <v>0.5</v>
      </c>
      <c r="P933" s="835">
        <v>185.26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7</v>
      </c>
      <c r="B934" s="832" t="s">
        <v>2161</v>
      </c>
      <c r="C934" s="832" t="s">
        <v>2167</v>
      </c>
      <c r="D934" s="833" t="s">
        <v>3722</v>
      </c>
      <c r="E934" s="834" t="s">
        <v>2191</v>
      </c>
      <c r="F934" s="832" t="s">
        <v>2162</v>
      </c>
      <c r="G934" s="832" t="s">
        <v>2227</v>
      </c>
      <c r="H934" s="832" t="s">
        <v>585</v>
      </c>
      <c r="I934" s="832" t="s">
        <v>2228</v>
      </c>
      <c r="J934" s="832" t="s">
        <v>962</v>
      </c>
      <c r="K934" s="832" t="s">
        <v>2229</v>
      </c>
      <c r="L934" s="835">
        <v>103.67</v>
      </c>
      <c r="M934" s="835">
        <v>207.34</v>
      </c>
      <c r="N934" s="832">
        <v>2</v>
      </c>
      <c r="O934" s="836">
        <v>1.5</v>
      </c>
      <c r="P934" s="835">
        <v>103.67</v>
      </c>
      <c r="Q934" s="837">
        <v>0.5</v>
      </c>
      <c r="R934" s="832">
        <v>1</v>
      </c>
      <c r="S934" s="837">
        <v>0.5</v>
      </c>
      <c r="T934" s="836">
        <v>1</v>
      </c>
      <c r="U934" s="838">
        <v>0.66666666666666663</v>
      </c>
    </row>
    <row r="935" spans="1:21" ht="14.4" customHeight="1" x14ac:dyDescent="0.3">
      <c r="A935" s="831">
        <v>7</v>
      </c>
      <c r="B935" s="832" t="s">
        <v>2161</v>
      </c>
      <c r="C935" s="832" t="s">
        <v>2167</v>
      </c>
      <c r="D935" s="833" t="s">
        <v>3722</v>
      </c>
      <c r="E935" s="834" t="s">
        <v>2191</v>
      </c>
      <c r="F935" s="832" t="s">
        <v>2162</v>
      </c>
      <c r="G935" s="832" t="s">
        <v>2227</v>
      </c>
      <c r="H935" s="832" t="s">
        <v>585</v>
      </c>
      <c r="I935" s="832" t="s">
        <v>2230</v>
      </c>
      <c r="J935" s="832" t="s">
        <v>962</v>
      </c>
      <c r="K935" s="832" t="s">
        <v>2229</v>
      </c>
      <c r="L935" s="835">
        <v>301.2</v>
      </c>
      <c r="M935" s="835">
        <v>903.59999999999991</v>
      </c>
      <c r="N935" s="832">
        <v>3</v>
      </c>
      <c r="O935" s="836">
        <v>2.5</v>
      </c>
      <c r="P935" s="835">
        <v>903.59999999999991</v>
      </c>
      <c r="Q935" s="837">
        <v>1</v>
      </c>
      <c r="R935" s="832">
        <v>3</v>
      </c>
      <c r="S935" s="837">
        <v>1</v>
      </c>
      <c r="T935" s="836">
        <v>2.5</v>
      </c>
      <c r="U935" s="838">
        <v>1</v>
      </c>
    </row>
    <row r="936" spans="1:21" ht="14.4" customHeight="1" x14ac:dyDescent="0.3">
      <c r="A936" s="831">
        <v>7</v>
      </c>
      <c r="B936" s="832" t="s">
        <v>2161</v>
      </c>
      <c r="C936" s="832" t="s">
        <v>2167</v>
      </c>
      <c r="D936" s="833" t="s">
        <v>3722</v>
      </c>
      <c r="E936" s="834" t="s">
        <v>2191</v>
      </c>
      <c r="F936" s="832" t="s">
        <v>2162</v>
      </c>
      <c r="G936" s="832" t="s">
        <v>3282</v>
      </c>
      <c r="H936" s="832" t="s">
        <v>634</v>
      </c>
      <c r="I936" s="832" t="s">
        <v>3474</v>
      </c>
      <c r="J936" s="832" t="s">
        <v>3475</v>
      </c>
      <c r="K936" s="832" t="s">
        <v>3476</v>
      </c>
      <c r="L936" s="835">
        <v>668.54</v>
      </c>
      <c r="M936" s="835">
        <v>12033.719999999998</v>
      </c>
      <c r="N936" s="832">
        <v>18</v>
      </c>
      <c r="O936" s="836">
        <v>2.5</v>
      </c>
      <c r="P936" s="835">
        <v>12033.719999999998</v>
      </c>
      <c r="Q936" s="837">
        <v>1</v>
      </c>
      <c r="R936" s="832">
        <v>18</v>
      </c>
      <c r="S936" s="837">
        <v>1</v>
      </c>
      <c r="T936" s="836">
        <v>2.5</v>
      </c>
      <c r="U936" s="838">
        <v>1</v>
      </c>
    </row>
    <row r="937" spans="1:21" ht="14.4" customHeight="1" x14ac:dyDescent="0.3">
      <c r="A937" s="831">
        <v>7</v>
      </c>
      <c r="B937" s="832" t="s">
        <v>2161</v>
      </c>
      <c r="C937" s="832" t="s">
        <v>2167</v>
      </c>
      <c r="D937" s="833" t="s">
        <v>3722</v>
      </c>
      <c r="E937" s="834" t="s">
        <v>2191</v>
      </c>
      <c r="F937" s="832" t="s">
        <v>2162</v>
      </c>
      <c r="G937" s="832" t="s">
        <v>3282</v>
      </c>
      <c r="H937" s="832" t="s">
        <v>585</v>
      </c>
      <c r="I937" s="832" t="s">
        <v>3477</v>
      </c>
      <c r="J937" s="832" t="s">
        <v>3475</v>
      </c>
      <c r="K937" s="832" t="s">
        <v>3478</v>
      </c>
      <c r="L937" s="835">
        <v>0</v>
      </c>
      <c r="M937" s="835">
        <v>0</v>
      </c>
      <c r="N937" s="832">
        <v>3</v>
      </c>
      <c r="O937" s="836">
        <v>1.5</v>
      </c>
      <c r="P937" s="835"/>
      <c r="Q937" s="837"/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7</v>
      </c>
      <c r="B938" s="832" t="s">
        <v>2161</v>
      </c>
      <c r="C938" s="832" t="s">
        <v>2167</v>
      </c>
      <c r="D938" s="833" t="s">
        <v>3722</v>
      </c>
      <c r="E938" s="834" t="s">
        <v>2191</v>
      </c>
      <c r="F938" s="832" t="s">
        <v>2162</v>
      </c>
      <c r="G938" s="832" t="s">
        <v>3282</v>
      </c>
      <c r="H938" s="832" t="s">
        <v>585</v>
      </c>
      <c r="I938" s="832" t="s">
        <v>3479</v>
      </c>
      <c r="J938" s="832" t="s">
        <v>3284</v>
      </c>
      <c r="K938" s="832" t="s">
        <v>3285</v>
      </c>
      <c r="L938" s="835">
        <v>668.54</v>
      </c>
      <c r="M938" s="835">
        <v>2005.62</v>
      </c>
      <c r="N938" s="832">
        <v>3</v>
      </c>
      <c r="O938" s="836">
        <v>1</v>
      </c>
      <c r="P938" s="835">
        <v>2005.62</v>
      </c>
      <c r="Q938" s="837">
        <v>1</v>
      </c>
      <c r="R938" s="832">
        <v>3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7</v>
      </c>
      <c r="B939" s="832" t="s">
        <v>2161</v>
      </c>
      <c r="C939" s="832" t="s">
        <v>2167</v>
      </c>
      <c r="D939" s="833" t="s">
        <v>3722</v>
      </c>
      <c r="E939" s="834" t="s">
        <v>2191</v>
      </c>
      <c r="F939" s="832" t="s">
        <v>2162</v>
      </c>
      <c r="G939" s="832" t="s">
        <v>3018</v>
      </c>
      <c r="H939" s="832" t="s">
        <v>585</v>
      </c>
      <c r="I939" s="832" t="s">
        <v>3019</v>
      </c>
      <c r="J939" s="832" t="s">
        <v>3020</v>
      </c>
      <c r="K939" s="832" t="s">
        <v>3021</v>
      </c>
      <c r="L939" s="835">
        <v>3354.59</v>
      </c>
      <c r="M939" s="835">
        <v>80510.159999999989</v>
      </c>
      <c r="N939" s="832">
        <v>24</v>
      </c>
      <c r="O939" s="836">
        <v>8</v>
      </c>
      <c r="P939" s="835">
        <v>67091.799999999988</v>
      </c>
      <c r="Q939" s="837">
        <v>0.83333333333333326</v>
      </c>
      <c r="R939" s="832">
        <v>20</v>
      </c>
      <c r="S939" s="837">
        <v>0.83333333333333337</v>
      </c>
      <c r="T939" s="836">
        <v>7</v>
      </c>
      <c r="U939" s="838">
        <v>0.875</v>
      </c>
    </row>
    <row r="940" spans="1:21" ht="14.4" customHeight="1" x14ac:dyDescent="0.3">
      <c r="A940" s="831">
        <v>7</v>
      </c>
      <c r="B940" s="832" t="s">
        <v>2161</v>
      </c>
      <c r="C940" s="832" t="s">
        <v>2167</v>
      </c>
      <c r="D940" s="833" t="s">
        <v>3722</v>
      </c>
      <c r="E940" s="834" t="s">
        <v>2191</v>
      </c>
      <c r="F940" s="832" t="s">
        <v>2162</v>
      </c>
      <c r="G940" s="832" t="s">
        <v>3018</v>
      </c>
      <c r="H940" s="832" t="s">
        <v>585</v>
      </c>
      <c r="I940" s="832" t="s">
        <v>3024</v>
      </c>
      <c r="J940" s="832" t="s">
        <v>3020</v>
      </c>
      <c r="K940" s="832" t="s">
        <v>3025</v>
      </c>
      <c r="L940" s="835">
        <v>908.53</v>
      </c>
      <c r="M940" s="835">
        <v>33615.61</v>
      </c>
      <c r="N940" s="832">
        <v>37</v>
      </c>
      <c r="O940" s="836">
        <v>11</v>
      </c>
      <c r="P940" s="835">
        <v>33615.61</v>
      </c>
      <c r="Q940" s="837">
        <v>1</v>
      </c>
      <c r="R940" s="832">
        <v>37</v>
      </c>
      <c r="S940" s="837">
        <v>1</v>
      </c>
      <c r="T940" s="836">
        <v>11</v>
      </c>
      <c r="U940" s="838">
        <v>1</v>
      </c>
    </row>
    <row r="941" spans="1:21" ht="14.4" customHeight="1" x14ac:dyDescent="0.3">
      <c r="A941" s="831">
        <v>7</v>
      </c>
      <c r="B941" s="832" t="s">
        <v>2161</v>
      </c>
      <c r="C941" s="832" t="s">
        <v>2167</v>
      </c>
      <c r="D941" s="833" t="s">
        <v>3722</v>
      </c>
      <c r="E941" s="834" t="s">
        <v>2191</v>
      </c>
      <c r="F941" s="832" t="s">
        <v>2162</v>
      </c>
      <c r="G941" s="832" t="s">
        <v>3018</v>
      </c>
      <c r="H941" s="832" t="s">
        <v>585</v>
      </c>
      <c r="I941" s="832" t="s">
        <v>3026</v>
      </c>
      <c r="J941" s="832" t="s">
        <v>3020</v>
      </c>
      <c r="K941" s="832" t="s">
        <v>3027</v>
      </c>
      <c r="L941" s="835">
        <v>583.70000000000005</v>
      </c>
      <c r="M941" s="835">
        <v>2918.5</v>
      </c>
      <c r="N941" s="832">
        <v>5</v>
      </c>
      <c r="O941" s="836">
        <v>3</v>
      </c>
      <c r="P941" s="835">
        <v>2918.5</v>
      </c>
      <c r="Q941" s="837">
        <v>1</v>
      </c>
      <c r="R941" s="832">
        <v>5</v>
      </c>
      <c r="S941" s="837">
        <v>1</v>
      </c>
      <c r="T941" s="836">
        <v>3</v>
      </c>
      <c r="U941" s="838">
        <v>1</v>
      </c>
    </row>
    <row r="942" spans="1:21" ht="14.4" customHeight="1" x14ac:dyDescent="0.3">
      <c r="A942" s="831">
        <v>7</v>
      </c>
      <c r="B942" s="832" t="s">
        <v>2161</v>
      </c>
      <c r="C942" s="832" t="s">
        <v>2167</v>
      </c>
      <c r="D942" s="833" t="s">
        <v>3722</v>
      </c>
      <c r="E942" s="834" t="s">
        <v>2191</v>
      </c>
      <c r="F942" s="832" t="s">
        <v>2162</v>
      </c>
      <c r="G942" s="832" t="s">
        <v>3018</v>
      </c>
      <c r="H942" s="832" t="s">
        <v>585</v>
      </c>
      <c r="I942" s="832" t="s">
        <v>3028</v>
      </c>
      <c r="J942" s="832" t="s">
        <v>3020</v>
      </c>
      <c r="K942" s="832" t="s">
        <v>3029</v>
      </c>
      <c r="L942" s="835">
        <v>1677.3</v>
      </c>
      <c r="M942" s="835">
        <v>46964.399999999994</v>
      </c>
      <c r="N942" s="832">
        <v>28</v>
      </c>
      <c r="O942" s="836">
        <v>8</v>
      </c>
      <c r="P942" s="835">
        <v>40255.199999999997</v>
      </c>
      <c r="Q942" s="837">
        <v>0.85714285714285721</v>
      </c>
      <c r="R942" s="832">
        <v>24</v>
      </c>
      <c r="S942" s="837">
        <v>0.8571428571428571</v>
      </c>
      <c r="T942" s="836">
        <v>7</v>
      </c>
      <c r="U942" s="838">
        <v>0.875</v>
      </c>
    </row>
    <row r="943" spans="1:21" ht="14.4" customHeight="1" x14ac:dyDescent="0.3">
      <c r="A943" s="831">
        <v>7</v>
      </c>
      <c r="B943" s="832" t="s">
        <v>2161</v>
      </c>
      <c r="C943" s="832" t="s">
        <v>2167</v>
      </c>
      <c r="D943" s="833" t="s">
        <v>3722</v>
      </c>
      <c r="E943" s="834" t="s">
        <v>2191</v>
      </c>
      <c r="F943" s="832" t="s">
        <v>2162</v>
      </c>
      <c r="G943" s="832" t="s">
        <v>3018</v>
      </c>
      <c r="H943" s="832" t="s">
        <v>585</v>
      </c>
      <c r="I943" s="832" t="s">
        <v>3030</v>
      </c>
      <c r="J943" s="832" t="s">
        <v>3031</v>
      </c>
      <c r="K943" s="832" t="s">
        <v>3029</v>
      </c>
      <c r="L943" s="835">
        <v>1677.3</v>
      </c>
      <c r="M943" s="835">
        <v>40255.199999999997</v>
      </c>
      <c r="N943" s="832">
        <v>24</v>
      </c>
      <c r="O943" s="836">
        <v>7</v>
      </c>
      <c r="P943" s="835">
        <v>40255.199999999997</v>
      </c>
      <c r="Q943" s="837">
        <v>1</v>
      </c>
      <c r="R943" s="832">
        <v>24</v>
      </c>
      <c r="S943" s="837">
        <v>1</v>
      </c>
      <c r="T943" s="836">
        <v>7</v>
      </c>
      <c r="U943" s="838">
        <v>1</v>
      </c>
    </row>
    <row r="944" spans="1:21" ht="14.4" customHeight="1" x14ac:dyDescent="0.3">
      <c r="A944" s="831">
        <v>7</v>
      </c>
      <c r="B944" s="832" t="s">
        <v>2161</v>
      </c>
      <c r="C944" s="832" t="s">
        <v>2167</v>
      </c>
      <c r="D944" s="833" t="s">
        <v>3722</v>
      </c>
      <c r="E944" s="834" t="s">
        <v>2191</v>
      </c>
      <c r="F944" s="832" t="s">
        <v>2162</v>
      </c>
      <c r="G944" s="832" t="s">
        <v>3018</v>
      </c>
      <c r="H944" s="832" t="s">
        <v>585</v>
      </c>
      <c r="I944" s="832" t="s">
        <v>3032</v>
      </c>
      <c r="J944" s="832" t="s">
        <v>3031</v>
      </c>
      <c r="K944" s="832" t="s">
        <v>3025</v>
      </c>
      <c r="L944" s="835">
        <v>908.53</v>
      </c>
      <c r="M944" s="835">
        <v>18170.599999999999</v>
      </c>
      <c r="N944" s="832">
        <v>20</v>
      </c>
      <c r="O944" s="836">
        <v>6</v>
      </c>
      <c r="P944" s="835">
        <v>13627.949999999999</v>
      </c>
      <c r="Q944" s="837">
        <v>0.75</v>
      </c>
      <c r="R944" s="832">
        <v>15</v>
      </c>
      <c r="S944" s="837">
        <v>0.75</v>
      </c>
      <c r="T944" s="836">
        <v>5</v>
      </c>
      <c r="U944" s="838">
        <v>0.83333333333333337</v>
      </c>
    </row>
    <row r="945" spans="1:21" ht="14.4" customHeight="1" x14ac:dyDescent="0.3">
      <c r="A945" s="831">
        <v>7</v>
      </c>
      <c r="B945" s="832" t="s">
        <v>2161</v>
      </c>
      <c r="C945" s="832" t="s">
        <v>2167</v>
      </c>
      <c r="D945" s="833" t="s">
        <v>3722</v>
      </c>
      <c r="E945" s="834" t="s">
        <v>2191</v>
      </c>
      <c r="F945" s="832" t="s">
        <v>2162</v>
      </c>
      <c r="G945" s="832" t="s">
        <v>3018</v>
      </c>
      <c r="H945" s="832" t="s">
        <v>634</v>
      </c>
      <c r="I945" s="832" t="s">
        <v>3033</v>
      </c>
      <c r="J945" s="832" t="s">
        <v>3034</v>
      </c>
      <c r="K945" s="832" t="s">
        <v>3021</v>
      </c>
      <c r="L945" s="835">
        <v>3354.59</v>
      </c>
      <c r="M945" s="835">
        <v>150956.54999999999</v>
      </c>
      <c r="N945" s="832">
        <v>45</v>
      </c>
      <c r="O945" s="836">
        <v>14</v>
      </c>
      <c r="P945" s="835">
        <v>137538.19</v>
      </c>
      <c r="Q945" s="837">
        <v>0.9111111111111112</v>
      </c>
      <c r="R945" s="832">
        <v>41</v>
      </c>
      <c r="S945" s="837">
        <v>0.91111111111111109</v>
      </c>
      <c r="T945" s="836">
        <v>13</v>
      </c>
      <c r="U945" s="838">
        <v>0.9285714285714286</v>
      </c>
    </row>
    <row r="946" spans="1:21" ht="14.4" customHeight="1" x14ac:dyDescent="0.3">
      <c r="A946" s="831">
        <v>7</v>
      </c>
      <c r="B946" s="832" t="s">
        <v>2161</v>
      </c>
      <c r="C946" s="832" t="s">
        <v>2167</v>
      </c>
      <c r="D946" s="833" t="s">
        <v>3722</v>
      </c>
      <c r="E946" s="834" t="s">
        <v>2191</v>
      </c>
      <c r="F946" s="832" t="s">
        <v>2162</v>
      </c>
      <c r="G946" s="832" t="s">
        <v>3018</v>
      </c>
      <c r="H946" s="832" t="s">
        <v>634</v>
      </c>
      <c r="I946" s="832" t="s">
        <v>3035</v>
      </c>
      <c r="J946" s="832" t="s">
        <v>3034</v>
      </c>
      <c r="K946" s="832" t="s">
        <v>3027</v>
      </c>
      <c r="L946" s="835">
        <v>583.70000000000005</v>
      </c>
      <c r="M946" s="835">
        <v>11674</v>
      </c>
      <c r="N946" s="832">
        <v>20</v>
      </c>
      <c r="O946" s="836">
        <v>6</v>
      </c>
      <c r="P946" s="835">
        <v>9339.2000000000007</v>
      </c>
      <c r="Q946" s="837">
        <v>0.8</v>
      </c>
      <c r="R946" s="832">
        <v>16</v>
      </c>
      <c r="S946" s="837">
        <v>0.8</v>
      </c>
      <c r="T946" s="836">
        <v>5</v>
      </c>
      <c r="U946" s="838">
        <v>0.83333333333333337</v>
      </c>
    </row>
    <row r="947" spans="1:21" ht="14.4" customHeight="1" x14ac:dyDescent="0.3">
      <c r="A947" s="831">
        <v>7</v>
      </c>
      <c r="B947" s="832" t="s">
        <v>2161</v>
      </c>
      <c r="C947" s="832" t="s">
        <v>2167</v>
      </c>
      <c r="D947" s="833" t="s">
        <v>3722</v>
      </c>
      <c r="E947" s="834" t="s">
        <v>2191</v>
      </c>
      <c r="F947" s="832" t="s">
        <v>2162</v>
      </c>
      <c r="G947" s="832" t="s">
        <v>3018</v>
      </c>
      <c r="H947" s="832" t="s">
        <v>634</v>
      </c>
      <c r="I947" s="832" t="s">
        <v>3036</v>
      </c>
      <c r="J947" s="832" t="s">
        <v>3034</v>
      </c>
      <c r="K947" s="832" t="s">
        <v>3025</v>
      </c>
      <c r="L947" s="835">
        <v>908.53</v>
      </c>
      <c r="M947" s="835">
        <v>63597.1</v>
      </c>
      <c r="N947" s="832">
        <v>70</v>
      </c>
      <c r="O947" s="836">
        <v>19</v>
      </c>
      <c r="P947" s="835">
        <v>55420.33</v>
      </c>
      <c r="Q947" s="837">
        <v>0.87142857142857144</v>
      </c>
      <c r="R947" s="832">
        <v>61</v>
      </c>
      <c r="S947" s="837">
        <v>0.87142857142857144</v>
      </c>
      <c r="T947" s="836">
        <v>16</v>
      </c>
      <c r="U947" s="838">
        <v>0.84210526315789469</v>
      </c>
    </row>
    <row r="948" spans="1:21" ht="14.4" customHeight="1" x14ac:dyDescent="0.3">
      <c r="A948" s="831">
        <v>7</v>
      </c>
      <c r="B948" s="832" t="s">
        <v>2161</v>
      </c>
      <c r="C948" s="832" t="s">
        <v>2167</v>
      </c>
      <c r="D948" s="833" t="s">
        <v>3722</v>
      </c>
      <c r="E948" s="834" t="s">
        <v>2191</v>
      </c>
      <c r="F948" s="832" t="s">
        <v>2162</v>
      </c>
      <c r="G948" s="832" t="s">
        <v>3018</v>
      </c>
      <c r="H948" s="832" t="s">
        <v>634</v>
      </c>
      <c r="I948" s="832" t="s">
        <v>3175</v>
      </c>
      <c r="J948" s="832" t="s">
        <v>3034</v>
      </c>
      <c r="K948" s="832" t="s">
        <v>3029</v>
      </c>
      <c r="L948" s="835">
        <v>1677.3</v>
      </c>
      <c r="M948" s="835">
        <v>83865</v>
      </c>
      <c r="N948" s="832">
        <v>50</v>
      </c>
      <c r="O948" s="836">
        <v>14</v>
      </c>
      <c r="P948" s="835">
        <v>80510.399999999994</v>
      </c>
      <c r="Q948" s="837">
        <v>0.96</v>
      </c>
      <c r="R948" s="832">
        <v>48</v>
      </c>
      <c r="S948" s="837">
        <v>0.96</v>
      </c>
      <c r="T948" s="836">
        <v>13</v>
      </c>
      <c r="U948" s="838">
        <v>0.9285714285714286</v>
      </c>
    </row>
    <row r="949" spans="1:21" ht="14.4" customHeight="1" x14ac:dyDescent="0.3">
      <c r="A949" s="831">
        <v>7</v>
      </c>
      <c r="B949" s="832" t="s">
        <v>2161</v>
      </c>
      <c r="C949" s="832" t="s">
        <v>2167</v>
      </c>
      <c r="D949" s="833" t="s">
        <v>3722</v>
      </c>
      <c r="E949" s="834" t="s">
        <v>2191</v>
      </c>
      <c r="F949" s="832" t="s">
        <v>2162</v>
      </c>
      <c r="G949" s="832" t="s">
        <v>3018</v>
      </c>
      <c r="H949" s="832" t="s">
        <v>585</v>
      </c>
      <c r="I949" s="832" t="s">
        <v>3480</v>
      </c>
      <c r="J949" s="832" t="s">
        <v>3031</v>
      </c>
      <c r="K949" s="832" t="s">
        <v>3027</v>
      </c>
      <c r="L949" s="835">
        <v>583.70000000000005</v>
      </c>
      <c r="M949" s="835">
        <v>5837</v>
      </c>
      <c r="N949" s="832">
        <v>10</v>
      </c>
      <c r="O949" s="836">
        <v>3</v>
      </c>
      <c r="P949" s="835">
        <v>2918.5</v>
      </c>
      <c r="Q949" s="837">
        <v>0.5</v>
      </c>
      <c r="R949" s="832">
        <v>5</v>
      </c>
      <c r="S949" s="837">
        <v>0.5</v>
      </c>
      <c r="T949" s="836">
        <v>1</v>
      </c>
      <c r="U949" s="838">
        <v>0.33333333333333331</v>
      </c>
    </row>
    <row r="950" spans="1:21" ht="14.4" customHeight="1" x14ac:dyDescent="0.3">
      <c r="A950" s="831">
        <v>7</v>
      </c>
      <c r="B950" s="832" t="s">
        <v>2161</v>
      </c>
      <c r="C950" s="832" t="s">
        <v>2167</v>
      </c>
      <c r="D950" s="833" t="s">
        <v>3722</v>
      </c>
      <c r="E950" s="834" t="s">
        <v>2191</v>
      </c>
      <c r="F950" s="832" t="s">
        <v>2162</v>
      </c>
      <c r="G950" s="832" t="s">
        <v>3018</v>
      </c>
      <c r="H950" s="832" t="s">
        <v>585</v>
      </c>
      <c r="I950" s="832" t="s">
        <v>3481</v>
      </c>
      <c r="J950" s="832" t="s">
        <v>3031</v>
      </c>
      <c r="K950" s="832" t="s">
        <v>3021</v>
      </c>
      <c r="L950" s="835">
        <v>3354.59</v>
      </c>
      <c r="M950" s="835">
        <v>6709.18</v>
      </c>
      <c r="N950" s="832">
        <v>2</v>
      </c>
      <c r="O950" s="836">
        <v>1</v>
      </c>
      <c r="P950" s="835">
        <v>6709.18</v>
      </c>
      <c r="Q950" s="837">
        <v>1</v>
      </c>
      <c r="R950" s="832">
        <v>2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7</v>
      </c>
      <c r="B951" s="832" t="s">
        <v>2161</v>
      </c>
      <c r="C951" s="832" t="s">
        <v>2167</v>
      </c>
      <c r="D951" s="833" t="s">
        <v>3722</v>
      </c>
      <c r="E951" s="834" t="s">
        <v>2191</v>
      </c>
      <c r="F951" s="832" t="s">
        <v>2162</v>
      </c>
      <c r="G951" s="832" t="s">
        <v>3018</v>
      </c>
      <c r="H951" s="832" t="s">
        <v>585</v>
      </c>
      <c r="I951" s="832" t="s">
        <v>3482</v>
      </c>
      <c r="J951" s="832" t="s">
        <v>3483</v>
      </c>
      <c r="K951" s="832" t="s">
        <v>3291</v>
      </c>
      <c r="L951" s="835">
        <v>908.53</v>
      </c>
      <c r="M951" s="835">
        <v>908.53</v>
      </c>
      <c r="N951" s="832">
        <v>1</v>
      </c>
      <c r="O951" s="836">
        <v>1</v>
      </c>
      <c r="P951" s="835">
        <v>908.53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7</v>
      </c>
      <c r="B952" s="832" t="s">
        <v>2161</v>
      </c>
      <c r="C952" s="832" t="s">
        <v>2167</v>
      </c>
      <c r="D952" s="833" t="s">
        <v>3722</v>
      </c>
      <c r="E952" s="834" t="s">
        <v>2191</v>
      </c>
      <c r="F952" s="832" t="s">
        <v>2162</v>
      </c>
      <c r="G952" s="832" t="s">
        <v>3018</v>
      </c>
      <c r="H952" s="832" t="s">
        <v>585</v>
      </c>
      <c r="I952" s="832" t="s">
        <v>3484</v>
      </c>
      <c r="J952" s="832" t="s">
        <v>3485</v>
      </c>
      <c r="K952" s="832" t="s">
        <v>3486</v>
      </c>
      <c r="L952" s="835">
        <v>838.65</v>
      </c>
      <c r="M952" s="835">
        <v>838.65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7</v>
      </c>
      <c r="B953" s="832" t="s">
        <v>2161</v>
      </c>
      <c r="C953" s="832" t="s">
        <v>2167</v>
      </c>
      <c r="D953" s="833" t="s">
        <v>3722</v>
      </c>
      <c r="E953" s="834" t="s">
        <v>2191</v>
      </c>
      <c r="F953" s="832" t="s">
        <v>2162</v>
      </c>
      <c r="G953" s="832" t="s">
        <v>2344</v>
      </c>
      <c r="H953" s="832" t="s">
        <v>634</v>
      </c>
      <c r="I953" s="832" t="s">
        <v>2347</v>
      </c>
      <c r="J953" s="832" t="s">
        <v>1763</v>
      </c>
      <c r="K953" s="832" t="s">
        <v>2348</v>
      </c>
      <c r="L953" s="835">
        <v>57.6</v>
      </c>
      <c r="M953" s="835">
        <v>57.6</v>
      </c>
      <c r="N953" s="832">
        <v>1</v>
      </c>
      <c r="O953" s="836">
        <v>0.5</v>
      </c>
      <c r="P953" s="835">
        <v>57.6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7</v>
      </c>
      <c r="B954" s="832" t="s">
        <v>2161</v>
      </c>
      <c r="C954" s="832" t="s">
        <v>2167</v>
      </c>
      <c r="D954" s="833" t="s">
        <v>3722</v>
      </c>
      <c r="E954" s="834" t="s">
        <v>2191</v>
      </c>
      <c r="F954" s="832" t="s">
        <v>2162</v>
      </c>
      <c r="G954" s="832" t="s">
        <v>2656</v>
      </c>
      <c r="H954" s="832" t="s">
        <v>585</v>
      </c>
      <c r="I954" s="832" t="s">
        <v>2657</v>
      </c>
      <c r="J954" s="832" t="s">
        <v>1128</v>
      </c>
      <c r="K954" s="832" t="s">
        <v>2658</v>
      </c>
      <c r="L954" s="835">
        <v>0</v>
      </c>
      <c r="M954" s="835">
        <v>0</v>
      </c>
      <c r="N954" s="832">
        <v>1</v>
      </c>
      <c r="O954" s="836">
        <v>1</v>
      </c>
      <c r="P954" s="835">
        <v>0</v>
      </c>
      <c r="Q954" s="837"/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7</v>
      </c>
      <c r="B955" s="832" t="s">
        <v>2161</v>
      </c>
      <c r="C955" s="832" t="s">
        <v>2167</v>
      </c>
      <c r="D955" s="833" t="s">
        <v>3722</v>
      </c>
      <c r="E955" s="834" t="s">
        <v>2191</v>
      </c>
      <c r="F955" s="832" t="s">
        <v>2162</v>
      </c>
      <c r="G955" s="832" t="s">
        <v>2656</v>
      </c>
      <c r="H955" s="832" t="s">
        <v>585</v>
      </c>
      <c r="I955" s="832" t="s">
        <v>3487</v>
      </c>
      <c r="J955" s="832" t="s">
        <v>3488</v>
      </c>
      <c r="K955" s="832" t="s">
        <v>3489</v>
      </c>
      <c r="L955" s="835">
        <v>0</v>
      </c>
      <c r="M955" s="835">
        <v>0</v>
      </c>
      <c r="N955" s="832">
        <v>5</v>
      </c>
      <c r="O955" s="836">
        <v>1</v>
      </c>
      <c r="P955" s="835"/>
      <c r="Q955" s="837"/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7</v>
      </c>
      <c r="B956" s="832" t="s">
        <v>2161</v>
      </c>
      <c r="C956" s="832" t="s">
        <v>2167</v>
      </c>
      <c r="D956" s="833" t="s">
        <v>3722</v>
      </c>
      <c r="E956" s="834" t="s">
        <v>2191</v>
      </c>
      <c r="F956" s="832" t="s">
        <v>2162</v>
      </c>
      <c r="G956" s="832" t="s">
        <v>2271</v>
      </c>
      <c r="H956" s="832" t="s">
        <v>585</v>
      </c>
      <c r="I956" s="832" t="s">
        <v>2272</v>
      </c>
      <c r="J956" s="832" t="s">
        <v>680</v>
      </c>
      <c r="K956" s="832" t="s">
        <v>2273</v>
      </c>
      <c r="L956" s="835">
        <v>108.44</v>
      </c>
      <c r="M956" s="835">
        <v>8024.56</v>
      </c>
      <c r="N956" s="832">
        <v>74</v>
      </c>
      <c r="O956" s="836">
        <v>28.5</v>
      </c>
      <c r="P956" s="835">
        <v>5638.88</v>
      </c>
      <c r="Q956" s="837">
        <v>0.70270270270270263</v>
      </c>
      <c r="R956" s="832">
        <v>52</v>
      </c>
      <c r="S956" s="837">
        <v>0.70270270270270274</v>
      </c>
      <c r="T956" s="836">
        <v>20.5</v>
      </c>
      <c r="U956" s="838">
        <v>0.7192982456140351</v>
      </c>
    </row>
    <row r="957" spans="1:21" ht="14.4" customHeight="1" x14ac:dyDescent="0.3">
      <c r="A957" s="831">
        <v>7</v>
      </c>
      <c r="B957" s="832" t="s">
        <v>2161</v>
      </c>
      <c r="C957" s="832" t="s">
        <v>2167</v>
      </c>
      <c r="D957" s="833" t="s">
        <v>3722</v>
      </c>
      <c r="E957" s="834" t="s">
        <v>2191</v>
      </c>
      <c r="F957" s="832" t="s">
        <v>2162</v>
      </c>
      <c r="G957" s="832" t="s">
        <v>2271</v>
      </c>
      <c r="H957" s="832" t="s">
        <v>585</v>
      </c>
      <c r="I957" s="832" t="s">
        <v>2831</v>
      </c>
      <c r="J957" s="832" t="s">
        <v>2832</v>
      </c>
      <c r="K957" s="832" t="s">
        <v>2833</v>
      </c>
      <c r="L957" s="835">
        <v>42.09</v>
      </c>
      <c r="M957" s="835">
        <v>210.45000000000002</v>
      </c>
      <c r="N957" s="832">
        <v>5</v>
      </c>
      <c r="O957" s="836">
        <v>1.5</v>
      </c>
      <c r="P957" s="835">
        <v>210.45000000000002</v>
      </c>
      <c r="Q957" s="837">
        <v>1</v>
      </c>
      <c r="R957" s="832">
        <v>5</v>
      </c>
      <c r="S957" s="837">
        <v>1</v>
      </c>
      <c r="T957" s="836">
        <v>1.5</v>
      </c>
      <c r="U957" s="838">
        <v>1</v>
      </c>
    </row>
    <row r="958" spans="1:21" ht="14.4" customHeight="1" x14ac:dyDescent="0.3">
      <c r="A958" s="831">
        <v>7</v>
      </c>
      <c r="B958" s="832" t="s">
        <v>2161</v>
      </c>
      <c r="C958" s="832" t="s">
        <v>2167</v>
      </c>
      <c r="D958" s="833" t="s">
        <v>3722</v>
      </c>
      <c r="E958" s="834" t="s">
        <v>2191</v>
      </c>
      <c r="F958" s="832" t="s">
        <v>2162</v>
      </c>
      <c r="G958" s="832" t="s">
        <v>2274</v>
      </c>
      <c r="H958" s="832" t="s">
        <v>585</v>
      </c>
      <c r="I958" s="832" t="s">
        <v>2275</v>
      </c>
      <c r="J958" s="832" t="s">
        <v>2276</v>
      </c>
      <c r="K958" s="832" t="s">
        <v>2277</v>
      </c>
      <c r="L958" s="835">
        <v>99.11</v>
      </c>
      <c r="M958" s="835">
        <v>1783.9799999999998</v>
      </c>
      <c r="N958" s="832">
        <v>18</v>
      </c>
      <c r="O958" s="836">
        <v>4</v>
      </c>
      <c r="P958" s="835">
        <v>1288.4299999999998</v>
      </c>
      <c r="Q958" s="837">
        <v>0.72222222222222221</v>
      </c>
      <c r="R958" s="832">
        <v>13</v>
      </c>
      <c r="S958" s="837">
        <v>0.72222222222222221</v>
      </c>
      <c r="T958" s="836">
        <v>3.5</v>
      </c>
      <c r="U958" s="838">
        <v>0.875</v>
      </c>
    </row>
    <row r="959" spans="1:21" ht="14.4" customHeight="1" x14ac:dyDescent="0.3">
      <c r="A959" s="831">
        <v>7</v>
      </c>
      <c r="B959" s="832" t="s">
        <v>2161</v>
      </c>
      <c r="C959" s="832" t="s">
        <v>2167</v>
      </c>
      <c r="D959" s="833" t="s">
        <v>3722</v>
      </c>
      <c r="E959" s="834" t="s">
        <v>2191</v>
      </c>
      <c r="F959" s="832" t="s">
        <v>2162</v>
      </c>
      <c r="G959" s="832" t="s">
        <v>2274</v>
      </c>
      <c r="H959" s="832" t="s">
        <v>585</v>
      </c>
      <c r="I959" s="832" t="s">
        <v>2275</v>
      </c>
      <c r="J959" s="832" t="s">
        <v>2276</v>
      </c>
      <c r="K959" s="832" t="s">
        <v>2277</v>
      </c>
      <c r="L959" s="835">
        <v>87.67</v>
      </c>
      <c r="M959" s="835">
        <v>1578.06</v>
      </c>
      <c r="N959" s="832">
        <v>18</v>
      </c>
      <c r="O959" s="836">
        <v>3</v>
      </c>
      <c r="P959" s="835">
        <v>1578.06</v>
      </c>
      <c r="Q959" s="837">
        <v>1</v>
      </c>
      <c r="R959" s="832">
        <v>18</v>
      </c>
      <c r="S959" s="837">
        <v>1</v>
      </c>
      <c r="T959" s="836">
        <v>3</v>
      </c>
      <c r="U959" s="838">
        <v>1</v>
      </c>
    </row>
    <row r="960" spans="1:21" ht="14.4" customHeight="1" x14ac:dyDescent="0.3">
      <c r="A960" s="831">
        <v>7</v>
      </c>
      <c r="B960" s="832" t="s">
        <v>2161</v>
      </c>
      <c r="C960" s="832" t="s">
        <v>2167</v>
      </c>
      <c r="D960" s="833" t="s">
        <v>3722</v>
      </c>
      <c r="E960" s="834" t="s">
        <v>2191</v>
      </c>
      <c r="F960" s="832" t="s">
        <v>2162</v>
      </c>
      <c r="G960" s="832" t="s">
        <v>2429</v>
      </c>
      <c r="H960" s="832" t="s">
        <v>585</v>
      </c>
      <c r="I960" s="832" t="s">
        <v>3294</v>
      </c>
      <c r="J960" s="832" t="s">
        <v>3038</v>
      </c>
      <c r="K960" s="832" t="s">
        <v>3042</v>
      </c>
      <c r="L960" s="835">
        <v>597.88</v>
      </c>
      <c r="M960" s="835">
        <v>2989.3999999999996</v>
      </c>
      <c r="N960" s="832">
        <v>5</v>
      </c>
      <c r="O960" s="836">
        <v>1</v>
      </c>
      <c r="P960" s="835">
        <v>1793.6399999999999</v>
      </c>
      <c r="Q960" s="837">
        <v>0.6</v>
      </c>
      <c r="R960" s="832">
        <v>3</v>
      </c>
      <c r="S960" s="837">
        <v>0.6</v>
      </c>
      <c r="T960" s="836">
        <v>0.5</v>
      </c>
      <c r="U960" s="838">
        <v>0.5</v>
      </c>
    </row>
    <row r="961" spans="1:21" ht="14.4" customHeight="1" x14ac:dyDescent="0.3">
      <c r="A961" s="831">
        <v>7</v>
      </c>
      <c r="B961" s="832" t="s">
        <v>2161</v>
      </c>
      <c r="C961" s="832" t="s">
        <v>2167</v>
      </c>
      <c r="D961" s="833" t="s">
        <v>3722</v>
      </c>
      <c r="E961" s="834" t="s">
        <v>2191</v>
      </c>
      <c r="F961" s="832" t="s">
        <v>2162</v>
      </c>
      <c r="G961" s="832" t="s">
        <v>2429</v>
      </c>
      <c r="H961" s="832" t="s">
        <v>585</v>
      </c>
      <c r="I961" s="832" t="s">
        <v>3037</v>
      </c>
      <c r="J961" s="832" t="s">
        <v>3038</v>
      </c>
      <c r="K961" s="832" t="s">
        <v>2432</v>
      </c>
      <c r="L961" s="835">
        <v>1195.75</v>
      </c>
      <c r="M961" s="835">
        <v>16740.5</v>
      </c>
      <c r="N961" s="832">
        <v>14</v>
      </c>
      <c r="O961" s="836">
        <v>2.5</v>
      </c>
      <c r="P961" s="835">
        <v>14349</v>
      </c>
      <c r="Q961" s="837">
        <v>0.8571428571428571</v>
      </c>
      <c r="R961" s="832">
        <v>12</v>
      </c>
      <c r="S961" s="837">
        <v>0.8571428571428571</v>
      </c>
      <c r="T961" s="836">
        <v>2</v>
      </c>
      <c r="U961" s="838">
        <v>0.8</v>
      </c>
    </row>
    <row r="962" spans="1:21" ht="14.4" customHeight="1" x14ac:dyDescent="0.3">
      <c r="A962" s="831">
        <v>7</v>
      </c>
      <c r="B962" s="832" t="s">
        <v>2161</v>
      </c>
      <c r="C962" s="832" t="s">
        <v>2167</v>
      </c>
      <c r="D962" s="833" t="s">
        <v>3722</v>
      </c>
      <c r="E962" s="834" t="s">
        <v>2191</v>
      </c>
      <c r="F962" s="832" t="s">
        <v>2162</v>
      </c>
      <c r="G962" s="832" t="s">
        <v>2429</v>
      </c>
      <c r="H962" s="832" t="s">
        <v>585</v>
      </c>
      <c r="I962" s="832" t="s">
        <v>3490</v>
      </c>
      <c r="J962" s="832" t="s">
        <v>3491</v>
      </c>
      <c r="K962" s="832" t="s">
        <v>3042</v>
      </c>
      <c r="L962" s="835">
        <v>597.88</v>
      </c>
      <c r="M962" s="835">
        <v>5978.8</v>
      </c>
      <c r="N962" s="832">
        <v>10</v>
      </c>
      <c r="O962" s="836">
        <v>1.5</v>
      </c>
      <c r="P962" s="835">
        <v>5978.8</v>
      </c>
      <c r="Q962" s="837">
        <v>1</v>
      </c>
      <c r="R962" s="832">
        <v>10</v>
      </c>
      <c r="S962" s="837">
        <v>1</v>
      </c>
      <c r="T962" s="836">
        <v>1.5</v>
      </c>
      <c r="U962" s="838">
        <v>1</v>
      </c>
    </row>
    <row r="963" spans="1:21" ht="14.4" customHeight="1" x14ac:dyDescent="0.3">
      <c r="A963" s="831">
        <v>7</v>
      </c>
      <c r="B963" s="832" t="s">
        <v>2161</v>
      </c>
      <c r="C963" s="832" t="s">
        <v>2167</v>
      </c>
      <c r="D963" s="833" t="s">
        <v>3722</v>
      </c>
      <c r="E963" s="834" t="s">
        <v>2191</v>
      </c>
      <c r="F963" s="832" t="s">
        <v>2162</v>
      </c>
      <c r="G963" s="832" t="s">
        <v>2429</v>
      </c>
      <c r="H963" s="832" t="s">
        <v>585</v>
      </c>
      <c r="I963" s="832" t="s">
        <v>2430</v>
      </c>
      <c r="J963" s="832" t="s">
        <v>2431</v>
      </c>
      <c r="K963" s="832" t="s">
        <v>2432</v>
      </c>
      <c r="L963" s="835">
        <v>1715.4</v>
      </c>
      <c r="M963" s="835">
        <v>8577</v>
      </c>
      <c r="N963" s="832">
        <v>5</v>
      </c>
      <c r="O963" s="836">
        <v>1</v>
      </c>
      <c r="P963" s="835">
        <v>8577</v>
      </c>
      <c r="Q963" s="837">
        <v>1</v>
      </c>
      <c r="R963" s="832">
        <v>5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7</v>
      </c>
      <c r="B964" s="832" t="s">
        <v>2161</v>
      </c>
      <c r="C964" s="832" t="s">
        <v>2167</v>
      </c>
      <c r="D964" s="833" t="s">
        <v>3722</v>
      </c>
      <c r="E964" s="834" t="s">
        <v>2191</v>
      </c>
      <c r="F964" s="832" t="s">
        <v>2162</v>
      </c>
      <c r="G964" s="832" t="s">
        <v>2429</v>
      </c>
      <c r="H964" s="832" t="s">
        <v>585</v>
      </c>
      <c r="I964" s="832" t="s">
        <v>3044</v>
      </c>
      <c r="J964" s="832" t="s">
        <v>3045</v>
      </c>
      <c r="K964" s="832" t="s">
        <v>2432</v>
      </c>
      <c r="L964" s="835">
        <v>1715.48</v>
      </c>
      <c r="M964" s="835">
        <v>10292.880000000001</v>
      </c>
      <c r="N964" s="832">
        <v>6</v>
      </c>
      <c r="O964" s="836">
        <v>1.5</v>
      </c>
      <c r="P964" s="835">
        <v>10292.880000000001</v>
      </c>
      <c r="Q964" s="837">
        <v>1</v>
      </c>
      <c r="R964" s="832">
        <v>6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7</v>
      </c>
      <c r="B965" s="832" t="s">
        <v>2161</v>
      </c>
      <c r="C965" s="832" t="s">
        <v>2167</v>
      </c>
      <c r="D965" s="833" t="s">
        <v>3722</v>
      </c>
      <c r="E965" s="834" t="s">
        <v>2191</v>
      </c>
      <c r="F965" s="832" t="s">
        <v>2162</v>
      </c>
      <c r="G965" s="832" t="s">
        <v>2429</v>
      </c>
      <c r="H965" s="832" t="s">
        <v>585</v>
      </c>
      <c r="I965" s="832" t="s">
        <v>3304</v>
      </c>
      <c r="J965" s="832" t="s">
        <v>3045</v>
      </c>
      <c r="K965" s="832" t="s">
        <v>3042</v>
      </c>
      <c r="L965" s="835">
        <v>1286.19</v>
      </c>
      <c r="M965" s="835">
        <v>3858.57</v>
      </c>
      <c r="N965" s="832">
        <v>3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7</v>
      </c>
      <c r="B966" s="832" t="s">
        <v>2161</v>
      </c>
      <c r="C966" s="832" t="s">
        <v>2167</v>
      </c>
      <c r="D966" s="833" t="s">
        <v>3722</v>
      </c>
      <c r="E966" s="834" t="s">
        <v>2191</v>
      </c>
      <c r="F966" s="832" t="s">
        <v>2162</v>
      </c>
      <c r="G966" s="832" t="s">
        <v>2429</v>
      </c>
      <c r="H966" s="832" t="s">
        <v>634</v>
      </c>
      <c r="I966" s="832" t="s">
        <v>3046</v>
      </c>
      <c r="J966" s="832" t="s">
        <v>2001</v>
      </c>
      <c r="K966" s="832" t="s">
        <v>2432</v>
      </c>
      <c r="L966" s="835">
        <v>1195.75</v>
      </c>
      <c r="M966" s="835">
        <v>51417.25</v>
      </c>
      <c r="N966" s="832">
        <v>43</v>
      </c>
      <c r="O966" s="836">
        <v>8.5</v>
      </c>
      <c r="P966" s="835">
        <v>46634.25</v>
      </c>
      <c r="Q966" s="837">
        <v>0.90697674418604646</v>
      </c>
      <c r="R966" s="832">
        <v>39</v>
      </c>
      <c r="S966" s="837">
        <v>0.90697674418604646</v>
      </c>
      <c r="T966" s="836">
        <v>7</v>
      </c>
      <c r="U966" s="838">
        <v>0.82352941176470584</v>
      </c>
    </row>
    <row r="967" spans="1:21" ht="14.4" customHeight="1" x14ac:dyDescent="0.3">
      <c r="A967" s="831">
        <v>7</v>
      </c>
      <c r="B967" s="832" t="s">
        <v>2161</v>
      </c>
      <c r="C967" s="832" t="s">
        <v>2167</v>
      </c>
      <c r="D967" s="833" t="s">
        <v>3722</v>
      </c>
      <c r="E967" s="834" t="s">
        <v>2191</v>
      </c>
      <c r="F967" s="832" t="s">
        <v>2162</v>
      </c>
      <c r="G967" s="832" t="s">
        <v>2429</v>
      </c>
      <c r="H967" s="832" t="s">
        <v>585</v>
      </c>
      <c r="I967" s="832" t="s">
        <v>3492</v>
      </c>
      <c r="J967" s="832" t="s">
        <v>3493</v>
      </c>
      <c r="K967" s="832" t="s">
        <v>3042</v>
      </c>
      <c r="L967" s="835">
        <v>597.88</v>
      </c>
      <c r="M967" s="835">
        <v>1195.76</v>
      </c>
      <c r="N967" s="832">
        <v>2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7</v>
      </c>
      <c r="B968" s="832" t="s">
        <v>2161</v>
      </c>
      <c r="C968" s="832" t="s">
        <v>2167</v>
      </c>
      <c r="D968" s="833" t="s">
        <v>3722</v>
      </c>
      <c r="E968" s="834" t="s">
        <v>2191</v>
      </c>
      <c r="F968" s="832" t="s">
        <v>2162</v>
      </c>
      <c r="G968" s="832" t="s">
        <v>2429</v>
      </c>
      <c r="H968" s="832" t="s">
        <v>634</v>
      </c>
      <c r="I968" s="832" t="s">
        <v>3049</v>
      </c>
      <c r="J968" s="832" t="s">
        <v>2001</v>
      </c>
      <c r="K968" s="832" t="s">
        <v>3050</v>
      </c>
      <c r="L968" s="835">
        <v>2391.48</v>
      </c>
      <c r="M968" s="835">
        <v>78918.840000000011</v>
      </c>
      <c r="N968" s="832">
        <v>33</v>
      </c>
      <c r="O968" s="836">
        <v>7.5</v>
      </c>
      <c r="P968" s="835">
        <v>64569.960000000014</v>
      </c>
      <c r="Q968" s="837">
        <v>0.81818181818181823</v>
      </c>
      <c r="R968" s="832">
        <v>27</v>
      </c>
      <c r="S968" s="837">
        <v>0.81818181818181823</v>
      </c>
      <c r="T968" s="836">
        <v>6.5</v>
      </c>
      <c r="U968" s="838">
        <v>0.8666666666666667</v>
      </c>
    </row>
    <row r="969" spans="1:21" ht="14.4" customHeight="1" x14ac:dyDescent="0.3">
      <c r="A969" s="831">
        <v>7</v>
      </c>
      <c r="B969" s="832" t="s">
        <v>2161</v>
      </c>
      <c r="C969" s="832" t="s">
        <v>2167</v>
      </c>
      <c r="D969" s="833" t="s">
        <v>3722</v>
      </c>
      <c r="E969" s="834" t="s">
        <v>2191</v>
      </c>
      <c r="F969" s="832" t="s">
        <v>2162</v>
      </c>
      <c r="G969" s="832" t="s">
        <v>3310</v>
      </c>
      <c r="H969" s="832" t="s">
        <v>585</v>
      </c>
      <c r="I969" s="832" t="s">
        <v>3311</v>
      </c>
      <c r="J969" s="832" t="s">
        <v>1155</v>
      </c>
      <c r="K969" s="832" t="s">
        <v>3312</v>
      </c>
      <c r="L969" s="835">
        <v>54.55</v>
      </c>
      <c r="M969" s="835">
        <v>163.64999999999998</v>
      </c>
      <c r="N969" s="832">
        <v>3</v>
      </c>
      <c r="O969" s="836">
        <v>0.5</v>
      </c>
      <c r="P969" s="835">
        <v>163.64999999999998</v>
      </c>
      <c r="Q969" s="837">
        <v>1</v>
      </c>
      <c r="R969" s="832">
        <v>3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7</v>
      </c>
      <c r="B970" s="832" t="s">
        <v>2161</v>
      </c>
      <c r="C970" s="832" t="s">
        <v>2167</v>
      </c>
      <c r="D970" s="833" t="s">
        <v>3722</v>
      </c>
      <c r="E970" s="834" t="s">
        <v>2191</v>
      </c>
      <c r="F970" s="832" t="s">
        <v>2162</v>
      </c>
      <c r="G970" s="832" t="s">
        <v>3310</v>
      </c>
      <c r="H970" s="832" t="s">
        <v>585</v>
      </c>
      <c r="I970" s="832" t="s">
        <v>3313</v>
      </c>
      <c r="J970" s="832" t="s">
        <v>1155</v>
      </c>
      <c r="K970" s="832" t="s">
        <v>3312</v>
      </c>
      <c r="L970" s="835">
        <v>54.55</v>
      </c>
      <c r="M970" s="835">
        <v>109.1</v>
      </c>
      <c r="N970" s="832">
        <v>2</v>
      </c>
      <c r="O970" s="836">
        <v>1</v>
      </c>
      <c r="P970" s="835">
        <v>109.1</v>
      </c>
      <c r="Q970" s="837">
        <v>1</v>
      </c>
      <c r="R970" s="832">
        <v>2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7</v>
      </c>
      <c r="B971" s="832" t="s">
        <v>2161</v>
      </c>
      <c r="C971" s="832" t="s">
        <v>2167</v>
      </c>
      <c r="D971" s="833" t="s">
        <v>3722</v>
      </c>
      <c r="E971" s="834" t="s">
        <v>2191</v>
      </c>
      <c r="F971" s="832" t="s">
        <v>2162</v>
      </c>
      <c r="G971" s="832" t="s">
        <v>2513</v>
      </c>
      <c r="H971" s="832" t="s">
        <v>585</v>
      </c>
      <c r="I971" s="832" t="s">
        <v>3494</v>
      </c>
      <c r="J971" s="832" t="s">
        <v>3495</v>
      </c>
      <c r="K971" s="832" t="s">
        <v>3496</v>
      </c>
      <c r="L971" s="835">
        <v>0</v>
      </c>
      <c r="M971" s="835">
        <v>0</v>
      </c>
      <c r="N971" s="832">
        <v>2</v>
      </c>
      <c r="O971" s="836">
        <v>1</v>
      </c>
      <c r="P971" s="835">
        <v>0</v>
      </c>
      <c r="Q971" s="837"/>
      <c r="R971" s="832">
        <v>2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7</v>
      </c>
      <c r="B972" s="832" t="s">
        <v>2161</v>
      </c>
      <c r="C972" s="832" t="s">
        <v>2167</v>
      </c>
      <c r="D972" s="833" t="s">
        <v>3722</v>
      </c>
      <c r="E972" s="834" t="s">
        <v>2191</v>
      </c>
      <c r="F972" s="832" t="s">
        <v>2162</v>
      </c>
      <c r="G972" s="832" t="s">
        <v>3385</v>
      </c>
      <c r="H972" s="832" t="s">
        <v>634</v>
      </c>
      <c r="I972" s="832" t="s">
        <v>3497</v>
      </c>
      <c r="J972" s="832" t="s">
        <v>2045</v>
      </c>
      <c r="K972" s="832" t="s">
        <v>3498</v>
      </c>
      <c r="L972" s="835">
        <v>122.96</v>
      </c>
      <c r="M972" s="835">
        <v>245.92</v>
      </c>
      <c r="N972" s="832">
        <v>2</v>
      </c>
      <c r="O972" s="836">
        <v>1</v>
      </c>
      <c r="P972" s="835">
        <v>245.92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7</v>
      </c>
      <c r="B973" s="832" t="s">
        <v>2161</v>
      </c>
      <c r="C973" s="832" t="s">
        <v>2167</v>
      </c>
      <c r="D973" s="833" t="s">
        <v>3722</v>
      </c>
      <c r="E973" s="834" t="s">
        <v>2191</v>
      </c>
      <c r="F973" s="832" t="s">
        <v>2162</v>
      </c>
      <c r="G973" s="832" t="s">
        <v>2350</v>
      </c>
      <c r="H973" s="832" t="s">
        <v>634</v>
      </c>
      <c r="I973" s="832" t="s">
        <v>1985</v>
      </c>
      <c r="J973" s="832" t="s">
        <v>1986</v>
      </c>
      <c r="K973" s="832" t="s">
        <v>1987</v>
      </c>
      <c r="L973" s="835">
        <v>0</v>
      </c>
      <c r="M973" s="835">
        <v>0</v>
      </c>
      <c r="N973" s="832">
        <v>24</v>
      </c>
      <c r="O973" s="836">
        <v>8.5</v>
      </c>
      <c r="P973" s="835">
        <v>0</v>
      </c>
      <c r="Q973" s="837"/>
      <c r="R973" s="832">
        <v>17</v>
      </c>
      <c r="S973" s="837">
        <v>0.70833333333333337</v>
      </c>
      <c r="T973" s="836">
        <v>6</v>
      </c>
      <c r="U973" s="838">
        <v>0.70588235294117652</v>
      </c>
    </row>
    <row r="974" spans="1:21" ht="14.4" customHeight="1" x14ac:dyDescent="0.3">
      <c r="A974" s="831">
        <v>7</v>
      </c>
      <c r="B974" s="832" t="s">
        <v>2161</v>
      </c>
      <c r="C974" s="832" t="s">
        <v>2167</v>
      </c>
      <c r="D974" s="833" t="s">
        <v>3722</v>
      </c>
      <c r="E974" s="834" t="s">
        <v>2191</v>
      </c>
      <c r="F974" s="832" t="s">
        <v>2162</v>
      </c>
      <c r="G974" s="832" t="s">
        <v>2350</v>
      </c>
      <c r="H974" s="832" t="s">
        <v>585</v>
      </c>
      <c r="I974" s="832" t="s">
        <v>3499</v>
      </c>
      <c r="J974" s="832" t="s">
        <v>3054</v>
      </c>
      <c r="K974" s="832" t="s">
        <v>3500</v>
      </c>
      <c r="L974" s="835">
        <v>227.69</v>
      </c>
      <c r="M974" s="835">
        <v>4553.8</v>
      </c>
      <c r="N974" s="832">
        <v>20</v>
      </c>
      <c r="O974" s="836">
        <v>7.5</v>
      </c>
      <c r="P974" s="835">
        <v>4098.42</v>
      </c>
      <c r="Q974" s="837">
        <v>0.9</v>
      </c>
      <c r="R974" s="832">
        <v>18</v>
      </c>
      <c r="S974" s="837">
        <v>0.9</v>
      </c>
      <c r="T974" s="836">
        <v>7</v>
      </c>
      <c r="U974" s="838">
        <v>0.93333333333333335</v>
      </c>
    </row>
    <row r="975" spans="1:21" ht="14.4" customHeight="1" x14ac:dyDescent="0.3">
      <c r="A975" s="831">
        <v>7</v>
      </c>
      <c r="B975" s="832" t="s">
        <v>2161</v>
      </c>
      <c r="C975" s="832" t="s">
        <v>2167</v>
      </c>
      <c r="D975" s="833" t="s">
        <v>3722</v>
      </c>
      <c r="E975" s="834" t="s">
        <v>2191</v>
      </c>
      <c r="F975" s="832" t="s">
        <v>2162</v>
      </c>
      <c r="G975" s="832" t="s">
        <v>3056</v>
      </c>
      <c r="H975" s="832" t="s">
        <v>585</v>
      </c>
      <c r="I975" s="832" t="s">
        <v>3057</v>
      </c>
      <c r="J975" s="832" t="s">
        <v>3058</v>
      </c>
      <c r="K975" s="832" t="s">
        <v>3059</v>
      </c>
      <c r="L975" s="835">
        <v>83.74</v>
      </c>
      <c r="M975" s="835">
        <v>251.21999999999997</v>
      </c>
      <c r="N975" s="832">
        <v>3</v>
      </c>
      <c r="O975" s="836">
        <v>1.5</v>
      </c>
      <c r="P975" s="835">
        <v>251.21999999999997</v>
      </c>
      <c r="Q975" s="837">
        <v>1</v>
      </c>
      <c r="R975" s="832">
        <v>3</v>
      </c>
      <c r="S975" s="837">
        <v>1</v>
      </c>
      <c r="T975" s="836">
        <v>1.5</v>
      </c>
      <c r="U975" s="838">
        <v>1</v>
      </c>
    </row>
    <row r="976" spans="1:21" ht="14.4" customHeight="1" x14ac:dyDescent="0.3">
      <c r="A976" s="831">
        <v>7</v>
      </c>
      <c r="B976" s="832" t="s">
        <v>2161</v>
      </c>
      <c r="C976" s="832" t="s">
        <v>2167</v>
      </c>
      <c r="D976" s="833" t="s">
        <v>3722</v>
      </c>
      <c r="E976" s="834" t="s">
        <v>2191</v>
      </c>
      <c r="F976" s="832" t="s">
        <v>2162</v>
      </c>
      <c r="G976" s="832" t="s">
        <v>2518</v>
      </c>
      <c r="H976" s="832" t="s">
        <v>634</v>
      </c>
      <c r="I976" s="832" t="s">
        <v>2836</v>
      </c>
      <c r="J976" s="832" t="s">
        <v>2837</v>
      </c>
      <c r="K976" s="832" t="s">
        <v>2838</v>
      </c>
      <c r="L976" s="835">
        <v>60.39</v>
      </c>
      <c r="M976" s="835">
        <v>301.95</v>
      </c>
      <c r="N976" s="832">
        <v>5</v>
      </c>
      <c r="O976" s="836">
        <v>1.5</v>
      </c>
      <c r="P976" s="835">
        <v>241.56</v>
      </c>
      <c r="Q976" s="837">
        <v>0.8</v>
      </c>
      <c r="R976" s="832">
        <v>4</v>
      </c>
      <c r="S976" s="837">
        <v>0.8</v>
      </c>
      <c r="T976" s="836">
        <v>1</v>
      </c>
      <c r="U976" s="838">
        <v>0.66666666666666663</v>
      </c>
    </row>
    <row r="977" spans="1:21" ht="14.4" customHeight="1" x14ac:dyDescent="0.3">
      <c r="A977" s="831">
        <v>7</v>
      </c>
      <c r="B977" s="832" t="s">
        <v>2161</v>
      </c>
      <c r="C977" s="832" t="s">
        <v>2167</v>
      </c>
      <c r="D977" s="833" t="s">
        <v>3722</v>
      </c>
      <c r="E977" s="834" t="s">
        <v>2191</v>
      </c>
      <c r="F977" s="832" t="s">
        <v>2162</v>
      </c>
      <c r="G977" s="832" t="s">
        <v>3060</v>
      </c>
      <c r="H977" s="832" t="s">
        <v>585</v>
      </c>
      <c r="I977" s="832" t="s">
        <v>3064</v>
      </c>
      <c r="J977" s="832" t="s">
        <v>3062</v>
      </c>
      <c r="K977" s="832" t="s">
        <v>3065</v>
      </c>
      <c r="L977" s="835">
        <v>908.53</v>
      </c>
      <c r="M977" s="835">
        <v>1817.06</v>
      </c>
      <c r="N977" s="832">
        <v>2</v>
      </c>
      <c r="O977" s="836">
        <v>1</v>
      </c>
      <c r="P977" s="835">
        <v>1817.06</v>
      </c>
      <c r="Q977" s="837">
        <v>1</v>
      </c>
      <c r="R977" s="832">
        <v>2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7</v>
      </c>
      <c r="B978" s="832" t="s">
        <v>2161</v>
      </c>
      <c r="C978" s="832" t="s">
        <v>2167</v>
      </c>
      <c r="D978" s="833" t="s">
        <v>3722</v>
      </c>
      <c r="E978" s="834" t="s">
        <v>2191</v>
      </c>
      <c r="F978" s="832" t="s">
        <v>2162</v>
      </c>
      <c r="G978" s="832" t="s">
        <v>3060</v>
      </c>
      <c r="H978" s="832" t="s">
        <v>585</v>
      </c>
      <c r="I978" s="832" t="s">
        <v>3066</v>
      </c>
      <c r="J978" s="832" t="s">
        <v>3062</v>
      </c>
      <c r="K978" s="832" t="s">
        <v>3067</v>
      </c>
      <c r="L978" s="835">
        <v>1677.3</v>
      </c>
      <c r="M978" s="835">
        <v>5031.8999999999996</v>
      </c>
      <c r="N978" s="832">
        <v>3</v>
      </c>
      <c r="O978" s="836">
        <v>1</v>
      </c>
      <c r="P978" s="835">
        <v>5031.8999999999996</v>
      </c>
      <c r="Q978" s="837">
        <v>1</v>
      </c>
      <c r="R978" s="832">
        <v>3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7</v>
      </c>
      <c r="B979" s="832" t="s">
        <v>2161</v>
      </c>
      <c r="C979" s="832" t="s">
        <v>2167</v>
      </c>
      <c r="D979" s="833" t="s">
        <v>3722</v>
      </c>
      <c r="E979" s="834" t="s">
        <v>2191</v>
      </c>
      <c r="F979" s="832" t="s">
        <v>2162</v>
      </c>
      <c r="G979" s="832" t="s">
        <v>3060</v>
      </c>
      <c r="H979" s="832" t="s">
        <v>585</v>
      </c>
      <c r="I979" s="832" t="s">
        <v>3068</v>
      </c>
      <c r="J979" s="832" t="s">
        <v>3062</v>
      </c>
      <c r="K979" s="832" t="s">
        <v>3069</v>
      </c>
      <c r="L979" s="835">
        <v>1257.97</v>
      </c>
      <c r="M979" s="835">
        <v>7547.82</v>
      </c>
      <c r="N979" s="832">
        <v>6</v>
      </c>
      <c r="O979" s="836">
        <v>2</v>
      </c>
      <c r="P979" s="835">
        <v>7547.82</v>
      </c>
      <c r="Q979" s="837">
        <v>1</v>
      </c>
      <c r="R979" s="832">
        <v>6</v>
      </c>
      <c r="S979" s="837">
        <v>1</v>
      </c>
      <c r="T979" s="836">
        <v>2</v>
      </c>
      <c r="U979" s="838">
        <v>1</v>
      </c>
    </row>
    <row r="980" spans="1:21" ht="14.4" customHeight="1" x14ac:dyDescent="0.3">
      <c r="A980" s="831">
        <v>7</v>
      </c>
      <c r="B980" s="832" t="s">
        <v>2161</v>
      </c>
      <c r="C980" s="832" t="s">
        <v>2167</v>
      </c>
      <c r="D980" s="833" t="s">
        <v>3722</v>
      </c>
      <c r="E980" s="834" t="s">
        <v>2191</v>
      </c>
      <c r="F980" s="832" t="s">
        <v>2162</v>
      </c>
      <c r="G980" s="832" t="s">
        <v>3060</v>
      </c>
      <c r="H980" s="832" t="s">
        <v>585</v>
      </c>
      <c r="I980" s="832" t="s">
        <v>3322</v>
      </c>
      <c r="J980" s="832" t="s">
        <v>3075</v>
      </c>
      <c r="K980" s="832" t="s">
        <v>3323</v>
      </c>
      <c r="L980" s="835">
        <v>151.43</v>
      </c>
      <c r="M980" s="835">
        <v>1211.44</v>
      </c>
      <c r="N980" s="832">
        <v>8</v>
      </c>
      <c r="O980" s="836">
        <v>2</v>
      </c>
      <c r="P980" s="835">
        <v>1211.44</v>
      </c>
      <c r="Q980" s="837">
        <v>1</v>
      </c>
      <c r="R980" s="832">
        <v>8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7</v>
      </c>
      <c r="B981" s="832" t="s">
        <v>2161</v>
      </c>
      <c r="C981" s="832" t="s">
        <v>2167</v>
      </c>
      <c r="D981" s="833" t="s">
        <v>3722</v>
      </c>
      <c r="E981" s="834" t="s">
        <v>2191</v>
      </c>
      <c r="F981" s="832" t="s">
        <v>2162</v>
      </c>
      <c r="G981" s="832" t="s">
        <v>3501</v>
      </c>
      <c r="H981" s="832" t="s">
        <v>585</v>
      </c>
      <c r="I981" s="832" t="s">
        <v>3502</v>
      </c>
      <c r="J981" s="832" t="s">
        <v>1256</v>
      </c>
      <c r="K981" s="832" t="s">
        <v>3503</v>
      </c>
      <c r="L981" s="835">
        <v>85.76</v>
      </c>
      <c r="M981" s="835">
        <v>85.76</v>
      </c>
      <c r="N981" s="832">
        <v>1</v>
      </c>
      <c r="O981" s="836">
        <v>0.5</v>
      </c>
      <c r="P981" s="835">
        <v>85.76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7</v>
      </c>
      <c r="B982" s="832" t="s">
        <v>2161</v>
      </c>
      <c r="C982" s="832" t="s">
        <v>2167</v>
      </c>
      <c r="D982" s="833" t="s">
        <v>3722</v>
      </c>
      <c r="E982" s="834" t="s">
        <v>2191</v>
      </c>
      <c r="F982" s="832" t="s">
        <v>2162</v>
      </c>
      <c r="G982" s="832" t="s">
        <v>3501</v>
      </c>
      <c r="H982" s="832" t="s">
        <v>585</v>
      </c>
      <c r="I982" s="832" t="s">
        <v>3502</v>
      </c>
      <c r="J982" s="832" t="s">
        <v>1256</v>
      </c>
      <c r="K982" s="832" t="s">
        <v>3503</v>
      </c>
      <c r="L982" s="835">
        <v>98.2</v>
      </c>
      <c r="M982" s="835">
        <v>294.60000000000002</v>
      </c>
      <c r="N982" s="832">
        <v>3</v>
      </c>
      <c r="O982" s="836">
        <v>0.5</v>
      </c>
      <c r="P982" s="835">
        <v>294.60000000000002</v>
      </c>
      <c r="Q982" s="837">
        <v>1</v>
      </c>
      <c r="R982" s="832">
        <v>3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7</v>
      </c>
      <c r="B983" s="832" t="s">
        <v>2161</v>
      </c>
      <c r="C983" s="832" t="s">
        <v>2167</v>
      </c>
      <c r="D983" s="833" t="s">
        <v>3722</v>
      </c>
      <c r="E983" s="834" t="s">
        <v>2191</v>
      </c>
      <c r="F983" s="832" t="s">
        <v>2162</v>
      </c>
      <c r="G983" s="832" t="s">
        <v>3501</v>
      </c>
      <c r="H983" s="832" t="s">
        <v>585</v>
      </c>
      <c r="I983" s="832" t="s">
        <v>3504</v>
      </c>
      <c r="J983" s="832" t="s">
        <v>1256</v>
      </c>
      <c r="K983" s="832" t="s">
        <v>3505</v>
      </c>
      <c r="L983" s="835">
        <v>55.16</v>
      </c>
      <c r="M983" s="835">
        <v>275.79999999999995</v>
      </c>
      <c r="N983" s="832">
        <v>5</v>
      </c>
      <c r="O983" s="836">
        <v>1.5</v>
      </c>
      <c r="P983" s="835">
        <v>275.79999999999995</v>
      </c>
      <c r="Q983" s="837">
        <v>1</v>
      </c>
      <c r="R983" s="832">
        <v>5</v>
      </c>
      <c r="S983" s="837">
        <v>1</v>
      </c>
      <c r="T983" s="836">
        <v>1.5</v>
      </c>
      <c r="U983" s="838">
        <v>1</v>
      </c>
    </row>
    <row r="984" spans="1:21" ht="14.4" customHeight="1" x14ac:dyDescent="0.3">
      <c r="A984" s="831">
        <v>7</v>
      </c>
      <c r="B984" s="832" t="s">
        <v>2161</v>
      </c>
      <c r="C984" s="832" t="s">
        <v>2167</v>
      </c>
      <c r="D984" s="833" t="s">
        <v>3722</v>
      </c>
      <c r="E984" s="834" t="s">
        <v>2191</v>
      </c>
      <c r="F984" s="832" t="s">
        <v>2162</v>
      </c>
      <c r="G984" s="832" t="s">
        <v>3506</v>
      </c>
      <c r="H984" s="832" t="s">
        <v>585</v>
      </c>
      <c r="I984" s="832" t="s">
        <v>3507</v>
      </c>
      <c r="J984" s="832" t="s">
        <v>1249</v>
      </c>
      <c r="K984" s="832" t="s">
        <v>2549</v>
      </c>
      <c r="L984" s="835">
        <v>122.73</v>
      </c>
      <c r="M984" s="835">
        <v>736.38</v>
      </c>
      <c r="N984" s="832">
        <v>6</v>
      </c>
      <c r="O984" s="836">
        <v>1.5</v>
      </c>
      <c r="P984" s="835">
        <v>736.38</v>
      </c>
      <c r="Q984" s="837">
        <v>1</v>
      </c>
      <c r="R984" s="832">
        <v>6</v>
      </c>
      <c r="S984" s="837">
        <v>1</v>
      </c>
      <c r="T984" s="836">
        <v>1.5</v>
      </c>
      <c r="U984" s="838">
        <v>1</v>
      </c>
    </row>
    <row r="985" spans="1:21" ht="14.4" customHeight="1" x14ac:dyDescent="0.3">
      <c r="A985" s="831">
        <v>7</v>
      </c>
      <c r="B985" s="832" t="s">
        <v>2161</v>
      </c>
      <c r="C985" s="832" t="s">
        <v>2167</v>
      </c>
      <c r="D985" s="833" t="s">
        <v>3722</v>
      </c>
      <c r="E985" s="834" t="s">
        <v>2191</v>
      </c>
      <c r="F985" s="832" t="s">
        <v>2162</v>
      </c>
      <c r="G985" s="832" t="s">
        <v>3506</v>
      </c>
      <c r="H985" s="832" t="s">
        <v>585</v>
      </c>
      <c r="I985" s="832" t="s">
        <v>3508</v>
      </c>
      <c r="J985" s="832" t="s">
        <v>1249</v>
      </c>
      <c r="K985" s="832" t="s">
        <v>2549</v>
      </c>
      <c r="L985" s="835">
        <v>0</v>
      </c>
      <c r="M985" s="835">
        <v>0</v>
      </c>
      <c r="N985" s="832">
        <v>4</v>
      </c>
      <c r="O985" s="836">
        <v>0.5</v>
      </c>
      <c r="P985" s="835">
        <v>0</v>
      </c>
      <c r="Q985" s="837"/>
      <c r="R985" s="832">
        <v>4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7</v>
      </c>
      <c r="B986" s="832" t="s">
        <v>2161</v>
      </c>
      <c r="C986" s="832" t="s">
        <v>2167</v>
      </c>
      <c r="D986" s="833" t="s">
        <v>3722</v>
      </c>
      <c r="E986" s="834" t="s">
        <v>2191</v>
      </c>
      <c r="F986" s="832" t="s">
        <v>2162</v>
      </c>
      <c r="G986" s="832" t="s">
        <v>2356</v>
      </c>
      <c r="H986" s="832" t="s">
        <v>585</v>
      </c>
      <c r="I986" s="832" t="s">
        <v>2433</v>
      </c>
      <c r="J986" s="832" t="s">
        <v>2434</v>
      </c>
      <c r="K986" s="832" t="s">
        <v>2435</v>
      </c>
      <c r="L986" s="835">
        <v>140.94999999999999</v>
      </c>
      <c r="M986" s="835">
        <v>4228.5</v>
      </c>
      <c r="N986" s="832">
        <v>30</v>
      </c>
      <c r="O986" s="836">
        <v>6</v>
      </c>
      <c r="P986" s="835">
        <v>3805.6499999999996</v>
      </c>
      <c r="Q986" s="837">
        <v>0.89999999999999991</v>
      </c>
      <c r="R986" s="832">
        <v>27</v>
      </c>
      <c r="S986" s="837">
        <v>0.9</v>
      </c>
      <c r="T986" s="836">
        <v>5.5</v>
      </c>
      <c r="U986" s="838">
        <v>0.91666666666666663</v>
      </c>
    </row>
    <row r="987" spans="1:21" ht="14.4" customHeight="1" x14ac:dyDescent="0.3">
      <c r="A987" s="831">
        <v>7</v>
      </c>
      <c r="B987" s="832" t="s">
        <v>2161</v>
      </c>
      <c r="C987" s="832" t="s">
        <v>2167</v>
      </c>
      <c r="D987" s="833" t="s">
        <v>3722</v>
      </c>
      <c r="E987" s="834" t="s">
        <v>2191</v>
      </c>
      <c r="F987" s="832" t="s">
        <v>2162</v>
      </c>
      <c r="G987" s="832" t="s">
        <v>2356</v>
      </c>
      <c r="H987" s="832" t="s">
        <v>585</v>
      </c>
      <c r="I987" s="832" t="s">
        <v>2357</v>
      </c>
      <c r="J987" s="832" t="s">
        <v>2358</v>
      </c>
      <c r="K987" s="832" t="s">
        <v>1819</v>
      </c>
      <c r="L987" s="835">
        <v>187.92</v>
      </c>
      <c r="M987" s="835">
        <v>3758.3999999999996</v>
      </c>
      <c r="N987" s="832">
        <v>20</v>
      </c>
      <c r="O987" s="836">
        <v>2.5</v>
      </c>
      <c r="P987" s="835">
        <v>3758.3999999999996</v>
      </c>
      <c r="Q987" s="837">
        <v>1</v>
      </c>
      <c r="R987" s="832">
        <v>20</v>
      </c>
      <c r="S987" s="837">
        <v>1</v>
      </c>
      <c r="T987" s="836">
        <v>2.5</v>
      </c>
      <c r="U987" s="838">
        <v>1</v>
      </c>
    </row>
    <row r="988" spans="1:21" ht="14.4" customHeight="1" x14ac:dyDescent="0.3">
      <c r="A988" s="831">
        <v>7</v>
      </c>
      <c r="B988" s="832" t="s">
        <v>2161</v>
      </c>
      <c r="C988" s="832" t="s">
        <v>2167</v>
      </c>
      <c r="D988" s="833" t="s">
        <v>3722</v>
      </c>
      <c r="E988" s="834" t="s">
        <v>2191</v>
      </c>
      <c r="F988" s="832" t="s">
        <v>2162</v>
      </c>
      <c r="G988" s="832" t="s">
        <v>2356</v>
      </c>
      <c r="H988" s="832" t="s">
        <v>585</v>
      </c>
      <c r="I988" s="832" t="s">
        <v>3091</v>
      </c>
      <c r="J988" s="832" t="s">
        <v>1261</v>
      </c>
      <c r="K988" s="832" t="s">
        <v>2361</v>
      </c>
      <c r="L988" s="835">
        <v>93.96</v>
      </c>
      <c r="M988" s="835">
        <v>4510.08</v>
      </c>
      <c r="N988" s="832">
        <v>48</v>
      </c>
      <c r="O988" s="836">
        <v>5</v>
      </c>
      <c r="P988" s="835">
        <v>2818.8</v>
      </c>
      <c r="Q988" s="837">
        <v>0.625</v>
      </c>
      <c r="R988" s="832">
        <v>30</v>
      </c>
      <c r="S988" s="837">
        <v>0.625</v>
      </c>
      <c r="T988" s="836">
        <v>3.5</v>
      </c>
      <c r="U988" s="838">
        <v>0.7</v>
      </c>
    </row>
    <row r="989" spans="1:21" ht="14.4" customHeight="1" x14ac:dyDescent="0.3">
      <c r="A989" s="831">
        <v>7</v>
      </c>
      <c r="B989" s="832" t="s">
        <v>2161</v>
      </c>
      <c r="C989" s="832" t="s">
        <v>2167</v>
      </c>
      <c r="D989" s="833" t="s">
        <v>3722</v>
      </c>
      <c r="E989" s="834" t="s">
        <v>2191</v>
      </c>
      <c r="F989" s="832" t="s">
        <v>2162</v>
      </c>
      <c r="G989" s="832" t="s">
        <v>2356</v>
      </c>
      <c r="H989" s="832" t="s">
        <v>585</v>
      </c>
      <c r="I989" s="832" t="s">
        <v>3092</v>
      </c>
      <c r="J989" s="832" t="s">
        <v>3093</v>
      </c>
      <c r="K989" s="832" t="s">
        <v>3094</v>
      </c>
      <c r="L989" s="835">
        <v>300.68</v>
      </c>
      <c r="M989" s="835">
        <v>4510.2</v>
      </c>
      <c r="N989" s="832">
        <v>15</v>
      </c>
      <c r="O989" s="836">
        <v>6</v>
      </c>
      <c r="P989" s="835">
        <v>3908.84</v>
      </c>
      <c r="Q989" s="837">
        <v>0.8666666666666667</v>
      </c>
      <c r="R989" s="832">
        <v>13</v>
      </c>
      <c r="S989" s="837">
        <v>0.8666666666666667</v>
      </c>
      <c r="T989" s="836">
        <v>5</v>
      </c>
      <c r="U989" s="838">
        <v>0.83333333333333337</v>
      </c>
    </row>
    <row r="990" spans="1:21" ht="14.4" customHeight="1" x14ac:dyDescent="0.3">
      <c r="A990" s="831">
        <v>7</v>
      </c>
      <c r="B990" s="832" t="s">
        <v>2161</v>
      </c>
      <c r="C990" s="832" t="s">
        <v>2167</v>
      </c>
      <c r="D990" s="833" t="s">
        <v>3722</v>
      </c>
      <c r="E990" s="834" t="s">
        <v>2191</v>
      </c>
      <c r="F990" s="832" t="s">
        <v>2162</v>
      </c>
      <c r="G990" s="832" t="s">
        <v>2356</v>
      </c>
      <c r="H990" s="832" t="s">
        <v>585</v>
      </c>
      <c r="I990" s="832" t="s">
        <v>3509</v>
      </c>
      <c r="J990" s="832" t="s">
        <v>3510</v>
      </c>
      <c r="K990" s="832" t="s">
        <v>3331</v>
      </c>
      <c r="L990" s="835">
        <v>0</v>
      </c>
      <c r="M990" s="835">
        <v>0</v>
      </c>
      <c r="N990" s="832">
        <v>6</v>
      </c>
      <c r="O990" s="836">
        <v>0.5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7</v>
      </c>
      <c r="B991" s="832" t="s">
        <v>2161</v>
      </c>
      <c r="C991" s="832" t="s">
        <v>2167</v>
      </c>
      <c r="D991" s="833" t="s">
        <v>3722</v>
      </c>
      <c r="E991" s="834" t="s">
        <v>2191</v>
      </c>
      <c r="F991" s="832" t="s">
        <v>2162</v>
      </c>
      <c r="G991" s="832" t="s">
        <v>2356</v>
      </c>
      <c r="H991" s="832" t="s">
        <v>585</v>
      </c>
      <c r="I991" s="832" t="s">
        <v>3511</v>
      </c>
      <c r="J991" s="832" t="s">
        <v>3330</v>
      </c>
      <c r="K991" s="832" t="s">
        <v>3512</v>
      </c>
      <c r="L991" s="835">
        <v>140.94999999999999</v>
      </c>
      <c r="M991" s="835">
        <v>281.89999999999998</v>
      </c>
      <c r="N991" s="832">
        <v>2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7</v>
      </c>
      <c r="B992" s="832" t="s">
        <v>2161</v>
      </c>
      <c r="C992" s="832" t="s">
        <v>2167</v>
      </c>
      <c r="D992" s="833" t="s">
        <v>3722</v>
      </c>
      <c r="E992" s="834" t="s">
        <v>2191</v>
      </c>
      <c r="F992" s="832" t="s">
        <v>2162</v>
      </c>
      <c r="G992" s="832" t="s">
        <v>2356</v>
      </c>
      <c r="H992" s="832" t="s">
        <v>585</v>
      </c>
      <c r="I992" s="832" t="s">
        <v>3513</v>
      </c>
      <c r="J992" s="832" t="s">
        <v>3330</v>
      </c>
      <c r="K992" s="832" t="s">
        <v>3397</v>
      </c>
      <c r="L992" s="835">
        <v>158.85</v>
      </c>
      <c r="M992" s="835">
        <v>317.7</v>
      </c>
      <c r="N992" s="832">
        <v>2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7</v>
      </c>
      <c r="B993" s="832" t="s">
        <v>2161</v>
      </c>
      <c r="C993" s="832" t="s">
        <v>2167</v>
      </c>
      <c r="D993" s="833" t="s">
        <v>3722</v>
      </c>
      <c r="E993" s="834" t="s">
        <v>2191</v>
      </c>
      <c r="F993" s="832" t="s">
        <v>2162</v>
      </c>
      <c r="G993" s="832" t="s">
        <v>2362</v>
      </c>
      <c r="H993" s="832" t="s">
        <v>585</v>
      </c>
      <c r="I993" s="832" t="s">
        <v>2363</v>
      </c>
      <c r="J993" s="832" t="s">
        <v>2364</v>
      </c>
      <c r="K993" s="832" t="s">
        <v>2365</v>
      </c>
      <c r="L993" s="835">
        <v>264</v>
      </c>
      <c r="M993" s="835">
        <v>528</v>
      </c>
      <c r="N993" s="832">
        <v>2</v>
      </c>
      <c r="O993" s="836">
        <v>0.5</v>
      </c>
      <c r="P993" s="835">
        <v>528</v>
      </c>
      <c r="Q993" s="837">
        <v>1</v>
      </c>
      <c r="R993" s="832">
        <v>2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7</v>
      </c>
      <c r="B994" s="832" t="s">
        <v>2161</v>
      </c>
      <c r="C994" s="832" t="s">
        <v>2167</v>
      </c>
      <c r="D994" s="833" t="s">
        <v>3722</v>
      </c>
      <c r="E994" s="834" t="s">
        <v>2191</v>
      </c>
      <c r="F994" s="832" t="s">
        <v>2162</v>
      </c>
      <c r="G994" s="832" t="s">
        <v>3102</v>
      </c>
      <c r="H994" s="832" t="s">
        <v>585</v>
      </c>
      <c r="I994" s="832" t="s">
        <v>3514</v>
      </c>
      <c r="J994" s="832" t="s">
        <v>3515</v>
      </c>
      <c r="K994" s="832" t="s">
        <v>3516</v>
      </c>
      <c r="L994" s="835">
        <v>150.32</v>
      </c>
      <c r="M994" s="835">
        <v>901.92</v>
      </c>
      <c r="N994" s="832">
        <v>6</v>
      </c>
      <c r="O994" s="836">
        <v>1</v>
      </c>
      <c r="P994" s="835">
        <v>901.92</v>
      </c>
      <c r="Q994" s="837">
        <v>1</v>
      </c>
      <c r="R994" s="832">
        <v>6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7</v>
      </c>
      <c r="B995" s="832" t="s">
        <v>2161</v>
      </c>
      <c r="C995" s="832" t="s">
        <v>2167</v>
      </c>
      <c r="D995" s="833" t="s">
        <v>3722</v>
      </c>
      <c r="E995" s="834" t="s">
        <v>2191</v>
      </c>
      <c r="F995" s="832" t="s">
        <v>2162</v>
      </c>
      <c r="G995" s="832" t="s">
        <v>3102</v>
      </c>
      <c r="H995" s="832" t="s">
        <v>634</v>
      </c>
      <c r="I995" s="832" t="s">
        <v>3332</v>
      </c>
      <c r="J995" s="832" t="s">
        <v>3104</v>
      </c>
      <c r="K995" s="832" t="s">
        <v>3333</v>
      </c>
      <c r="L995" s="835">
        <v>80.53</v>
      </c>
      <c r="M995" s="835">
        <v>483.18</v>
      </c>
      <c r="N995" s="832">
        <v>6</v>
      </c>
      <c r="O995" s="836">
        <v>1</v>
      </c>
      <c r="P995" s="835">
        <v>241.59</v>
      </c>
      <c r="Q995" s="837">
        <v>0.5</v>
      </c>
      <c r="R995" s="832">
        <v>3</v>
      </c>
      <c r="S995" s="837">
        <v>0.5</v>
      </c>
      <c r="T995" s="836">
        <v>0.5</v>
      </c>
      <c r="U995" s="838">
        <v>0.5</v>
      </c>
    </row>
    <row r="996" spans="1:21" ht="14.4" customHeight="1" x14ac:dyDescent="0.3">
      <c r="A996" s="831">
        <v>7</v>
      </c>
      <c r="B996" s="832" t="s">
        <v>2161</v>
      </c>
      <c r="C996" s="832" t="s">
        <v>2167</v>
      </c>
      <c r="D996" s="833" t="s">
        <v>3722</v>
      </c>
      <c r="E996" s="834" t="s">
        <v>2191</v>
      </c>
      <c r="F996" s="832" t="s">
        <v>2162</v>
      </c>
      <c r="G996" s="832" t="s">
        <v>3102</v>
      </c>
      <c r="H996" s="832" t="s">
        <v>585</v>
      </c>
      <c r="I996" s="832" t="s">
        <v>3517</v>
      </c>
      <c r="J996" s="832" t="s">
        <v>3515</v>
      </c>
      <c r="K996" s="832" t="s">
        <v>3105</v>
      </c>
      <c r="L996" s="835">
        <v>0</v>
      </c>
      <c r="M996" s="835">
        <v>0</v>
      </c>
      <c r="N996" s="832">
        <v>3</v>
      </c>
      <c r="O996" s="836">
        <v>0.5</v>
      </c>
      <c r="P996" s="835">
        <v>0</v>
      </c>
      <c r="Q996" s="837"/>
      <c r="R996" s="832">
        <v>3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7</v>
      </c>
      <c r="B997" s="832" t="s">
        <v>2161</v>
      </c>
      <c r="C997" s="832" t="s">
        <v>2167</v>
      </c>
      <c r="D997" s="833" t="s">
        <v>3722</v>
      </c>
      <c r="E997" s="834" t="s">
        <v>2191</v>
      </c>
      <c r="F997" s="832" t="s">
        <v>2162</v>
      </c>
      <c r="G997" s="832" t="s">
        <v>2281</v>
      </c>
      <c r="H997" s="832" t="s">
        <v>634</v>
      </c>
      <c r="I997" s="832" t="s">
        <v>2033</v>
      </c>
      <c r="J997" s="832" t="s">
        <v>1326</v>
      </c>
      <c r="K997" s="832" t="s">
        <v>2034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7</v>
      </c>
      <c r="B998" s="832" t="s">
        <v>2161</v>
      </c>
      <c r="C998" s="832" t="s">
        <v>2167</v>
      </c>
      <c r="D998" s="833" t="s">
        <v>3722</v>
      </c>
      <c r="E998" s="834" t="s">
        <v>2191</v>
      </c>
      <c r="F998" s="832" t="s">
        <v>2162</v>
      </c>
      <c r="G998" s="832" t="s">
        <v>2281</v>
      </c>
      <c r="H998" s="832" t="s">
        <v>634</v>
      </c>
      <c r="I998" s="832" t="s">
        <v>2035</v>
      </c>
      <c r="J998" s="832" t="s">
        <v>1326</v>
      </c>
      <c r="K998" s="832" t="s">
        <v>2036</v>
      </c>
      <c r="L998" s="835">
        <v>0</v>
      </c>
      <c r="M998" s="835">
        <v>0</v>
      </c>
      <c r="N998" s="832">
        <v>22</v>
      </c>
      <c r="O998" s="836">
        <v>11.5</v>
      </c>
      <c r="P998" s="835">
        <v>0</v>
      </c>
      <c r="Q998" s="837"/>
      <c r="R998" s="832">
        <v>19</v>
      </c>
      <c r="S998" s="837">
        <v>0.86363636363636365</v>
      </c>
      <c r="T998" s="836">
        <v>10</v>
      </c>
      <c r="U998" s="838">
        <v>0.86956521739130432</v>
      </c>
    </row>
    <row r="999" spans="1:21" ht="14.4" customHeight="1" x14ac:dyDescent="0.3">
      <c r="A999" s="831">
        <v>7</v>
      </c>
      <c r="B999" s="832" t="s">
        <v>2161</v>
      </c>
      <c r="C999" s="832" t="s">
        <v>2167</v>
      </c>
      <c r="D999" s="833" t="s">
        <v>3722</v>
      </c>
      <c r="E999" s="834" t="s">
        <v>2191</v>
      </c>
      <c r="F999" s="832" t="s">
        <v>2162</v>
      </c>
      <c r="G999" s="832" t="s">
        <v>2281</v>
      </c>
      <c r="H999" s="832" t="s">
        <v>585</v>
      </c>
      <c r="I999" s="832" t="s">
        <v>2370</v>
      </c>
      <c r="J999" s="832" t="s">
        <v>2371</v>
      </c>
      <c r="K999" s="832" t="s">
        <v>2372</v>
      </c>
      <c r="L999" s="835">
        <v>0</v>
      </c>
      <c r="M999" s="835">
        <v>0</v>
      </c>
      <c r="N999" s="832">
        <v>15</v>
      </c>
      <c r="O999" s="836">
        <v>11</v>
      </c>
      <c r="P999" s="835">
        <v>0</v>
      </c>
      <c r="Q999" s="837"/>
      <c r="R999" s="832">
        <v>13</v>
      </c>
      <c r="S999" s="837">
        <v>0.8666666666666667</v>
      </c>
      <c r="T999" s="836">
        <v>9.5</v>
      </c>
      <c r="U999" s="838">
        <v>0.86363636363636365</v>
      </c>
    </row>
    <row r="1000" spans="1:21" ht="14.4" customHeight="1" x14ac:dyDescent="0.3">
      <c r="A1000" s="831">
        <v>7</v>
      </c>
      <c r="B1000" s="832" t="s">
        <v>2161</v>
      </c>
      <c r="C1000" s="832" t="s">
        <v>2167</v>
      </c>
      <c r="D1000" s="833" t="s">
        <v>3722</v>
      </c>
      <c r="E1000" s="834" t="s">
        <v>2191</v>
      </c>
      <c r="F1000" s="832" t="s">
        <v>2162</v>
      </c>
      <c r="G1000" s="832" t="s">
        <v>2281</v>
      </c>
      <c r="H1000" s="832" t="s">
        <v>585</v>
      </c>
      <c r="I1000" s="832" t="s">
        <v>3518</v>
      </c>
      <c r="J1000" s="832" t="s">
        <v>2371</v>
      </c>
      <c r="K1000" s="832" t="s">
        <v>2034</v>
      </c>
      <c r="L1000" s="835">
        <v>0</v>
      </c>
      <c r="M1000" s="835">
        <v>0</v>
      </c>
      <c r="N1000" s="832">
        <v>1</v>
      </c>
      <c r="O1000" s="836">
        <v>1</v>
      </c>
      <c r="P1000" s="835">
        <v>0</v>
      </c>
      <c r="Q1000" s="837"/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7</v>
      </c>
      <c r="B1001" s="832" t="s">
        <v>2161</v>
      </c>
      <c r="C1001" s="832" t="s">
        <v>2167</v>
      </c>
      <c r="D1001" s="833" t="s">
        <v>3722</v>
      </c>
      <c r="E1001" s="834" t="s">
        <v>2191</v>
      </c>
      <c r="F1001" s="832" t="s">
        <v>2162</v>
      </c>
      <c r="G1001" s="832" t="s">
        <v>2373</v>
      </c>
      <c r="H1001" s="832" t="s">
        <v>634</v>
      </c>
      <c r="I1001" s="832" t="s">
        <v>2139</v>
      </c>
      <c r="J1001" s="832" t="s">
        <v>2140</v>
      </c>
      <c r="K1001" s="832" t="s">
        <v>2046</v>
      </c>
      <c r="L1001" s="835">
        <v>133.94</v>
      </c>
      <c r="M1001" s="835">
        <v>133.94</v>
      </c>
      <c r="N1001" s="832">
        <v>1</v>
      </c>
      <c r="O1001" s="836">
        <v>0.5</v>
      </c>
      <c r="P1001" s="835">
        <v>133.94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7</v>
      </c>
      <c r="B1002" s="832" t="s">
        <v>2161</v>
      </c>
      <c r="C1002" s="832" t="s">
        <v>2167</v>
      </c>
      <c r="D1002" s="833" t="s">
        <v>3722</v>
      </c>
      <c r="E1002" s="834" t="s">
        <v>2191</v>
      </c>
      <c r="F1002" s="832" t="s">
        <v>2162</v>
      </c>
      <c r="G1002" s="832" t="s">
        <v>2376</v>
      </c>
      <c r="H1002" s="832" t="s">
        <v>585</v>
      </c>
      <c r="I1002" s="832" t="s">
        <v>2596</v>
      </c>
      <c r="J1002" s="832" t="s">
        <v>2378</v>
      </c>
      <c r="K1002" s="832" t="s">
        <v>2597</v>
      </c>
      <c r="L1002" s="835">
        <v>50.32</v>
      </c>
      <c r="M1002" s="835">
        <v>201.28</v>
      </c>
      <c r="N1002" s="832">
        <v>4</v>
      </c>
      <c r="O1002" s="836">
        <v>1.5</v>
      </c>
      <c r="P1002" s="835">
        <v>201.28</v>
      </c>
      <c r="Q1002" s="837">
        <v>1</v>
      </c>
      <c r="R1002" s="832">
        <v>4</v>
      </c>
      <c r="S1002" s="837">
        <v>1</v>
      </c>
      <c r="T1002" s="836">
        <v>1.5</v>
      </c>
      <c r="U1002" s="838">
        <v>1</v>
      </c>
    </row>
    <row r="1003" spans="1:21" ht="14.4" customHeight="1" x14ac:dyDescent="0.3">
      <c r="A1003" s="831">
        <v>7</v>
      </c>
      <c r="B1003" s="832" t="s">
        <v>2161</v>
      </c>
      <c r="C1003" s="832" t="s">
        <v>2167</v>
      </c>
      <c r="D1003" s="833" t="s">
        <v>3722</v>
      </c>
      <c r="E1003" s="834" t="s">
        <v>2191</v>
      </c>
      <c r="F1003" s="832" t="s">
        <v>2162</v>
      </c>
      <c r="G1003" s="832" t="s">
        <v>2376</v>
      </c>
      <c r="H1003" s="832" t="s">
        <v>585</v>
      </c>
      <c r="I1003" s="832" t="s">
        <v>3114</v>
      </c>
      <c r="J1003" s="832" t="s">
        <v>2413</v>
      </c>
      <c r="K1003" s="832" t="s">
        <v>3115</v>
      </c>
      <c r="L1003" s="835">
        <v>50.32</v>
      </c>
      <c r="M1003" s="835">
        <v>5333.92</v>
      </c>
      <c r="N1003" s="832">
        <v>106</v>
      </c>
      <c r="O1003" s="836">
        <v>13.5</v>
      </c>
      <c r="P1003" s="835">
        <v>4226.88</v>
      </c>
      <c r="Q1003" s="837">
        <v>0.79245283018867929</v>
      </c>
      <c r="R1003" s="832">
        <v>84</v>
      </c>
      <c r="S1003" s="837">
        <v>0.79245283018867929</v>
      </c>
      <c r="T1003" s="836">
        <v>10</v>
      </c>
      <c r="U1003" s="838">
        <v>0.7407407407407407</v>
      </c>
    </row>
    <row r="1004" spans="1:21" ht="14.4" customHeight="1" x14ac:dyDescent="0.3">
      <c r="A1004" s="831">
        <v>7</v>
      </c>
      <c r="B1004" s="832" t="s">
        <v>2161</v>
      </c>
      <c r="C1004" s="832" t="s">
        <v>2167</v>
      </c>
      <c r="D1004" s="833" t="s">
        <v>3722</v>
      </c>
      <c r="E1004" s="834" t="s">
        <v>2191</v>
      </c>
      <c r="F1004" s="832" t="s">
        <v>2162</v>
      </c>
      <c r="G1004" s="832" t="s">
        <v>2376</v>
      </c>
      <c r="H1004" s="832" t="s">
        <v>585</v>
      </c>
      <c r="I1004" s="832" t="s">
        <v>3519</v>
      </c>
      <c r="J1004" s="832" t="s">
        <v>2378</v>
      </c>
      <c r="K1004" s="832" t="s">
        <v>3520</v>
      </c>
      <c r="L1004" s="835">
        <v>33.31</v>
      </c>
      <c r="M1004" s="835">
        <v>66.62</v>
      </c>
      <c r="N1004" s="832">
        <v>2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7</v>
      </c>
      <c r="B1005" s="832" t="s">
        <v>2161</v>
      </c>
      <c r="C1005" s="832" t="s">
        <v>2167</v>
      </c>
      <c r="D1005" s="833" t="s">
        <v>3722</v>
      </c>
      <c r="E1005" s="834" t="s">
        <v>2191</v>
      </c>
      <c r="F1005" s="832" t="s">
        <v>2162</v>
      </c>
      <c r="G1005" s="832" t="s">
        <v>2376</v>
      </c>
      <c r="H1005" s="832" t="s">
        <v>585</v>
      </c>
      <c r="I1005" s="832" t="s">
        <v>2415</v>
      </c>
      <c r="J1005" s="832" t="s">
        <v>2378</v>
      </c>
      <c r="K1005" s="832" t="s">
        <v>2416</v>
      </c>
      <c r="L1005" s="835">
        <v>99.94</v>
      </c>
      <c r="M1005" s="835">
        <v>2798.3199999999997</v>
      </c>
      <c r="N1005" s="832">
        <v>28</v>
      </c>
      <c r="O1005" s="836">
        <v>6.5</v>
      </c>
      <c r="P1005" s="835">
        <v>2198.6799999999998</v>
      </c>
      <c r="Q1005" s="837">
        <v>0.7857142857142857</v>
      </c>
      <c r="R1005" s="832">
        <v>22</v>
      </c>
      <c r="S1005" s="837">
        <v>0.7857142857142857</v>
      </c>
      <c r="T1005" s="836">
        <v>6</v>
      </c>
      <c r="U1005" s="838">
        <v>0.92307692307692313</v>
      </c>
    </row>
    <row r="1006" spans="1:21" ht="14.4" customHeight="1" x14ac:dyDescent="0.3">
      <c r="A1006" s="831">
        <v>7</v>
      </c>
      <c r="B1006" s="832" t="s">
        <v>2161</v>
      </c>
      <c r="C1006" s="832" t="s">
        <v>2167</v>
      </c>
      <c r="D1006" s="833" t="s">
        <v>3722</v>
      </c>
      <c r="E1006" s="834" t="s">
        <v>2191</v>
      </c>
      <c r="F1006" s="832" t="s">
        <v>2162</v>
      </c>
      <c r="G1006" s="832" t="s">
        <v>2376</v>
      </c>
      <c r="H1006" s="832" t="s">
        <v>585</v>
      </c>
      <c r="I1006" s="832" t="s">
        <v>2377</v>
      </c>
      <c r="J1006" s="832" t="s">
        <v>2378</v>
      </c>
      <c r="K1006" s="832" t="s">
        <v>2379</v>
      </c>
      <c r="L1006" s="835">
        <v>299.83999999999997</v>
      </c>
      <c r="M1006" s="835">
        <v>7795.840000000002</v>
      </c>
      <c r="N1006" s="832">
        <v>26</v>
      </c>
      <c r="O1006" s="836">
        <v>7</v>
      </c>
      <c r="P1006" s="835">
        <v>7795.840000000002</v>
      </c>
      <c r="Q1006" s="837">
        <v>1</v>
      </c>
      <c r="R1006" s="832">
        <v>26</v>
      </c>
      <c r="S1006" s="837">
        <v>1</v>
      </c>
      <c r="T1006" s="836">
        <v>7</v>
      </c>
      <c r="U1006" s="838">
        <v>1</v>
      </c>
    </row>
    <row r="1007" spans="1:21" ht="14.4" customHeight="1" x14ac:dyDescent="0.3">
      <c r="A1007" s="831">
        <v>7</v>
      </c>
      <c r="B1007" s="832" t="s">
        <v>2161</v>
      </c>
      <c r="C1007" s="832" t="s">
        <v>2167</v>
      </c>
      <c r="D1007" s="833" t="s">
        <v>3722</v>
      </c>
      <c r="E1007" s="834" t="s">
        <v>2191</v>
      </c>
      <c r="F1007" s="832" t="s">
        <v>2162</v>
      </c>
      <c r="G1007" s="832" t="s">
        <v>2376</v>
      </c>
      <c r="H1007" s="832" t="s">
        <v>585</v>
      </c>
      <c r="I1007" s="832" t="s">
        <v>3117</v>
      </c>
      <c r="J1007" s="832" t="s">
        <v>3118</v>
      </c>
      <c r="K1007" s="832" t="s">
        <v>2597</v>
      </c>
      <c r="L1007" s="835">
        <v>50.32</v>
      </c>
      <c r="M1007" s="835">
        <v>452.88</v>
      </c>
      <c r="N1007" s="832">
        <v>9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7</v>
      </c>
      <c r="B1008" s="832" t="s">
        <v>2161</v>
      </c>
      <c r="C1008" s="832" t="s">
        <v>2167</v>
      </c>
      <c r="D1008" s="833" t="s">
        <v>3722</v>
      </c>
      <c r="E1008" s="834" t="s">
        <v>2191</v>
      </c>
      <c r="F1008" s="832" t="s">
        <v>2162</v>
      </c>
      <c r="G1008" s="832" t="s">
        <v>2376</v>
      </c>
      <c r="H1008" s="832" t="s">
        <v>585</v>
      </c>
      <c r="I1008" s="832" t="s">
        <v>3119</v>
      </c>
      <c r="J1008" s="832" t="s">
        <v>2413</v>
      </c>
      <c r="K1008" s="832" t="s">
        <v>3120</v>
      </c>
      <c r="L1008" s="835">
        <v>50.32</v>
      </c>
      <c r="M1008" s="835">
        <v>1459.2800000000002</v>
      </c>
      <c r="N1008" s="832">
        <v>29</v>
      </c>
      <c r="O1008" s="836">
        <v>5</v>
      </c>
      <c r="P1008" s="835">
        <v>251.60000000000002</v>
      </c>
      <c r="Q1008" s="837">
        <v>0.17241379310344826</v>
      </c>
      <c r="R1008" s="832">
        <v>5</v>
      </c>
      <c r="S1008" s="837">
        <v>0.17241379310344829</v>
      </c>
      <c r="T1008" s="836">
        <v>1</v>
      </c>
      <c r="U1008" s="838">
        <v>0.2</v>
      </c>
    </row>
    <row r="1009" spans="1:21" ht="14.4" customHeight="1" x14ac:dyDescent="0.3">
      <c r="A1009" s="831">
        <v>7</v>
      </c>
      <c r="B1009" s="832" t="s">
        <v>2161</v>
      </c>
      <c r="C1009" s="832" t="s">
        <v>2167</v>
      </c>
      <c r="D1009" s="833" t="s">
        <v>3722</v>
      </c>
      <c r="E1009" s="834" t="s">
        <v>2191</v>
      </c>
      <c r="F1009" s="832" t="s">
        <v>2162</v>
      </c>
      <c r="G1009" s="832" t="s">
        <v>2376</v>
      </c>
      <c r="H1009" s="832" t="s">
        <v>585</v>
      </c>
      <c r="I1009" s="832" t="s">
        <v>3123</v>
      </c>
      <c r="J1009" s="832" t="s">
        <v>3124</v>
      </c>
      <c r="K1009" s="832" t="s">
        <v>3125</v>
      </c>
      <c r="L1009" s="835">
        <v>99.94</v>
      </c>
      <c r="M1009" s="835">
        <v>8994.5999999999985</v>
      </c>
      <c r="N1009" s="832">
        <v>90</v>
      </c>
      <c r="O1009" s="836">
        <v>21</v>
      </c>
      <c r="P1009" s="835">
        <v>6995.7999999999993</v>
      </c>
      <c r="Q1009" s="837">
        <v>0.77777777777777779</v>
      </c>
      <c r="R1009" s="832">
        <v>70</v>
      </c>
      <c r="S1009" s="837">
        <v>0.77777777777777779</v>
      </c>
      <c r="T1009" s="836">
        <v>18</v>
      </c>
      <c r="U1009" s="838">
        <v>0.8571428571428571</v>
      </c>
    </row>
    <row r="1010" spans="1:21" ht="14.4" customHeight="1" x14ac:dyDescent="0.3">
      <c r="A1010" s="831">
        <v>7</v>
      </c>
      <c r="B1010" s="832" t="s">
        <v>2161</v>
      </c>
      <c r="C1010" s="832" t="s">
        <v>2167</v>
      </c>
      <c r="D1010" s="833" t="s">
        <v>3722</v>
      </c>
      <c r="E1010" s="834" t="s">
        <v>2191</v>
      </c>
      <c r="F1010" s="832" t="s">
        <v>2162</v>
      </c>
      <c r="G1010" s="832" t="s">
        <v>2376</v>
      </c>
      <c r="H1010" s="832" t="s">
        <v>585</v>
      </c>
      <c r="I1010" s="832" t="s">
        <v>3128</v>
      </c>
      <c r="J1010" s="832" t="s">
        <v>2413</v>
      </c>
      <c r="K1010" s="832" t="s">
        <v>3115</v>
      </c>
      <c r="L1010" s="835">
        <v>50.32</v>
      </c>
      <c r="M1010" s="835">
        <v>100.64</v>
      </c>
      <c r="N1010" s="832">
        <v>2</v>
      </c>
      <c r="O1010" s="836">
        <v>0.5</v>
      </c>
      <c r="P1010" s="835">
        <v>100.64</v>
      </c>
      <c r="Q1010" s="837">
        <v>1</v>
      </c>
      <c r="R1010" s="832">
        <v>2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7</v>
      </c>
      <c r="B1011" s="832" t="s">
        <v>2161</v>
      </c>
      <c r="C1011" s="832" t="s">
        <v>2167</v>
      </c>
      <c r="D1011" s="833" t="s">
        <v>3722</v>
      </c>
      <c r="E1011" s="834" t="s">
        <v>2191</v>
      </c>
      <c r="F1011" s="832" t="s">
        <v>2162</v>
      </c>
      <c r="G1011" s="832" t="s">
        <v>2376</v>
      </c>
      <c r="H1011" s="832" t="s">
        <v>585</v>
      </c>
      <c r="I1011" s="832" t="s">
        <v>2380</v>
      </c>
      <c r="J1011" s="832" t="s">
        <v>2381</v>
      </c>
      <c r="K1011" s="832" t="s">
        <v>2382</v>
      </c>
      <c r="L1011" s="835">
        <v>95.29</v>
      </c>
      <c r="M1011" s="835">
        <v>1619.93</v>
      </c>
      <c r="N1011" s="832">
        <v>17</v>
      </c>
      <c r="O1011" s="836">
        <v>3</v>
      </c>
      <c r="P1011" s="835">
        <v>1048.19</v>
      </c>
      <c r="Q1011" s="837">
        <v>0.6470588235294118</v>
      </c>
      <c r="R1011" s="832">
        <v>11</v>
      </c>
      <c r="S1011" s="837">
        <v>0.6470588235294118</v>
      </c>
      <c r="T1011" s="836">
        <v>2</v>
      </c>
      <c r="U1011" s="838">
        <v>0.66666666666666663</v>
      </c>
    </row>
    <row r="1012" spans="1:21" ht="14.4" customHeight="1" x14ac:dyDescent="0.3">
      <c r="A1012" s="831">
        <v>7</v>
      </c>
      <c r="B1012" s="832" t="s">
        <v>2161</v>
      </c>
      <c r="C1012" s="832" t="s">
        <v>2167</v>
      </c>
      <c r="D1012" s="833" t="s">
        <v>3722</v>
      </c>
      <c r="E1012" s="834" t="s">
        <v>2191</v>
      </c>
      <c r="F1012" s="832" t="s">
        <v>2162</v>
      </c>
      <c r="G1012" s="832" t="s">
        <v>2376</v>
      </c>
      <c r="H1012" s="832" t="s">
        <v>585</v>
      </c>
      <c r="I1012" s="832" t="s">
        <v>3521</v>
      </c>
      <c r="J1012" s="832" t="s">
        <v>2381</v>
      </c>
      <c r="K1012" s="832" t="s">
        <v>3522</v>
      </c>
      <c r="L1012" s="835">
        <v>0</v>
      </c>
      <c r="M1012" s="835">
        <v>0</v>
      </c>
      <c r="N1012" s="832">
        <v>6</v>
      </c>
      <c r="O1012" s="836">
        <v>0.5</v>
      </c>
      <c r="P1012" s="835">
        <v>0</v>
      </c>
      <c r="Q1012" s="837"/>
      <c r="R1012" s="832">
        <v>6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7</v>
      </c>
      <c r="B1013" s="832" t="s">
        <v>2161</v>
      </c>
      <c r="C1013" s="832" t="s">
        <v>2167</v>
      </c>
      <c r="D1013" s="833" t="s">
        <v>3722</v>
      </c>
      <c r="E1013" s="834" t="s">
        <v>2191</v>
      </c>
      <c r="F1013" s="832" t="s">
        <v>2162</v>
      </c>
      <c r="G1013" s="832" t="s">
        <v>2376</v>
      </c>
      <c r="H1013" s="832" t="s">
        <v>585</v>
      </c>
      <c r="I1013" s="832" t="s">
        <v>3129</v>
      </c>
      <c r="J1013" s="832" t="s">
        <v>2381</v>
      </c>
      <c r="K1013" s="832" t="s">
        <v>3130</v>
      </c>
      <c r="L1013" s="835">
        <v>199.89</v>
      </c>
      <c r="M1013" s="835">
        <v>12792.96</v>
      </c>
      <c r="N1013" s="832">
        <v>64</v>
      </c>
      <c r="O1013" s="836">
        <v>17</v>
      </c>
      <c r="P1013" s="835">
        <v>8595.27</v>
      </c>
      <c r="Q1013" s="837">
        <v>0.67187500000000011</v>
      </c>
      <c r="R1013" s="832">
        <v>43</v>
      </c>
      <c r="S1013" s="837">
        <v>0.671875</v>
      </c>
      <c r="T1013" s="836">
        <v>11.5</v>
      </c>
      <c r="U1013" s="838">
        <v>0.67647058823529416</v>
      </c>
    </row>
    <row r="1014" spans="1:21" ht="14.4" customHeight="1" x14ac:dyDescent="0.3">
      <c r="A1014" s="831">
        <v>7</v>
      </c>
      <c r="B1014" s="832" t="s">
        <v>2161</v>
      </c>
      <c r="C1014" s="832" t="s">
        <v>2167</v>
      </c>
      <c r="D1014" s="833" t="s">
        <v>3722</v>
      </c>
      <c r="E1014" s="834" t="s">
        <v>2191</v>
      </c>
      <c r="F1014" s="832" t="s">
        <v>2162</v>
      </c>
      <c r="G1014" s="832" t="s">
        <v>2376</v>
      </c>
      <c r="H1014" s="832" t="s">
        <v>585</v>
      </c>
      <c r="I1014" s="832" t="s">
        <v>3336</v>
      </c>
      <c r="J1014" s="832" t="s">
        <v>2381</v>
      </c>
      <c r="K1014" s="832" t="s">
        <v>3337</v>
      </c>
      <c r="L1014" s="835">
        <v>199.89</v>
      </c>
      <c r="M1014" s="835">
        <v>4997.25</v>
      </c>
      <c r="N1014" s="832">
        <v>25</v>
      </c>
      <c r="O1014" s="836">
        <v>5.5</v>
      </c>
      <c r="P1014" s="835">
        <v>4997.25</v>
      </c>
      <c r="Q1014" s="837">
        <v>1</v>
      </c>
      <c r="R1014" s="832">
        <v>25</v>
      </c>
      <c r="S1014" s="837">
        <v>1</v>
      </c>
      <c r="T1014" s="836">
        <v>5.5</v>
      </c>
      <c r="U1014" s="838">
        <v>1</v>
      </c>
    </row>
    <row r="1015" spans="1:21" ht="14.4" customHeight="1" x14ac:dyDescent="0.3">
      <c r="A1015" s="831">
        <v>7</v>
      </c>
      <c r="B1015" s="832" t="s">
        <v>2161</v>
      </c>
      <c r="C1015" s="832" t="s">
        <v>2167</v>
      </c>
      <c r="D1015" s="833" t="s">
        <v>3722</v>
      </c>
      <c r="E1015" s="834" t="s">
        <v>2191</v>
      </c>
      <c r="F1015" s="832" t="s">
        <v>2162</v>
      </c>
      <c r="G1015" s="832" t="s">
        <v>2796</v>
      </c>
      <c r="H1015" s="832" t="s">
        <v>634</v>
      </c>
      <c r="I1015" s="832" t="s">
        <v>3340</v>
      </c>
      <c r="J1015" s="832" t="s">
        <v>3341</v>
      </c>
      <c r="K1015" s="832" t="s">
        <v>3342</v>
      </c>
      <c r="L1015" s="835">
        <v>65.36</v>
      </c>
      <c r="M1015" s="835">
        <v>1568.6399999999999</v>
      </c>
      <c r="N1015" s="832">
        <v>24</v>
      </c>
      <c r="O1015" s="836">
        <v>8.5</v>
      </c>
      <c r="P1015" s="835">
        <v>915.04</v>
      </c>
      <c r="Q1015" s="837">
        <v>0.58333333333333337</v>
      </c>
      <c r="R1015" s="832">
        <v>14</v>
      </c>
      <c r="S1015" s="837">
        <v>0.58333333333333337</v>
      </c>
      <c r="T1015" s="836">
        <v>4.5</v>
      </c>
      <c r="U1015" s="838">
        <v>0.52941176470588236</v>
      </c>
    </row>
    <row r="1016" spans="1:21" ht="14.4" customHeight="1" x14ac:dyDescent="0.3">
      <c r="A1016" s="831">
        <v>7</v>
      </c>
      <c r="B1016" s="832" t="s">
        <v>2161</v>
      </c>
      <c r="C1016" s="832" t="s">
        <v>2167</v>
      </c>
      <c r="D1016" s="833" t="s">
        <v>3722</v>
      </c>
      <c r="E1016" s="834" t="s">
        <v>2191</v>
      </c>
      <c r="F1016" s="832" t="s">
        <v>2162</v>
      </c>
      <c r="G1016" s="832" t="s">
        <v>3131</v>
      </c>
      <c r="H1016" s="832" t="s">
        <v>585</v>
      </c>
      <c r="I1016" s="832" t="s">
        <v>3132</v>
      </c>
      <c r="J1016" s="832" t="s">
        <v>3133</v>
      </c>
      <c r="K1016" s="832" t="s">
        <v>3134</v>
      </c>
      <c r="L1016" s="835">
        <v>1112.45</v>
      </c>
      <c r="M1016" s="835">
        <v>5562.25</v>
      </c>
      <c r="N1016" s="832">
        <v>5</v>
      </c>
      <c r="O1016" s="836">
        <v>1</v>
      </c>
      <c r="P1016" s="835">
        <v>5562.25</v>
      </c>
      <c r="Q1016" s="837">
        <v>1</v>
      </c>
      <c r="R1016" s="832">
        <v>5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7</v>
      </c>
      <c r="B1017" s="832" t="s">
        <v>2161</v>
      </c>
      <c r="C1017" s="832" t="s">
        <v>2167</v>
      </c>
      <c r="D1017" s="833" t="s">
        <v>3722</v>
      </c>
      <c r="E1017" s="834" t="s">
        <v>2191</v>
      </c>
      <c r="F1017" s="832" t="s">
        <v>2162</v>
      </c>
      <c r="G1017" s="832" t="s">
        <v>3131</v>
      </c>
      <c r="H1017" s="832" t="s">
        <v>585</v>
      </c>
      <c r="I1017" s="832" t="s">
        <v>3135</v>
      </c>
      <c r="J1017" s="832" t="s">
        <v>3133</v>
      </c>
      <c r="K1017" s="832" t="s">
        <v>3136</v>
      </c>
      <c r="L1017" s="835">
        <v>2146.12</v>
      </c>
      <c r="M1017" s="835">
        <v>53653</v>
      </c>
      <c r="N1017" s="832">
        <v>25</v>
      </c>
      <c r="O1017" s="836">
        <v>8</v>
      </c>
      <c r="P1017" s="835">
        <v>34337.919999999998</v>
      </c>
      <c r="Q1017" s="837">
        <v>0.64</v>
      </c>
      <c r="R1017" s="832">
        <v>16</v>
      </c>
      <c r="S1017" s="837">
        <v>0.64</v>
      </c>
      <c r="T1017" s="836">
        <v>6</v>
      </c>
      <c r="U1017" s="838">
        <v>0.75</v>
      </c>
    </row>
    <row r="1018" spans="1:21" ht="14.4" customHeight="1" x14ac:dyDescent="0.3">
      <c r="A1018" s="831">
        <v>7</v>
      </c>
      <c r="B1018" s="832" t="s">
        <v>2161</v>
      </c>
      <c r="C1018" s="832" t="s">
        <v>2167</v>
      </c>
      <c r="D1018" s="833" t="s">
        <v>3722</v>
      </c>
      <c r="E1018" s="834" t="s">
        <v>2191</v>
      </c>
      <c r="F1018" s="832" t="s">
        <v>2162</v>
      </c>
      <c r="G1018" s="832" t="s">
        <v>3131</v>
      </c>
      <c r="H1018" s="832" t="s">
        <v>585</v>
      </c>
      <c r="I1018" s="832" t="s">
        <v>3137</v>
      </c>
      <c r="J1018" s="832" t="s">
        <v>3133</v>
      </c>
      <c r="K1018" s="832" t="s">
        <v>3138</v>
      </c>
      <c r="L1018" s="835">
        <v>3690.52</v>
      </c>
      <c r="M1018" s="835">
        <v>18452.599999999999</v>
      </c>
      <c r="N1018" s="832">
        <v>5</v>
      </c>
      <c r="O1018" s="836">
        <v>1</v>
      </c>
      <c r="P1018" s="835">
        <v>18452.599999999999</v>
      </c>
      <c r="Q1018" s="837">
        <v>1</v>
      </c>
      <c r="R1018" s="832">
        <v>5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7</v>
      </c>
      <c r="B1019" s="832" t="s">
        <v>2161</v>
      </c>
      <c r="C1019" s="832" t="s">
        <v>2167</v>
      </c>
      <c r="D1019" s="833" t="s">
        <v>3722</v>
      </c>
      <c r="E1019" s="834" t="s">
        <v>2191</v>
      </c>
      <c r="F1019" s="832" t="s">
        <v>2162</v>
      </c>
      <c r="G1019" s="832" t="s">
        <v>3131</v>
      </c>
      <c r="H1019" s="832" t="s">
        <v>585</v>
      </c>
      <c r="I1019" s="832" t="s">
        <v>3523</v>
      </c>
      <c r="J1019" s="832" t="s">
        <v>3133</v>
      </c>
      <c r="K1019" s="832" t="s">
        <v>3524</v>
      </c>
      <c r="L1019" s="835">
        <v>0</v>
      </c>
      <c r="M1019" s="835">
        <v>0</v>
      </c>
      <c r="N1019" s="832">
        <v>6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7</v>
      </c>
      <c r="B1020" s="832" t="s">
        <v>2161</v>
      </c>
      <c r="C1020" s="832" t="s">
        <v>2167</v>
      </c>
      <c r="D1020" s="833" t="s">
        <v>3722</v>
      </c>
      <c r="E1020" s="834" t="s">
        <v>2193</v>
      </c>
      <c r="F1020" s="832" t="s">
        <v>2162</v>
      </c>
      <c r="G1020" s="832" t="s">
        <v>2288</v>
      </c>
      <c r="H1020" s="832" t="s">
        <v>585</v>
      </c>
      <c r="I1020" s="832" t="s">
        <v>2289</v>
      </c>
      <c r="J1020" s="832" t="s">
        <v>1463</v>
      </c>
      <c r="K1020" s="832" t="s">
        <v>2290</v>
      </c>
      <c r="L1020" s="835">
        <v>48.09</v>
      </c>
      <c r="M1020" s="835">
        <v>48.09</v>
      </c>
      <c r="N1020" s="832">
        <v>1</v>
      </c>
      <c r="O1020" s="836">
        <v>0.5</v>
      </c>
      <c r="P1020" s="835">
        <v>48.09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7</v>
      </c>
      <c r="B1021" s="832" t="s">
        <v>2161</v>
      </c>
      <c r="C1021" s="832" t="s">
        <v>2167</v>
      </c>
      <c r="D1021" s="833" t="s">
        <v>3722</v>
      </c>
      <c r="E1021" s="834" t="s">
        <v>2193</v>
      </c>
      <c r="F1021" s="832" t="s">
        <v>2162</v>
      </c>
      <c r="G1021" s="832" t="s">
        <v>2227</v>
      </c>
      <c r="H1021" s="832" t="s">
        <v>585</v>
      </c>
      <c r="I1021" s="832" t="s">
        <v>2228</v>
      </c>
      <c r="J1021" s="832" t="s">
        <v>962</v>
      </c>
      <c r="K1021" s="832" t="s">
        <v>2229</v>
      </c>
      <c r="L1021" s="835">
        <v>103.67</v>
      </c>
      <c r="M1021" s="835">
        <v>103.67</v>
      </c>
      <c r="N1021" s="832">
        <v>1</v>
      </c>
      <c r="O1021" s="836">
        <v>0.5</v>
      </c>
      <c r="P1021" s="835">
        <v>103.67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7</v>
      </c>
      <c r="B1022" s="832" t="s">
        <v>2161</v>
      </c>
      <c r="C1022" s="832" t="s">
        <v>2167</v>
      </c>
      <c r="D1022" s="833" t="s">
        <v>3722</v>
      </c>
      <c r="E1022" s="834" t="s">
        <v>2197</v>
      </c>
      <c r="F1022" s="832" t="s">
        <v>2162</v>
      </c>
      <c r="G1022" s="832" t="s">
        <v>2671</v>
      </c>
      <c r="H1022" s="832" t="s">
        <v>585</v>
      </c>
      <c r="I1022" s="832" t="s">
        <v>2672</v>
      </c>
      <c r="J1022" s="832" t="s">
        <v>2673</v>
      </c>
      <c r="K1022" s="832" t="s">
        <v>2674</v>
      </c>
      <c r="L1022" s="835">
        <v>32.28</v>
      </c>
      <c r="M1022" s="835">
        <v>32.28</v>
      </c>
      <c r="N1022" s="832">
        <v>1</v>
      </c>
      <c r="O1022" s="836">
        <v>0.5</v>
      </c>
      <c r="P1022" s="835">
        <v>32.28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7</v>
      </c>
      <c r="B1023" s="832" t="s">
        <v>2161</v>
      </c>
      <c r="C1023" s="832" t="s">
        <v>2167</v>
      </c>
      <c r="D1023" s="833" t="s">
        <v>3722</v>
      </c>
      <c r="E1023" s="834" t="s">
        <v>2197</v>
      </c>
      <c r="F1023" s="832" t="s">
        <v>2162</v>
      </c>
      <c r="G1023" s="832" t="s">
        <v>2671</v>
      </c>
      <c r="H1023" s="832" t="s">
        <v>585</v>
      </c>
      <c r="I1023" s="832" t="s">
        <v>2751</v>
      </c>
      <c r="J1023" s="832" t="s">
        <v>2673</v>
      </c>
      <c r="K1023" s="832" t="s">
        <v>2752</v>
      </c>
      <c r="L1023" s="835">
        <v>96.84</v>
      </c>
      <c r="M1023" s="835">
        <v>2711.52</v>
      </c>
      <c r="N1023" s="832">
        <v>28</v>
      </c>
      <c r="O1023" s="836">
        <v>10</v>
      </c>
      <c r="P1023" s="835">
        <v>1258.92</v>
      </c>
      <c r="Q1023" s="837">
        <v>0.4642857142857143</v>
      </c>
      <c r="R1023" s="832">
        <v>13</v>
      </c>
      <c r="S1023" s="837">
        <v>0.4642857142857143</v>
      </c>
      <c r="T1023" s="836">
        <v>4</v>
      </c>
      <c r="U1023" s="838">
        <v>0.4</v>
      </c>
    </row>
    <row r="1024" spans="1:21" ht="14.4" customHeight="1" x14ac:dyDescent="0.3">
      <c r="A1024" s="831">
        <v>7</v>
      </c>
      <c r="B1024" s="832" t="s">
        <v>2161</v>
      </c>
      <c r="C1024" s="832" t="s">
        <v>2167</v>
      </c>
      <c r="D1024" s="833" t="s">
        <v>3722</v>
      </c>
      <c r="E1024" s="834" t="s">
        <v>2197</v>
      </c>
      <c r="F1024" s="832" t="s">
        <v>2162</v>
      </c>
      <c r="G1024" s="832" t="s">
        <v>2671</v>
      </c>
      <c r="H1024" s="832" t="s">
        <v>585</v>
      </c>
      <c r="I1024" s="832" t="s">
        <v>3343</v>
      </c>
      <c r="J1024" s="832" t="s">
        <v>2673</v>
      </c>
      <c r="K1024" s="832" t="s">
        <v>3344</v>
      </c>
      <c r="L1024" s="835">
        <v>0</v>
      </c>
      <c r="M1024" s="835">
        <v>0</v>
      </c>
      <c r="N1024" s="832">
        <v>9</v>
      </c>
      <c r="O1024" s="836">
        <v>1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7</v>
      </c>
      <c r="B1025" s="832" t="s">
        <v>2161</v>
      </c>
      <c r="C1025" s="832" t="s">
        <v>2167</v>
      </c>
      <c r="D1025" s="833" t="s">
        <v>3722</v>
      </c>
      <c r="E1025" s="834" t="s">
        <v>2197</v>
      </c>
      <c r="F1025" s="832" t="s">
        <v>2162</v>
      </c>
      <c r="G1025" s="832" t="s">
        <v>2883</v>
      </c>
      <c r="H1025" s="832" t="s">
        <v>585</v>
      </c>
      <c r="I1025" s="832" t="s">
        <v>2884</v>
      </c>
      <c r="J1025" s="832" t="s">
        <v>2885</v>
      </c>
      <c r="K1025" s="832" t="s">
        <v>2886</v>
      </c>
      <c r="L1025" s="835">
        <v>55.77</v>
      </c>
      <c r="M1025" s="835">
        <v>725.01</v>
      </c>
      <c r="N1025" s="832">
        <v>13</v>
      </c>
      <c r="O1025" s="836">
        <v>3.5</v>
      </c>
      <c r="P1025" s="835">
        <v>613.47</v>
      </c>
      <c r="Q1025" s="837">
        <v>0.84615384615384626</v>
      </c>
      <c r="R1025" s="832">
        <v>11</v>
      </c>
      <c r="S1025" s="837">
        <v>0.84615384615384615</v>
      </c>
      <c r="T1025" s="836">
        <v>2.5</v>
      </c>
      <c r="U1025" s="838">
        <v>0.7142857142857143</v>
      </c>
    </row>
    <row r="1026" spans="1:21" ht="14.4" customHeight="1" x14ac:dyDescent="0.3">
      <c r="A1026" s="831">
        <v>7</v>
      </c>
      <c r="B1026" s="832" t="s">
        <v>2161</v>
      </c>
      <c r="C1026" s="832" t="s">
        <v>2167</v>
      </c>
      <c r="D1026" s="833" t="s">
        <v>3722</v>
      </c>
      <c r="E1026" s="834" t="s">
        <v>2197</v>
      </c>
      <c r="F1026" s="832" t="s">
        <v>2162</v>
      </c>
      <c r="G1026" s="832" t="s">
        <v>2538</v>
      </c>
      <c r="H1026" s="832" t="s">
        <v>585</v>
      </c>
      <c r="I1026" s="832" t="s">
        <v>2601</v>
      </c>
      <c r="J1026" s="832" t="s">
        <v>1046</v>
      </c>
      <c r="K1026" s="832" t="s">
        <v>2602</v>
      </c>
      <c r="L1026" s="835">
        <v>0</v>
      </c>
      <c r="M1026" s="835">
        <v>0</v>
      </c>
      <c r="N1026" s="832">
        <v>3</v>
      </c>
      <c r="O1026" s="836">
        <v>0.5</v>
      </c>
      <c r="P1026" s="835">
        <v>0</v>
      </c>
      <c r="Q1026" s="837"/>
      <c r="R1026" s="832">
        <v>3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7</v>
      </c>
      <c r="B1027" s="832" t="s">
        <v>2161</v>
      </c>
      <c r="C1027" s="832" t="s">
        <v>2167</v>
      </c>
      <c r="D1027" s="833" t="s">
        <v>3722</v>
      </c>
      <c r="E1027" s="834" t="s">
        <v>2197</v>
      </c>
      <c r="F1027" s="832" t="s">
        <v>2162</v>
      </c>
      <c r="G1027" s="832" t="s">
        <v>2893</v>
      </c>
      <c r="H1027" s="832" t="s">
        <v>585</v>
      </c>
      <c r="I1027" s="832" t="s">
        <v>2894</v>
      </c>
      <c r="J1027" s="832" t="s">
        <v>2895</v>
      </c>
      <c r="K1027" s="832" t="s">
        <v>2896</v>
      </c>
      <c r="L1027" s="835">
        <v>754.04</v>
      </c>
      <c r="M1027" s="835">
        <v>7540.4</v>
      </c>
      <c r="N1027" s="832">
        <v>10</v>
      </c>
      <c r="O1027" s="836">
        <v>2</v>
      </c>
      <c r="P1027" s="835">
        <v>3016.16</v>
      </c>
      <c r="Q1027" s="837">
        <v>0.4</v>
      </c>
      <c r="R1027" s="832">
        <v>4</v>
      </c>
      <c r="S1027" s="837">
        <v>0.4</v>
      </c>
      <c r="T1027" s="836">
        <v>1</v>
      </c>
      <c r="U1027" s="838">
        <v>0.5</v>
      </c>
    </row>
    <row r="1028" spans="1:21" ht="14.4" customHeight="1" x14ac:dyDescent="0.3">
      <c r="A1028" s="831">
        <v>7</v>
      </c>
      <c r="B1028" s="832" t="s">
        <v>2161</v>
      </c>
      <c r="C1028" s="832" t="s">
        <v>2167</v>
      </c>
      <c r="D1028" s="833" t="s">
        <v>3722</v>
      </c>
      <c r="E1028" s="834" t="s">
        <v>2197</v>
      </c>
      <c r="F1028" s="832" t="s">
        <v>2162</v>
      </c>
      <c r="G1028" s="832" t="s">
        <v>2893</v>
      </c>
      <c r="H1028" s="832" t="s">
        <v>585</v>
      </c>
      <c r="I1028" s="832" t="s">
        <v>3199</v>
      </c>
      <c r="J1028" s="832" t="s">
        <v>2895</v>
      </c>
      <c r="K1028" s="832" t="s">
        <v>2904</v>
      </c>
      <c r="L1028" s="835">
        <v>1131.06</v>
      </c>
      <c r="M1028" s="835">
        <v>20359.079999999998</v>
      </c>
      <c r="N1028" s="832">
        <v>18</v>
      </c>
      <c r="O1028" s="836">
        <v>3</v>
      </c>
      <c r="P1028" s="835">
        <v>20359.079999999998</v>
      </c>
      <c r="Q1028" s="837">
        <v>1</v>
      </c>
      <c r="R1028" s="832">
        <v>18</v>
      </c>
      <c r="S1028" s="837">
        <v>1</v>
      </c>
      <c r="T1028" s="836">
        <v>3</v>
      </c>
      <c r="U1028" s="838">
        <v>1</v>
      </c>
    </row>
    <row r="1029" spans="1:21" ht="14.4" customHeight="1" x14ac:dyDescent="0.3">
      <c r="A1029" s="831">
        <v>7</v>
      </c>
      <c r="B1029" s="832" t="s">
        <v>2161</v>
      </c>
      <c r="C1029" s="832" t="s">
        <v>2167</v>
      </c>
      <c r="D1029" s="833" t="s">
        <v>3722</v>
      </c>
      <c r="E1029" s="834" t="s">
        <v>2197</v>
      </c>
      <c r="F1029" s="832" t="s">
        <v>2162</v>
      </c>
      <c r="G1029" s="832" t="s">
        <v>2893</v>
      </c>
      <c r="H1029" s="832" t="s">
        <v>585</v>
      </c>
      <c r="I1029" s="832" t="s">
        <v>2897</v>
      </c>
      <c r="J1029" s="832" t="s">
        <v>2895</v>
      </c>
      <c r="K1029" s="832" t="s">
        <v>2898</v>
      </c>
      <c r="L1029" s="835">
        <v>1508.08</v>
      </c>
      <c r="M1029" s="835">
        <v>37702</v>
      </c>
      <c r="N1029" s="832">
        <v>25</v>
      </c>
      <c r="O1029" s="836">
        <v>5</v>
      </c>
      <c r="P1029" s="835">
        <v>19605.04</v>
      </c>
      <c r="Q1029" s="837">
        <v>0.52</v>
      </c>
      <c r="R1029" s="832">
        <v>13</v>
      </c>
      <c r="S1029" s="837">
        <v>0.52</v>
      </c>
      <c r="T1029" s="836">
        <v>3</v>
      </c>
      <c r="U1029" s="838">
        <v>0.6</v>
      </c>
    </row>
    <row r="1030" spans="1:21" ht="14.4" customHeight="1" x14ac:dyDescent="0.3">
      <c r="A1030" s="831">
        <v>7</v>
      </c>
      <c r="B1030" s="832" t="s">
        <v>2161</v>
      </c>
      <c r="C1030" s="832" t="s">
        <v>2167</v>
      </c>
      <c r="D1030" s="833" t="s">
        <v>3722</v>
      </c>
      <c r="E1030" s="834" t="s">
        <v>2197</v>
      </c>
      <c r="F1030" s="832" t="s">
        <v>2162</v>
      </c>
      <c r="G1030" s="832" t="s">
        <v>2893</v>
      </c>
      <c r="H1030" s="832" t="s">
        <v>585</v>
      </c>
      <c r="I1030" s="832" t="s">
        <v>2899</v>
      </c>
      <c r="J1030" s="832" t="s">
        <v>2900</v>
      </c>
      <c r="K1030" s="832" t="s">
        <v>2896</v>
      </c>
      <c r="L1030" s="835">
        <v>646.32000000000005</v>
      </c>
      <c r="M1030" s="835">
        <v>3877.92</v>
      </c>
      <c r="N1030" s="832">
        <v>6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7</v>
      </c>
      <c r="B1031" s="832" t="s">
        <v>2161</v>
      </c>
      <c r="C1031" s="832" t="s">
        <v>2167</v>
      </c>
      <c r="D1031" s="833" t="s">
        <v>3722</v>
      </c>
      <c r="E1031" s="834" t="s">
        <v>2197</v>
      </c>
      <c r="F1031" s="832" t="s">
        <v>2162</v>
      </c>
      <c r="G1031" s="832" t="s">
        <v>2893</v>
      </c>
      <c r="H1031" s="832" t="s">
        <v>634</v>
      </c>
      <c r="I1031" s="832" t="s">
        <v>2901</v>
      </c>
      <c r="J1031" s="832" t="s">
        <v>2902</v>
      </c>
      <c r="K1031" s="832" t="s">
        <v>2896</v>
      </c>
      <c r="L1031" s="835">
        <v>754.04</v>
      </c>
      <c r="M1031" s="835">
        <v>754.04</v>
      </c>
      <c r="N1031" s="832">
        <v>1</v>
      </c>
      <c r="O1031" s="836">
        <v>1</v>
      </c>
      <c r="P1031" s="835">
        <v>754.04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7</v>
      </c>
      <c r="B1032" s="832" t="s">
        <v>2161</v>
      </c>
      <c r="C1032" s="832" t="s">
        <v>2167</v>
      </c>
      <c r="D1032" s="833" t="s">
        <v>3722</v>
      </c>
      <c r="E1032" s="834" t="s">
        <v>2197</v>
      </c>
      <c r="F1032" s="832" t="s">
        <v>2162</v>
      </c>
      <c r="G1032" s="832" t="s">
        <v>2242</v>
      </c>
      <c r="H1032" s="832" t="s">
        <v>585</v>
      </c>
      <c r="I1032" s="832" t="s">
        <v>3525</v>
      </c>
      <c r="J1032" s="832" t="s">
        <v>3155</v>
      </c>
      <c r="K1032" s="832" t="s">
        <v>3526</v>
      </c>
      <c r="L1032" s="835">
        <v>508.75</v>
      </c>
      <c r="M1032" s="835">
        <v>1526.25</v>
      </c>
      <c r="N1032" s="832">
        <v>3</v>
      </c>
      <c r="O1032" s="836">
        <v>1</v>
      </c>
      <c r="P1032" s="835">
        <v>1526.25</v>
      </c>
      <c r="Q1032" s="837">
        <v>1</v>
      </c>
      <c r="R1032" s="832">
        <v>3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7</v>
      </c>
      <c r="B1033" s="832" t="s">
        <v>2161</v>
      </c>
      <c r="C1033" s="832" t="s">
        <v>2167</v>
      </c>
      <c r="D1033" s="833" t="s">
        <v>3722</v>
      </c>
      <c r="E1033" s="834" t="s">
        <v>2197</v>
      </c>
      <c r="F1033" s="832" t="s">
        <v>2162</v>
      </c>
      <c r="G1033" s="832" t="s">
        <v>2297</v>
      </c>
      <c r="H1033" s="832" t="s">
        <v>634</v>
      </c>
      <c r="I1033" s="832" t="s">
        <v>3157</v>
      </c>
      <c r="J1033" s="832" t="s">
        <v>799</v>
      </c>
      <c r="K1033" s="832" t="s">
        <v>2040</v>
      </c>
      <c r="L1033" s="835">
        <v>85.16</v>
      </c>
      <c r="M1033" s="835">
        <v>255.48</v>
      </c>
      <c r="N1033" s="832">
        <v>3</v>
      </c>
      <c r="O1033" s="836">
        <v>0.5</v>
      </c>
      <c r="P1033" s="835">
        <v>255.48</v>
      </c>
      <c r="Q1033" s="837">
        <v>1</v>
      </c>
      <c r="R1033" s="832">
        <v>3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7</v>
      </c>
      <c r="B1034" s="832" t="s">
        <v>2161</v>
      </c>
      <c r="C1034" s="832" t="s">
        <v>2167</v>
      </c>
      <c r="D1034" s="833" t="s">
        <v>3722</v>
      </c>
      <c r="E1034" s="834" t="s">
        <v>2197</v>
      </c>
      <c r="F1034" s="832" t="s">
        <v>2162</v>
      </c>
      <c r="G1034" s="832" t="s">
        <v>2297</v>
      </c>
      <c r="H1034" s="832" t="s">
        <v>634</v>
      </c>
      <c r="I1034" s="832" t="s">
        <v>2038</v>
      </c>
      <c r="J1034" s="832" t="s">
        <v>797</v>
      </c>
      <c r="K1034" s="832" t="s">
        <v>1829</v>
      </c>
      <c r="L1034" s="835">
        <v>65.989999999999995</v>
      </c>
      <c r="M1034" s="835">
        <v>593.90999999999985</v>
      </c>
      <c r="N1034" s="832">
        <v>9</v>
      </c>
      <c r="O1034" s="836">
        <v>2</v>
      </c>
      <c r="P1034" s="835">
        <v>395.93999999999994</v>
      </c>
      <c r="Q1034" s="837">
        <v>0.66666666666666674</v>
      </c>
      <c r="R1034" s="832">
        <v>6</v>
      </c>
      <c r="S1034" s="837">
        <v>0.66666666666666663</v>
      </c>
      <c r="T1034" s="836">
        <v>1</v>
      </c>
      <c r="U1034" s="838">
        <v>0.5</v>
      </c>
    </row>
    <row r="1035" spans="1:21" ht="14.4" customHeight="1" x14ac:dyDescent="0.3">
      <c r="A1035" s="831">
        <v>7</v>
      </c>
      <c r="B1035" s="832" t="s">
        <v>2161</v>
      </c>
      <c r="C1035" s="832" t="s">
        <v>2167</v>
      </c>
      <c r="D1035" s="833" t="s">
        <v>3722</v>
      </c>
      <c r="E1035" s="834" t="s">
        <v>2197</v>
      </c>
      <c r="F1035" s="832" t="s">
        <v>2162</v>
      </c>
      <c r="G1035" s="832" t="s">
        <v>2297</v>
      </c>
      <c r="H1035" s="832" t="s">
        <v>634</v>
      </c>
      <c r="I1035" s="832" t="s">
        <v>2038</v>
      </c>
      <c r="J1035" s="832" t="s">
        <v>797</v>
      </c>
      <c r="K1035" s="832" t="s">
        <v>1829</v>
      </c>
      <c r="L1035" s="835">
        <v>42.57</v>
      </c>
      <c r="M1035" s="835">
        <v>170.28</v>
      </c>
      <c r="N1035" s="832">
        <v>4</v>
      </c>
      <c r="O1035" s="836">
        <v>1</v>
      </c>
      <c r="P1035" s="835">
        <v>170.28</v>
      </c>
      <c r="Q1035" s="837">
        <v>1</v>
      </c>
      <c r="R1035" s="832">
        <v>4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7</v>
      </c>
      <c r="B1036" s="832" t="s">
        <v>2161</v>
      </c>
      <c r="C1036" s="832" t="s">
        <v>2167</v>
      </c>
      <c r="D1036" s="833" t="s">
        <v>3722</v>
      </c>
      <c r="E1036" s="834" t="s">
        <v>2197</v>
      </c>
      <c r="F1036" s="832" t="s">
        <v>2162</v>
      </c>
      <c r="G1036" s="832" t="s">
        <v>2297</v>
      </c>
      <c r="H1036" s="832" t="s">
        <v>634</v>
      </c>
      <c r="I1036" s="832" t="s">
        <v>2039</v>
      </c>
      <c r="J1036" s="832" t="s">
        <v>799</v>
      </c>
      <c r="K1036" s="832" t="s">
        <v>2040</v>
      </c>
      <c r="L1036" s="835">
        <v>85.16</v>
      </c>
      <c r="M1036" s="835">
        <v>255.48</v>
      </c>
      <c r="N1036" s="832">
        <v>3</v>
      </c>
      <c r="O1036" s="836">
        <v>1</v>
      </c>
      <c r="P1036" s="835">
        <v>255.48</v>
      </c>
      <c r="Q1036" s="837">
        <v>1</v>
      </c>
      <c r="R1036" s="832">
        <v>3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7</v>
      </c>
      <c r="B1037" s="832" t="s">
        <v>2161</v>
      </c>
      <c r="C1037" s="832" t="s">
        <v>2167</v>
      </c>
      <c r="D1037" s="833" t="s">
        <v>3722</v>
      </c>
      <c r="E1037" s="834" t="s">
        <v>2197</v>
      </c>
      <c r="F1037" s="832" t="s">
        <v>2162</v>
      </c>
      <c r="G1037" s="832" t="s">
        <v>2297</v>
      </c>
      <c r="H1037" s="832" t="s">
        <v>634</v>
      </c>
      <c r="I1037" s="832" t="s">
        <v>2039</v>
      </c>
      <c r="J1037" s="832" t="s">
        <v>799</v>
      </c>
      <c r="K1037" s="832" t="s">
        <v>2040</v>
      </c>
      <c r="L1037" s="835">
        <v>132</v>
      </c>
      <c r="M1037" s="835">
        <v>396</v>
      </c>
      <c r="N1037" s="832">
        <v>3</v>
      </c>
      <c r="O1037" s="836">
        <v>1</v>
      </c>
      <c r="P1037" s="835">
        <v>396</v>
      </c>
      <c r="Q1037" s="837">
        <v>1</v>
      </c>
      <c r="R1037" s="832">
        <v>3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7</v>
      </c>
      <c r="B1038" s="832" t="s">
        <v>2161</v>
      </c>
      <c r="C1038" s="832" t="s">
        <v>2167</v>
      </c>
      <c r="D1038" s="833" t="s">
        <v>3722</v>
      </c>
      <c r="E1038" s="834" t="s">
        <v>2197</v>
      </c>
      <c r="F1038" s="832" t="s">
        <v>2162</v>
      </c>
      <c r="G1038" s="832" t="s">
        <v>2297</v>
      </c>
      <c r="H1038" s="832" t="s">
        <v>634</v>
      </c>
      <c r="I1038" s="832" t="s">
        <v>2041</v>
      </c>
      <c r="J1038" s="832" t="s">
        <v>799</v>
      </c>
      <c r="K1038" s="832" t="s">
        <v>2042</v>
      </c>
      <c r="L1038" s="835">
        <v>264</v>
      </c>
      <c r="M1038" s="835">
        <v>792</v>
      </c>
      <c r="N1038" s="832">
        <v>3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7</v>
      </c>
      <c r="B1039" s="832" t="s">
        <v>2161</v>
      </c>
      <c r="C1039" s="832" t="s">
        <v>2167</v>
      </c>
      <c r="D1039" s="833" t="s">
        <v>3722</v>
      </c>
      <c r="E1039" s="834" t="s">
        <v>2197</v>
      </c>
      <c r="F1039" s="832" t="s">
        <v>2162</v>
      </c>
      <c r="G1039" s="832" t="s">
        <v>2297</v>
      </c>
      <c r="H1039" s="832" t="s">
        <v>585</v>
      </c>
      <c r="I1039" s="832" t="s">
        <v>2298</v>
      </c>
      <c r="J1039" s="832" t="s">
        <v>1201</v>
      </c>
      <c r="K1039" s="832" t="s">
        <v>2299</v>
      </c>
      <c r="L1039" s="835">
        <v>123.2</v>
      </c>
      <c r="M1039" s="835">
        <v>369.6</v>
      </c>
      <c r="N1039" s="832">
        <v>3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7</v>
      </c>
      <c r="B1040" s="832" t="s">
        <v>2161</v>
      </c>
      <c r="C1040" s="832" t="s">
        <v>2167</v>
      </c>
      <c r="D1040" s="833" t="s">
        <v>3722</v>
      </c>
      <c r="E1040" s="834" t="s">
        <v>2197</v>
      </c>
      <c r="F1040" s="832" t="s">
        <v>2162</v>
      </c>
      <c r="G1040" s="832" t="s">
        <v>2440</v>
      </c>
      <c r="H1040" s="832" t="s">
        <v>585</v>
      </c>
      <c r="I1040" s="832" t="s">
        <v>3527</v>
      </c>
      <c r="J1040" s="832" t="s">
        <v>2442</v>
      </c>
      <c r="K1040" s="832" t="s">
        <v>2906</v>
      </c>
      <c r="L1040" s="835">
        <v>0</v>
      </c>
      <c r="M1040" s="835">
        <v>0</v>
      </c>
      <c r="N1040" s="832">
        <v>3</v>
      </c>
      <c r="O1040" s="836">
        <v>0.5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7</v>
      </c>
      <c r="B1041" s="832" t="s">
        <v>2161</v>
      </c>
      <c r="C1041" s="832" t="s">
        <v>2167</v>
      </c>
      <c r="D1041" s="833" t="s">
        <v>3722</v>
      </c>
      <c r="E1041" s="834" t="s">
        <v>2197</v>
      </c>
      <c r="F1041" s="832" t="s">
        <v>2162</v>
      </c>
      <c r="G1041" s="832" t="s">
        <v>2440</v>
      </c>
      <c r="H1041" s="832" t="s">
        <v>585</v>
      </c>
      <c r="I1041" s="832" t="s">
        <v>2444</v>
      </c>
      <c r="J1041" s="832" t="s">
        <v>2442</v>
      </c>
      <c r="K1041" s="832" t="s">
        <v>2443</v>
      </c>
      <c r="L1041" s="835">
        <v>281.88</v>
      </c>
      <c r="M1041" s="835">
        <v>1691.28</v>
      </c>
      <c r="N1041" s="832">
        <v>6</v>
      </c>
      <c r="O1041" s="836">
        <v>1</v>
      </c>
      <c r="P1041" s="835">
        <v>1691.28</v>
      </c>
      <c r="Q1041" s="837">
        <v>1</v>
      </c>
      <c r="R1041" s="832">
        <v>6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7</v>
      </c>
      <c r="B1042" s="832" t="s">
        <v>2161</v>
      </c>
      <c r="C1042" s="832" t="s">
        <v>2167</v>
      </c>
      <c r="D1042" s="833" t="s">
        <v>3722</v>
      </c>
      <c r="E1042" s="834" t="s">
        <v>2197</v>
      </c>
      <c r="F1042" s="832" t="s">
        <v>2162</v>
      </c>
      <c r="G1042" s="832" t="s">
        <v>2440</v>
      </c>
      <c r="H1042" s="832" t="s">
        <v>585</v>
      </c>
      <c r="I1042" s="832" t="s">
        <v>3528</v>
      </c>
      <c r="J1042" s="832" t="s">
        <v>2442</v>
      </c>
      <c r="K1042" s="832" t="s">
        <v>3529</v>
      </c>
      <c r="L1042" s="835">
        <v>0</v>
      </c>
      <c r="M1042" s="835">
        <v>0</v>
      </c>
      <c r="N1042" s="832">
        <v>3</v>
      </c>
      <c r="O1042" s="836">
        <v>0.5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7</v>
      </c>
      <c r="B1043" s="832" t="s">
        <v>2161</v>
      </c>
      <c r="C1043" s="832" t="s">
        <v>2167</v>
      </c>
      <c r="D1043" s="833" t="s">
        <v>3722</v>
      </c>
      <c r="E1043" s="834" t="s">
        <v>2197</v>
      </c>
      <c r="F1043" s="832" t="s">
        <v>2162</v>
      </c>
      <c r="G1043" s="832" t="s">
        <v>2440</v>
      </c>
      <c r="H1043" s="832" t="s">
        <v>585</v>
      </c>
      <c r="I1043" s="832" t="s">
        <v>3530</v>
      </c>
      <c r="J1043" s="832" t="s">
        <v>2442</v>
      </c>
      <c r="K1043" s="832" t="s">
        <v>3531</v>
      </c>
      <c r="L1043" s="835">
        <v>0</v>
      </c>
      <c r="M1043" s="835">
        <v>0</v>
      </c>
      <c r="N1043" s="832">
        <v>3</v>
      </c>
      <c r="O1043" s="836">
        <v>1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7</v>
      </c>
      <c r="B1044" s="832" t="s">
        <v>2161</v>
      </c>
      <c r="C1044" s="832" t="s">
        <v>2167</v>
      </c>
      <c r="D1044" s="833" t="s">
        <v>3722</v>
      </c>
      <c r="E1044" s="834" t="s">
        <v>2197</v>
      </c>
      <c r="F1044" s="832" t="s">
        <v>2162</v>
      </c>
      <c r="G1044" s="832" t="s">
        <v>2308</v>
      </c>
      <c r="H1044" s="832" t="s">
        <v>585</v>
      </c>
      <c r="I1044" s="832" t="s">
        <v>2309</v>
      </c>
      <c r="J1044" s="832" t="s">
        <v>2310</v>
      </c>
      <c r="K1044" s="832" t="s">
        <v>2311</v>
      </c>
      <c r="L1044" s="835">
        <v>29.13</v>
      </c>
      <c r="M1044" s="835">
        <v>524.34</v>
      </c>
      <c r="N1044" s="832">
        <v>18</v>
      </c>
      <c r="O1044" s="836">
        <v>4.5</v>
      </c>
      <c r="P1044" s="835">
        <v>407.82</v>
      </c>
      <c r="Q1044" s="837">
        <v>0.77777777777777768</v>
      </c>
      <c r="R1044" s="832">
        <v>14</v>
      </c>
      <c r="S1044" s="837">
        <v>0.77777777777777779</v>
      </c>
      <c r="T1044" s="836">
        <v>3.5</v>
      </c>
      <c r="U1044" s="838">
        <v>0.77777777777777779</v>
      </c>
    </row>
    <row r="1045" spans="1:21" ht="14.4" customHeight="1" x14ac:dyDescent="0.3">
      <c r="A1045" s="831">
        <v>7</v>
      </c>
      <c r="B1045" s="832" t="s">
        <v>2161</v>
      </c>
      <c r="C1045" s="832" t="s">
        <v>2167</v>
      </c>
      <c r="D1045" s="833" t="s">
        <v>3722</v>
      </c>
      <c r="E1045" s="834" t="s">
        <v>2197</v>
      </c>
      <c r="F1045" s="832" t="s">
        <v>2162</v>
      </c>
      <c r="G1045" s="832" t="s">
        <v>2308</v>
      </c>
      <c r="H1045" s="832" t="s">
        <v>585</v>
      </c>
      <c r="I1045" s="832" t="s">
        <v>2426</v>
      </c>
      <c r="J1045" s="832" t="s">
        <v>2427</v>
      </c>
      <c r="K1045" s="832" t="s">
        <v>2428</v>
      </c>
      <c r="L1045" s="835">
        <v>80.319999999999993</v>
      </c>
      <c r="M1045" s="835">
        <v>160.63999999999999</v>
      </c>
      <c r="N1045" s="832">
        <v>2</v>
      </c>
      <c r="O1045" s="836">
        <v>0.5</v>
      </c>
      <c r="P1045" s="835">
        <v>160.63999999999999</v>
      </c>
      <c r="Q1045" s="837">
        <v>1</v>
      </c>
      <c r="R1045" s="832">
        <v>2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7</v>
      </c>
      <c r="B1046" s="832" t="s">
        <v>2161</v>
      </c>
      <c r="C1046" s="832" t="s">
        <v>2167</v>
      </c>
      <c r="D1046" s="833" t="s">
        <v>3722</v>
      </c>
      <c r="E1046" s="834" t="s">
        <v>2197</v>
      </c>
      <c r="F1046" s="832" t="s">
        <v>2162</v>
      </c>
      <c r="G1046" s="832" t="s">
        <v>2909</v>
      </c>
      <c r="H1046" s="832" t="s">
        <v>634</v>
      </c>
      <c r="I1046" s="832" t="s">
        <v>2910</v>
      </c>
      <c r="J1046" s="832" t="s">
        <v>2911</v>
      </c>
      <c r="K1046" s="832" t="s">
        <v>2912</v>
      </c>
      <c r="L1046" s="835">
        <v>561.76</v>
      </c>
      <c r="M1046" s="835">
        <v>2808.8</v>
      </c>
      <c r="N1046" s="832">
        <v>5</v>
      </c>
      <c r="O1046" s="836">
        <v>1.5</v>
      </c>
      <c r="P1046" s="835">
        <v>1685.28</v>
      </c>
      <c r="Q1046" s="837">
        <v>0.6</v>
      </c>
      <c r="R1046" s="832">
        <v>3</v>
      </c>
      <c r="S1046" s="837">
        <v>0.6</v>
      </c>
      <c r="T1046" s="836">
        <v>0.5</v>
      </c>
      <c r="U1046" s="838">
        <v>0.33333333333333331</v>
      </c>
    </row>
    <row r="1047" spans="1:21" ht="14.4" customHeight="1" x14ac:dyDescent="0.3">
      <c r="A1047" s="831">
        <v>7</v>
      </c>
      <c r="B1047" s="832" t="s">
        <v>2161</v>
      </c>
      <c r="C1047" s="832" t="s">
        <v>2167</v>
      </c>
      <c r="D1047" s="833" t="s">
        <v>3722</v>
      </c>
      <c r="E1047" s="834" t="s">
        <v>2197</v>
      </c>
      <c r="F1047" s="832" t="s">
        <v>2162</v>
      </c>
      <c r="G1047" s="832" t="s">
        <v>2909</v>
      </c>
      <c r="H1047" s="832" t="s">
        <v>634</v>
      </c>
      <c r="I1047" s="832" t="s">
        <v>3532</v>
      </c>
      <c r="J1047" s="832" t="s">
        <v>2911</v>
      </c>
      <c r="K1047" s="832" t="s">
        <v>3533</v>
      </c>
      <c r="L1047" s="835">
        <v>70.23</v>
      </c>
      <c r="M1047" s="835">
        <v>1755.75</v>
      </c>
      <c r="N1047" s="832">
        <v>25</v>
      </c>
      <c r="O1047" s="836">
        <v>2.5</v>
      </c>
      <c r="P1047" s="835">
        <v>70.23</v>
      </c>
      <c r="Q1047" s="837">
        <v>0.04</v>
      </c>
      <c r="R1047" s="832">
        <v>1</v>
      </c>
      <c r="S1047" s="837">
        <v>0.04</v>
      </c>
      <c r="T1047" s="836">
        <v>1</v>
      </c>
      <c r="U1047" s="838">
        <v>0.4</v>
      </c>
    </row>
    <row r="1048" spans="1:21" ht="14.4" customHeight="1" x14ac:dyDescent="0.3">
      <c r="A1048" s="831">
        <v>7</v>
      </c>
      <c r="B1048" s="832" t="s">
        <v>2161</v>
      </c>
      <c r="C1048" s="832" t="s">
        <v>2167</v>
      </c>
      <c r="D1048" s="833" t="s">
        <v>3722</v>
      </c>
      <c r="E1048" s="834" t="s">
        <v>2197</v>
      </c>
      <c r="F1048" s="832" t="s">
        <v>2162</v>
      </c>
      <c r="G1048" s="832" t="s">
        <v>2915</v>
      </c>
      <c r="H1048" s="832" t="s">
        <v>585</v>
      </c>
      <c r="I1048" s="832" t="s">
        <v>2916</v>
      </c>
      <c r="J1048" s="832" t="s">
        <v>2917</v>
      </c>
      <c r="K1048" s="832" t="s">
        <v>2918</v>
      </c>
      <c r="L1048" s="835">
        <v>232.68</v>
      </c>
      <c r="M1048" s="835">
        <v>3257.52</v>
      </c>
      <c r="N1048" s="832">
        <v>14</v>
      </c>
      <c r="O1048" s="836">
        <v>3</v>
      </c>
      <c r="P1048" s="835">
        <v>465.36</v>
      </c>
      <c r="Q1048" s="837">
        <v>0.14285714285714285</v>
      </c>
      <c r="R1048" s="832">
        <v>2</v>
      </c>
      <c r="S1048" s="837">
        <v>0.14285714285714285</v>
      </c>
      <c r="T1048" s="836">
        <v>1</v>
      </c>
      <c r="U1048" s="838">
        <v>0.33333333333333331</v>
      </c>
    </row>
    <row r="1049" spans="1:21" ht="14.4" customHeight="1" x14ac:dyDescent="0.3">
      <c r="A1049" s="831">
        <v>7</v>
      </c>
      <c r="B1049" s="832" t="s">
        <v>2161</v>
      </c>
      <c r="C1049" s="832" t="s">
        <v>2167</v>
      </c>
      <c r="D1049" s="833" t="s">
        <v>3722</v>
      </c>
      <c r="E1049" s="834" t="s">
        <v>2197</v>
      </c>
      <c r="F1049" s="832" t="s">
        <v>2162</v>
      </c>
      <c r="G1049" s="832" t="s">
        <v>2915</v>
      </c>
      <c r="H1049" s="832" t="s">
        <v>585</v>
      </c>
      <c r="I1049" s="832" t="s">
        <v>2919</v>
      </c>
      <c r="J1049" s="832" t="s">
        <v>2920</v>
      </c>
      <c r="K1049" s="832" t="s">
        <v>2921</v>
      </c>
      <c r="L1049" s="835">
        <v>1454.23</v>
      </c>
      <c r="M1049" s="835">
        <v>8725.380000000001</v>
      </c>
      <c r="N1049" s="832">
        <v>6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7</v>
      </c>
      <c r="B1050" s="832" t="s">
        <v>2161</v>
      </c>
      <c r="C1050" s="832" t="s">
        <v>2167</v>
      </c>
      <c r="D1050" s="833" t="s">
        <v>3722</v>
      </c>
      <c r="E1050" s="834" t="s">
        <v>2197</v>
      </c>
      <c r="F1050" s="832" t="s">
        <v>2162</v>
      </c>
      <c r="G1050" s="832" t="s">
        <v>2915</v>
      </c>
      <c r="H1050" s="832" t="s">
        <v>585</v>
      </c>
      <c r="I1050" s="832" t="s">
        <v>3202</v>
      </c>
      <c r="J1050" s="832" t="s">
        <v>2920</v>
      </c>
      <c r="K1050" s="832" t="s">
        <v>3203</v>
      </c>
      <c r="L1050" s="835">
        <v>1938.97</v>
      </c>
      <c r="M1050" s="835">
        <v>11633.82</v>
      </c>
      <c r="N1050" s="832">
        <v>6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7</v>
      </c>
      <c r="B1051" s="832" t="s">
        <v>2161</v>
      </c>
      <c r="C1051" s="832" t="s">
        <v>2167</v>
      </c>
      <c r="D1051" s="833" t="s">
        <v>3722</v>
      </c>
      <c r="E1051" s="834" t="s">
        <v>2197</v>
      </c>
      <c r="F1051" s="832" t="s">
        <v>2162</v>
      </c>
      <c r="G1051" s="832" t="s">
        <v>2915</v>
      </c>
      <c r="H1051" s="832" t="s">
        <v>585</v>
      </c>
      <c r="I1051" s="832" t="s">
        <v>2924</v>
      </c>
      <c r="J1051" s="832" t="s">
        <v>2917</v>
      </c>
      <c r="K1051" s="832" t="s">
        <v>2925</v>
      </c>
      <c r="L1051" s="835">
        <v>1454.23</v>
      </c>
      <c r="M1051" s="835">
        <v>17450.760000000002</v>
      </c>
      <c r="N1051" s="832">
        <v>12</v>
      </c>
      <c r="O1051" s="836">
        <v>2</v>
      </c>
      <c r="P1051" s="835">
        <v>17450.760000000002</v>
      </c>
      <c r="Q1051" s="837">
        <v>1</v>
      </c>
      <c r="R1051" s="832">
        <v>12</v>
      </c>
      <c r="S1051" s="837">
        <v>1</v>
      </c>
      <c r="T1051" s="836">
        <v>2</v>
      </c>
      <c r="U1051" s="838">
        <v>1</v>
      </c>
    </row>
    <row r="1052" spans="1:21" ht="14.4" customHeight="1" x14ac:dyDescent="0.3">
      <c r="A1052" s="831">
        <v>7</v>
      </c>
      <c r="B1052" s="832" t="s">
        <v>2161</v>
      </c>
      <c r="C1052" s="832" t="s">
        <v>2167</v>
      </c>
      <c r="D1052" s="833" t="s">
        <v>3722</v>
      </c>
      <c r="E1052" s="834" t="s">
        <v>2197</v>
      </c>
      <c r="F1052" s="832" t="s">
        <v>2162</v>
      </c>
      <c r="G1052" s="832" t="s">
        <v>2915</v>
      </c>
      <c r="H1052" s="832" t="s">
        <v>585</v>
      </c>
      <c r="I1052" s="832" t="s">
        <v>3207</v>
      </c>
      <c r="J1052" s="832" t="s">
        <v>2917</v>
      </c>
      <c r="K1052" s="832" t="s">
        <v>3208</v>
      </c>
      <c r="L1052" s="835">
        <v>484.75</v>
      </c>
      <c r="M1052" s="835">
        <v>5817</v>
      </c>
      <c r="N1052" s="832">
        <v>12</v>
      </c>
      <c r="O1052" s="836">
        <v>2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7</v>
      </c>
      <c r="B1053" s="832" t="s">
        <v>2161</v>
      </c>
      <c r="C1053" s="832" t="s">
        <v>2167</v>
      </c>
      <c r="D1053" s="833" t="s">
        <v>3722</v>
      </c>
      <c r="E1053" s="834" t="s">
        <v>2197</v>
      </c>
      <c r="F1053" s="832" t="s">
        <v>2162</v>
      </c>
      <c r="G1053" s="832" t="s">
        <v>2915</v>
      </c>
      <c r="H1053" s="832" t="s">
        <v>585</v>
      </c>
      <c r="I1053" s="832" t="s">
        <v>3209</v>
      </c>
      <c r="J1053" s="832" t="s">
        <v>2917</v>
      </c>
      <c r="K1053" s="832" t="s">
        <v>3210</v>
      </c>
      <c r="L1053" s="835">
        <v>969.48</v>
      </c>
      <c r="M1053" s="835">
        <v>11633.76</v>
      </c>
      <c r="N1053" s="832">
        <v>12</v>
      </c>
      <c r="O1053" s="836">
        <v>2</v>
      </c>
      <c r="P1053" s="835">
        <v>11633.76</v>
      </c>
      <c r="Q1053" s="837">
        <v>1</v>
      </c>
      <c r="R1053" s="832">
        <v>12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7</v>
      </c>
      <c r="B1054" s="832" t="s">
        <v>2161</v>
      </c>
      <c r="C1054" s="832" t="s">
        <v>2167</v>
      </c>
      <c r="D1054" s="833" t="s">
        <v>3722</v>
      </c>
      <c r="E1054" s="834" t="s">
        <v>2197</v>
      </c>
      <c r="F1054" s="832" t="s">
        <v>2162</v>
      </c>
      <c r="G1054" s="832" t="s">
        <v>2915</v>
      </c>
      <c r="H1054" s="832" t="s">
        <v>585</v>
      </c>
      <c r="I1054" s="832" t="s">
        <v>2926</v>
      </c>
      <c r="J1054" s="832" t="s">
        <v>2927</v>
      </c>
      <c r="K1054" s="832" t="s">
        <v>2928</v>
      </c>
      <c r="L1054" s="835">
        <v>1938.97</v>
      </c>
      <c r="M1054" s="835">
        <v>15511.76</v>
      </c>
      <c r="N1054" s="832">
        <v>8</v>
      </c>
      <c r="O1054" s="836">
        <v>2</v>
      </c>
      <c r="P1054" s="835">
        <v>15511.76</v>
      </c>
      <c r="Q1054" s="837">
        <v>1</v>
      </c>
      <c r="R1054" s="832">
        <v>8</v>
      </c>
      <c r="S1054" s="837">
        <v>1</v>
      </c>
      <c r="T1054" s="836">
        <v>2</v>
      </c>
      <c r="U1054" s="838">
        <v>1</v>
      </c>
    </row>
    <row r="1055" spans="1:21" ht="14.4" customHeight="1" x14ac:dyDescent="0.3">
      <c r="A1055" s="831">
        <v>7</v>
      </c>
      <c r="B1055" s="832" t="s">
        <v>2161</v>
      </c>
      <c r="C1055" s="832" t="s">
        <v>2167</v>
      </c>
      <c r="D1055" s="833" t="s">
        <v>3722</v>
      </c>
      <c r="E1055" s="834" t="s">
        <v>2197</v>
      </c>
      <c r="F1055" s="832" t="s">
        <v>2162</v>
      </c>
      <c r="G1055" s="832" t="s">
        <v>2915</v>
      </c>
      <c r="H1055" s="832" t="s">
        <v>585</v>
      </c>
      <c r="I1055" s="832" t="s">
        <v>3158</v>
      </c>
      <c r="J1055" s="832" t="s">
        <v>2920</v>
      </c>
      <c r="K1055" s="832" t="s">
        <v>2935</v>
      </c>
      <c r="L1055" s="835">
        <v>484.75</v>
      </c>
      <c r="M1055" s="835">
        <v>2908.5</v>
      </c>
      <c r="N1055" s="832">
        <v>6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7</v>
      </c>
      <c r="B1056" s="832" t="s">
        <v>2161</v>
      </c>
      <c r="C1056" s="832" t="s">
        <v>2167</v>
      </c>
      <c r="D1056" s="833" t="s">
        <v>3722</v>
      </c>
      <c r="E1056" s="834" t="s">
        <v>2197</v>
      </c>
      <c r="F1056" s="832" t="s">
        <v>2162</v>
      </c>
      <c r="G1056" s="832" t="s">
        <v>2915</v>
      </c>
      <c r="H1056" s="832" t="s">
        <v>585</v>
      </c>
      <c r="I1056" s="832" t="s">
        <v>2929</v>
      </c>
      <c r="J1056" s="832" t="s">
        <v>2927</v>
      </c>
      <c r="K1056" s="832" t="s">
        <v>2930</v>
      </c>
      <c r="L1056" s="835">
        <v>484.75</v>
      </c>
      <c r="M1056" s="835">
        <v>2908.5</v>
      </c>
      <c r="N1056" s="832">
        <v>6</v>
      </c>
      <c r="O1056" s="836">
        <v>1</v>
      </c>
      <c r="P1056" s="835">
        <v>2908.5</v>
      </c>
      <c r="Q1056" s="837">
        <v>1</v>
      </c>
      <c r="R1056" s="832">
        <v>6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7</v>
      </c>
      <c r="B1057" s="832" t="s">
        <v>2161</v>
      </c>
      <c r="C1057" s="832" t="s">
        <v>2167</v>
      </c>
      <c r="D1057" s="833" t="s">
        <v>3722</v>
      </c>
      <c r="E1057" s="834" t="s">
        <v>2197</v>
      </c>
      <c r="F1057" s="832" t="s">
        <v>2162</v>
      </c>
      <c r="G1057" s="832" t="s">
        <v>2915</v>
      </c>
      <c r="H1057" s="832" t="s">
        <v>634</v>
      </c>
      <c r="I1057" s="832" t="s">
        <v>2940</v>
      </c>
      <c r="J1057" s="832" t="s">
        <v>2934</v>
      </c>
      <c r="K1057" s="832" t="s">
        <v>2941</v>
      </c>
      <c r="L1057" s="835">
        <v>969.48</v>
      </c>
      <c r="M1057" s="835">
        <v>5816.88</v>
      </c>
      <c r="N1057" s="832">
        <v>6</v>
      </c>
      <c r="O1057" s="836">
        <v>1</v>
      </c>
      <c r="P1057" s="835">
        <v>5816.88</v>
      </c>
      <c r="Q1057" s="837">
        <v>1</v>
      </c>
      <c r="R1057" s="832">
        <v>6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7</v>
      </c>
      <c r="B1058" s="832" t="s">
        <v>2161</v>
      </c>
      <c r="C1058" s="832" t="s">
        <v>2167</v>
      </c>
      <c r="D1058" s="833" t="s">
        <v>3722</v>
      </c>
      <c r="E1058" s="834" t="s">
        <v>2197</v>
      </c>
      <c r="F1058" s="832" t="s">
        <v>2162</v>
      </c>
      <c r="G1058" s="832" t="s">
        <v>2915</v>
      </c>
      <c r="H1058" s="832" t="s">
        <v>585</v>
      </c>
      <c r="I1058" s="832" t="s">
        <v>3534</v>
      </c>
      <c r="J1058" s="832" t="s">
        <v>3535</v>
      </c>
      <c r="K1058" s="832" t="s">
        <v>3536</v>
      </c>
      <c r="L1058" s="835">
        <v>1938.97</v>
      </c>
      <c r="M1058" s="835">
        <v>23267.64</v>
      </c>
      <c r="N1058" s="832">
        <v>12</v>
      </c>
      <c r="O1058" s="836">
        <v>2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7</v>
      </c>
      <c r="B1059" s="832" t="s">
        <v>2161</v>
      </c>
      <c r="C1059" s="832" t="s">
        <v>2167</v>
      </c>
      <c r="D1059" s="833" t="s">
        <v>3722</v>
      </c>
      <c r="E1059" s="834" t="s">
        <v>2197</v>
      </c>
      <c r="F1059" s="832" t="s">
        <v>2162</v>
      </c>
      <c r="G1059" s="832" t="s">
        <v>2915</v>
      </c>
      <c r="H1059" s="832" t="s">
        <v>585</v>
      </c>
      <c r="I1059" s="832" t="s">
        <v>3537</v>
      </c>
      <c r="J1059" s="832" t="s">
        <v>3538</v>
      </c>
      <c r="K1059" s="832" t="s">
        <v>3539</v>
      </c>
      <c r="L1059" s="835">
        <v>7096.12</v>
      </c>
      <c r="M1059" s="835">
        <v>7096.12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7</v>
      </c>
      <c r="B1060" s="832" t="s">
        <v>2161</v>
      </c>
      <c r="C1060" s="832" t="s">
        <v>2167</v>
      </c>
      <c r="D1060" s="833" t="s">
        <v>3722</v>
      </c>
      <c r="E1060" s="834" t="s">
        <v>2197</v>
      </c>
      <c r="F1060" s="832" t="s">
        <v>2162</v>
      </c>
      <c r="G1060" s="832" t="s">
        <v>2316</v>
      </c>
      <c r="H1060" s="832" t="s">
        <v>585</v>
      </c>
      <c r="I1060" s="832" t="s">
        <v>2946</v>
      </c>
      <c r="J1060" s="832" t="s">
        <v>2318</v>
      </c>
      <c r="K1060" s="832" t="s">
        <v>2947</v>
      </c>
      <c r="L1060" s="835">
        <v>537.12</v>
      </c>
      <c r="M1060" s="835">
        <v>6445.44</v>
      </c>
      <c r="N1060" s="832">
        <v>12</v>
      </c>
      <c r="O1060" s="836">
        <v>3.5</v>
      </c>
      <c r="P1060" s="835">
        <v>5908.32</v>
      </c>
      <c r="Q1060" s="837">
        <v>0.91666666666666663</v>
      </c>
      <c r="R1060" s="832">
        <v>11</v>
      </c>
      <c r="S1060" s="837">
        <v>0.91666666666666663</v>
      </c>
      <c r="T1060" s="836">
        <v>3</v>
      </c>
      <c r="U1060" s="838">
        <v>0.8571428571428571</v>
      </c>
    </row>
    <row r="1061" spans="1:21" ht="14.4" customHeight="1" x14ac:dyDescent="0.3">
      <c r="A1061" s="831">
        <v>7</v>
      </c>
      <c r="B1061" s="832" t="s">
        <v>2161</v>
      </c>
      <c r="C1061" s="832" t="s">
        <v>2167</v>
      </c>
      <c r="D1061" s="833" t="s">
        <v>3722</v>
      </c>
      <c r="E1061" s="834" t="s">
        <v>2197</v>
      </c>
      <c r="F1061" s="832" t="s">
        <v>2162</v>
      </c>
      <c r="G1061" s="832" t="s">
        <v>2316</v>
      </c>
      <c r="H1061" s="832" t="s">
        <v>585</v>
      </c>
      <c r="I1061" s="832" t="s">
        <v>2317</v>
      </c>
      <c r="J1061" s="832" t="s">
        <v>2318</v>
      </c>
      <c r="K1061" s="832" t="s">
        <v>2319</v>
      </c>
      <c r="L1061" s="835">
        <v>848.49</v>
      </c>
      <c r="M1061" s="835">
        <v>35636.58</v>
      </c>
      <c r="N1061" s="832">
        <v>42</v>
      </c>
      <c r="O1061" s="836">
        <v>9</v>
      </c>
      <c r="P1061" s="835">
        <v>11030.369999999999</v>
      </c>
      <c r="Q1061" s="837">
        <v>0.30952380952380948</v>
      </c>
      <c r="R1061" s="832">
        <v>13</v>
      </c>
      <c r="S1061" s="837">
        <v>0.30952380952380953</v>
      </c>
      <c r="T1061" s="836">
        <v>2.5</v>
      </c>
      <c r="U1061" s="838">
        <v>0.27777777777777779</v>
      </c>
    </row>
    <row r="1062" spans="1:21" ht="14.4" customHeight="1" x14ac:dyDescent="0.3">
      <c r="A1062" s="831">
        <v>7</v>
      </c>
      <c r="B1062" s="832" t="s">
        <v>2161</v>
      </c>
      <c r="C1062" s="832" t="s">
        <v>2167</v>
      </c>
      <c r="D1062" s="833" t="s">
        <v>3722</v>
      </c>
      <c r="E1062" s="834" t="s">
        <v>2197</v>
      </c>
      <c r="F1062" s="832" t="s">
        <v>2162</v>
      </c>
      <c r="G1062" s="832" t="s">
        <v>2316</v>
      </c>
      <c r="H1062" s="832" t="s">
        <v>585</v>
      </c>
      <c r="I1062" s="832" t="s">
        <v>2950</v>
      </c>
      <c r="J1062" s="832" t="s">
        <v>2318</v>
      </c>
      <c r="K1062" s="832" t="s">
        <v>2951</v>
      </c>
      <c r="L1062" s="835">
        <v>478.07</v>
      </c>
      <c r="M1062" s="835">
        <v>4780.7</v>
      </c>
      <c r="N1062" s="832">
        <v>10</v>
      </c>
      <c r="O1062" s="836">
        <v>1.5</v>
      </c>
      <c r="P1062" s="835">
        <v>4780.7</v>
      </c>
      <c r="Q1062" s="837">
        <v>1</v>
      </c>
      <c r="R1062" s="832">
        <v>10</v>
      </c>
      <c r="S1062" s="837">
        <v>1</v>
      </c>
      <c r="T1062" s="836">
        <v>1.5</v>
      </c>
      <c r="U1062" s="838">
        <v>1</v>
      </c>
    </row>
    <row r="1063" spans="1:21" ht="14.4" customHeight="1" x14ac:dyDescent="0.3">
      <c r="A1063" s="831">
        <v>7</v>
      </c>
      <c r="B1063" s="832" t="s">
        <v>2161</v>
      </c>
      <c r="C1063" s="832" t="s">
        <v>2167</v>
      </c>
      <c r="D1063" s="833" t="s">
        <v>3722</v>
      </c>
      <c r="E1063" s="834" t="s">
        <v>2197</v>
      </c>
      <c r="F1063" s="832" t="s">
        <v>2162</v>
      </c>
      <c r="G1063" s="832" t="s">
        <v>2316</v>
      </c>
      <c r="H1063" s="832" t="s">
        <v>585</v>
      </c>
      <c r="I1063" s="832" t="s">
        <v>3438</v>
      </c>
      <c r="J1063" s="832" t="s">
        <v>3365</v>
      </c>
      <c r="K1063" s="832" t="s">
        <v>3439</v>
      </c>
      <c r="L1063" s="835">
        <v>573.67999999999995</v>
      </c>
      <c r="M1063" s="835">
        <v>2294.7199999999998</v>
      </c>
      <c r="N1063" s="832">
        <v>4</v>
      </c>
      <c r="O1063" s="836">
        <v>2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7</v>
      </c>
      <c r="B1064" s="832" t="s">
        <v>2161</v>
      </c>
      <c r="C1064" s="832" t="s">
        <v>2167</v>
      </c>
      <c r="D1064" s="833" t="s">
        <v>3722</v>
      </c>
      <c r="E1064" s="834" t="s">
        <v>2197</v>
      </c>
      <c r="F1064" s="832" t="s">
        <v>2162</v>
      </c>
      <c r="G1064" s="832" t="s">
        <v>2955</v>
      </c>
      <c r="H1064" s="832" t="s">
        <v>585</v>
      </c>
      <c r="I1064" s="832" t="s">
        <v>2956</v>
      </c>
      <c r="J1064" s="832" t="s">
        <v>2957</v>
      </c>
      <c r="K1064" s="832" t="s">
        <v>2958</v>
      </c>
      <c r="L1064" s="835">
        <v>0</v>
      </c>
      <c r="M1064" s="835">
        <v>0</v>
      </c>
      <c r="N1064" s="832">
        <v>1</v>
      </c>
      <c r="O1064" s="836">
        <v>0.5</v>
      </c>
      <c r="P1064" s="835"/>
      <c r="Q1064" s="837"/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7</v>
      </c>
      <c r="B1065" s="832" t="s">
        <v>2161</v>
      </c>
      <c r="C1065" s="832" t="s">
        <v>2167</v>
      </c>
      <c r="D1065" s="833" t="s">
        <v>3722</v>
      </c>
      <c r="E1065" s="834" t="s">
        <v>2197</v>
      </c>
      <c r="F1065" s="832" t="s">
        <v>2162</v>
      </c>
      <c r="G1065" s="832" t="s">
        <v>3540</v>
      </c>
      <c r="H1065" s="832" t="s">
        <v>585</v>
      </c>
      <c r="I1065" s="832" t="s">
        <v>3541</v>
      </c>
      <c r="J1065" s="832" t="s">
        <v>1495</v>
      </c>
      <c r="K1065" s="832" t="s">
        <v>1496</v>
      </c>
      <c r="L1065" s="835">
        <v>0</v>
      </c>
      <c r="M1065" s="835">
        <v>0</v>
      </c>
      <c r="N1065" s="832">
        <v>2</v>
      </c>
      <c r="O1065" s="836">
        <v>1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7</v>
      </c>
      <c r="B1066" s="832" t="s">
        <v>2161</v>
      </c>
      <c r="C1066" s="832" t="s">
        <v>2167</v>
      </c>
      <c r="D1066" s="833" t="s">
        <v>3722</v>
      </c>
      <c r="E1066" s="834" t="s">
        <v>2197</v>
      </c>
      <c r="F1066" s="832" t="s">
        <v>2162</v>
      </c>
      <c r="G1066" s="832" t="s">
        <v>2959</v>
      </c>
      <c r="H1066" s="832" t="s">
        <v>585</v>
      </c>
      <c r="I1066" s="832" t="s">
        <v>2960</v>
      </c>
      <c r="J1066" s="832" t="s">
        <v>2961</v>
      </c>
      <c r="K1066" s="832" t="s">
        <v>2962</v>
      </c>
      <c r="L1066" s="835">
        <v>838.65</v>
      </c>
      <c r="M1066" s="835">
        <v>2515.9499999999998</v>
      </c>
      <c r="N1066" s="832">
        <v>3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7</v>
      </c>
      <c r="B1067" s="832" t="s">
        <v>2161</v>
      </c>
      <c r="C1067" s="832" t="s">
        <v>2167</v>
      </c>
      <c r="D1067" s="833" t="s">
        <v>3722</v>
      </c>
      <c r="E1067" s="834" t="s">
        <v>2197</v>
      </c>
      <c r="F1067" s="832" t="s">
        <v>2162</v>
      </c>
      <c r="G1067" s="832" t="s">
        <v>2959</v>
      </c>
      <c r="H1067" s="832" t="s">
        <v>585</v>
      </c>
      <c r="I1067" s="832" t="s">
        <v>3232</v>
      </c>
      <c r="J1067" s="832" t="s">
        <v>2961</v>
      </c>
      <c r="K1067" s="832" t="s">
        <v>3233</v>
      </c>
      <c r="L1067" s="835">
        <v>454.27</v>
      </c>
      <c r="M1067" s="835">
        <v>4088.43</v>
      </c>
      <c r="N1067" s="832">
        <v>9</v>
      </c>
      <c r="O1067" s="836">
        <v>2</v>
      </c>
      <c r="P1067" s="835">
        <v>2725.62</v>
      </c>
      <c r="Q1067" s="837">
        <v>0.66666666666666663</v>
      </c>
      <c r="R1067" s="832">
        <v>6</v>
      </c>
      <c r="S1067" s="837">
        <v>0.66666666666666663</v>
      </c>
      <c r="T1067" s="836">
        <v>1</v>
      </c>
      <c r="U1067" s="838">
        <v>0.5</v>
      </c>
    </row>
    <row r="1068" spans="1:21" ht="14.4" customHeight="1" x14ac:dyDescent="0.3">
      <c r="A1068" s="831">
        <v>7</v>
      </c>
      <c r="B1068" s="832" t="s">
        <v>2161</v>
      </c>
      <c r="C1068" s="832" t="s">
        <v>2167</v>
      </c>
      <c r="D1068" s="833" t="s">
        <v>3722</v>
      </c>
      <c r="E1068" s="834" t="s">
        <v>2197</v>
      </c>
      <c r="F1068" s="832" t="s">
        <v>2162</v>
      </c>
      <c r="G1068" s="832" t="s">
        <v>2959</v>
      </c>
      <c r="H1068" s="832" t="s">
        <v>585</v>
      </c>
      <c r="I1068" s="832" t="s">
        <v>2965</v>
      </c>
      <c r="J1068" s="832" t="s">
        <v>2961</v>
      </c>
      <c r="K1068" s="832" t="s">
        <v>2966</v>
      </c>
      <c r="L1068" s="835">
        <v>1677.3</v>
      </c>
      <c r="M1068" s="835">
        <v>5031.8999999999996</v>
      </c>
      <c r="N1068" s="832">
        <v>3</v>
      </c>
      <c r="O1068" s="836">
        <v>1</v>
      </c>
      <c r="P1068" s="835">
        <v>5031.8999999999996</v>
      </c>
      <c r="Q1068" s="837">
        <v>1</v>
      </c>
      <c r="R1068" s="832">
        <v>3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7</v>
      </c>
      <c r="B1069" s="832" t="s">
        <v>2161</v>
      </c>
      <c r="C1069" s="832" t="s">
        <v>2167</v>
      </c>
      <c r="D1069" s="833" t="s">
        <v>3722</v>
      </c>
      <c r="E1069" s="834" t="s">
        <v>2197</v>
      </c>
      <c r="F1069" s="832" t="s">
        <v>2162</v>
      </c>
      <c r="G1069" s="832" t="s">
        <v>2959</v>
      </c>
      <c r="H1069" s="832" t="s">
        <v>585</v>
      </c>
      <c r="I1069" s="832" t="s">
        <v>2967</v>
      </c>
      <c r="J1069" s="832" t="s">
        <v>2961</v>
      </c>
      <c r="K1069" s="832" t="s">
        <v>2968</v>
      </c>
      <c r="L1069" s="835">
        <v>4714.62</v>
      </c>
      <c r="M1069" s="835">
        <v>28287.72</v>
      </c>
      <c r="N1069" s="832">
        <v>6</v>
      </c>
      <c r="O1069" s="836">
        <v>2</v>
      </c>
      <c r="P1069" s="835">
        <v>28287.72</v>
      </c>
      <c r="Q1069" s="837">
        <v>1</v>
      </c>
      <c r="R1069" s="832">
        <v>6</v>
      </c>
      <c r="S1069" s="837">
        <v>1</v>
      </c>
      <c r="T1069" s="836">
        <v>2</v>
      </c>
      <c r="U1069" s="838">
        <v>1</v>
      </c>
    </row>
    <row r="1070" spans="1:21" ht="14.4" customHeight="1" x14ac:dyDescent="0.3">
      <c r="A1070" s="831">
        <v>7</v>
      </c>
      <c r="B1070" s="832" t="s">
        <v>2161</v>
      </c>
      <c r="C1070" s="832" t="s">
        <v>2167</v>
      </c>
      <c r="D1070" s="833" t="s">
        <v>3722</v>
      </c>
      <c r="E1070" s="834" t="s">
        <v>2197</v>
      </c>
      <c r="F1070" s="832" t="s">
        <v>2162</v>
      </c>
      <c r="G1070" s="832" t="s">
        <v>2959</v>
      </c>
      <c r="H1070" s="832" t="s">
        <v>585</v>
      </c>
      <c r="I1070" s="832" t="s">
        <v>3234</v>
      </c>
      <c r="J1070" s="832" t="s">
        <v>2961</v>
      </c>
      <c r="K1070" s="832" t="s">
        <v>3235</v>
      </c>
      <c r="L1070" s="835">
        <v>2357.31</v>
      </c>
      <c r="M1070" s="835">
        <v>21215.79</v>
      </c>
      <c r="N1070" s="832">
        <v>9</v>
      </c>
      <c r="O1070" s="836">
        <v>1</v>
      </c>
      <c r="P1070" s="835">
        <v>21215.79</v>
      </c>
      <c r="Q1070" s="837">
        <v>1</v>
      </c>
      <c r="R1070" s="832">
        <v>9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7</v>
      </c>
      <c r="B1071" s="832" t="s">
        <v>2161</v>
      </c>
      <c r="C1071" s="832" t="s">
        <v>2167</v>
      </c>
      <c r="D1071" s="833" t="s">
        <v>3722</v>
      </c>
      <c r="E1071" s="834" t="s">
        <v>2197</v>
      </c>
      <c r="F1071" s="832" t="s">
        <v>2162</v>
      </c>
      <c r="G1071" s="832" t="s">
        <v>2757</v>
      </c>
      <c r="H1071" s="832" t="s">
        <v>585</v>
      </c>
      <c r="I1071" s="832" t="s">
        <v>3444</v>
      </c>
      <c r="J1071" s="832" t="s">
        <v>2759</v>
      </c>
      <c r="K1071" s="832" t="s">
        <v>3445</v>
      </c>
      <c r="L1071" s="835">
        <v>30.46</v>
      </c>
      <c r="M1071" s="835">
        <v>91.38</v>
      </c>
      <c r="N1071" s="832">
        <v>3</v>
      </c>
      <c r="O1071" s="836">
        <v>1</v>
      </c>
      <c r="P1071" s="835">
        <v>91.38</v>
      </c>
      <c r="Q1071" s="837">
        <v>1</v>
      </c>
      <c r="R1071" s="832">
        <v>3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7</v>
      </c>
      <c r="B1072" s="832" t="s">
        <v>2161</v>
      </c>
      <c r="C1072" s="832" t="s">
        <v>2167</v>
      </c>
      <c r="D1072" s="833" t="s">
        <v>3722</v>
      </c>
      <c r="E1072" s="834" t="s">
        <v>2197</v>
      </c>
      <c r="F1072" s="832" t="s">
        <v>2162</v>
      </c>
      <c r="G1072" s="832" t="s">
        <v>2774</v>
      </c>
      <c r="H1072" s="832" t="s">
        <v>585</v>
      </c>
      <c r="I1072" s="832" t="s">
        <v>3116</v>
      </c>
      <c r="J1072" s="832" t="s">
        <v>2776</v>
      </c>
      <c r="K1072" s="832"/>
      <c r="L1072" s="835">
        <v>0</v>
      </c>
      <c r="M1072" s="835">
        <v>0</v>
      </c>
      <c r="N1072" s="832">
        <v>2</v>
      </c>
      <c r="O1072" s="836">
        <v>2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7</v>
      </c>
      <c r="B1073" s="832" t="s">
        <v>2161</v>
      </c>
      <c r="C1073" s="832" t="s">
        <v>2167</v>
      </c>
      <c r="D1073" s="833" t="s">
        <v>3722</v>
      </c>
      <c r="E1073" s="834" t="s">
        <v>2197</v>
      </c>
      <c r="F1073" s="832" t="s">
        <v>2162</v>
      </c>
      <c r="G1073" s="832" t="s">
        <v>2288</v>
      </c>
      <c r="H1073" s="832" t="s">
        <v>585</v>
      </c>
      <c r="I1073" s="832" t="s">
        <v>3542</v>
      </c>
      <c r="J1073" s="832" t="s">
        <v>1463</v>
      </c>
      <c r="K1073" s="832" t="s">
        <v>3543</v>
      </c>
      <c r="L1073" s="835">
        <v>64.36</v>
      </c>
      <c r="M1073" s="835">
        <v>64.36</v>
      </c>
      <c r="N1073" s="832">
        <v>1</v>
      </c>
      <c r="O1073" s="836">
        <v>1</v>
      </c>
      <c r="P1073" s="835">
        <v>64.36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7</v>
      </c>
      <c r="B1074" s="832" t="s">
        <v>2161</v>
      </c>
      <c r="C1074" s="832" t="s">
        <v>2167</v>
      </c>
      <c r="D1074" s="833" t="s">
        <v>3722</v>
      </c>
      <c r="E1074" s="834" t="s">
        <v>2197</v>
      </c>
      <c r="F1074" s="832" t="s">
        <v>2162</v>
      </c>
      <c r="G1074" s="832" t="s">
        <v>2979</v>
      </c>
      <c r="H1074" s="832" t="s">
        <v>634</v>
      </c>
      <c r="I1074" s="832" t="s">
        <v>2980</v>
      </c>
      <c r="J1074" s="832" t="s">
        <v>2981</v>
      </c>
      <c r="K1074" s="832" t="s">
        <v>2982</v>
      </c>
      <c r="L1074" s="835">
        <v>105.08</v>
      </c>
      <c r="M1074" s="835">
        <v>210.16</v>
      </c>
      <c r="N1074" s="832">
        <v>2</v>
      </c>
      <c r="O1074" s="836">
        <v>1</v>
      </c>
      <c r="P1074" s="835">
        <v>210.16</v>
      </c>
      <c r="Q1074" s="837">
        <v>1</v>
      </c>
      <c r="R1074" s="832">
        <v>2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7</v>
      </c>
      <c r="B1075" s="832" t="s">
        <v>2161</v>
      </c>
      <c r="C1075" s="832" t="s">
        <v>2167</v>
      </c>
      <c r="D1075" s="833" t="s">
        <v>3722</v>
      </c>
      <c r="E1075" s="834" t="s">
        <v>2197</v>
      </c>
      <c r="F1075" s="832" t="s">
        <v>2162</v>
      </c>
      <c r="G1075" s="832" t="s">
        <v>2979</v>
      </c>
      <c r="H1075" s="832" t="s">
        <v>634</v>
      </c>
      <c r="I1075" s="832" t="s">
        <v>3247</v>
      </c>
      <c r="J1075" s="832" t="s">
        <v>3248</v>
      </c>
      <c r="K1075" s="832" t="s">
        <v>3249</v>
      </c>
      <c r="L1075" s="835">
        <v>68.599999999999994</v>
      </c>
      <c r="M1075" s="835">
        <v>548.79999999999995</v>
      </c>
      <c r="N1075" s="832">
        <v>8</v>
      </c>
      <c r="O1075" s="836">
        <v>2</v>
      </c>
      <c r="P1075" s="835">
        <v>548.79999999999995</v>
      </c>
      <c r="Q1075" s="837">
        <v>1</v>
      </c>
      <c r="R1075" s="832">
        <v>8</v>
      </c>
      <c r="S1075" s="837">
        <v>1</v>
      </c>
      <c r="T1075" s="836">
        <v>2</v>
      </c>
      <c r="U1075" s="838">
        <v>1</v>
      </c>
    </row>
    <row r="1076" spans="1:21" ht="14.4" customHeight="1" x14ac:dyDescent="0.3">
      <c r="A1076" s="831">
        <v>7</v>
      </c>
      <c r="B1076" s="832" t="s">
        <v>2161</v>
      </c>
      <c r="C1076" s="832" t="s">
        <v>2167</v>
      </c>
      <c r="D1076" s="833" t="s">
        <v>3722</v>
      </c>
      <c r="E1076" s="834" t="s">
        <v>2197</v>
      </c>
      <c r="F1076" s="832" t="s">
        <v>2162</v>
      </c>
      <c r="G1076" s="832" t="s">
        <v>2336</v>
      </c>
      <c r="H1076" s="832" t="s">
        <v>585</v>
      </c>
      <c r="I1076" s="832" t="s">
        <v>3452</v>
      </c>
      <c r="J1076" s="832" t="s">
        <v>3453</v>
      </c>
      <c r="K1076" s="832" t="s">
        <v>3454</v>
      </c>
      <c r="L1076" s="835">
        <v>76.180000000000007</v>
      </c>
      <c r="M1076" s="835">
        <v>380.90000000000003</v>
      </c>
      <c r="N1076" s="832">
        <v>5</v>
      </c>
      <c r="O1076" s="836">
        <v>2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7</v>
      </c>
      <c r="B1077" s="832" t="s">
        <v>2161</v>
      </c>
      <c r="C1077" s="832" t="s">
        <v>2167</v>
      </c>
      <c r="D1077" s="833" t="s">
        <v>3722</v>
      </c>
      <c r="E1077" s="834" t="s">
        <v>2197</v>
      </c>
      <c r="F1077" s="832" t="s">
        <v>2162</v>
      </c>
      <c r="G1077" s="832" t="s">
        <v>2986</v>
      </c>
      <c r="H1077" s="832" t="s">
        <v>585</v>
      </c>
      <c r="I1077" s="832" t="s">
        <v>2989</v>
      </c>
      <c r="J1077" s="832" t="s">
        <v>1177</v>
      </c>
      <c r="K1077" s="832" t="s">
        <v>2990</v>
      </c>
      <c r="L1077" s="835">
        <v>38.590000000000003</v>
      </c>
      <c r="M1077" s="835">
        <v>231.54000000000002</v>
      </c>
      <c r="N1077" s="832">
        <v>6</v>
      </c>
      <c r="O1077" s="836">
        <v>1.5</v>
      </c>
      <c r="P1077" s="835">
        <v>231.54000000000002</v>
      </c>
      <c r="Q1077" s="837">
        <v>1</v>
      </c>
      <c r="R1077" s="832">
        <v>6</v>
      </c>
      <c r="S1077" s="837">
        <v>1</v>
      </c>
      <c r="T1077" s="836">
        <v>1.5</v>
      </c>
      <c r="U1077" s="838">
        <v>1</v>
      </c>
    </row>
    <row r="1078" spans="1:21" ht="14.4" customHeight="1" x14ac:dyDescent="0.3">
      <c r="A1078" s="831">
        <v>7</v>
      </c>
      <c r="B1078" s="832" t="s">
        <v>2161</v>
      </c>
      <c r="C1078" s="832" t="s">
        <v>2167</v>
      </c>
      <c r="D1078" s="833" t="s">
        <v>3722</v>
      </c>
      <c r="E1078" s="834" t="s">
        <v>2197</v>
      </c>
      <c r="F1078" s="832" t="s">
        <v>2162</v>
      </c>
      <c r="G1078" s="832" t="s">
        <v>2777</v>
      </c>
      <c r="H1078" s="832" t="s">
        <v>585</v>
      </c>
      <c r="I1078" s="832" t="s">
        <v>2778</v>
      </c>
      <c r="J1078" s="832" t="s">
        <v>1492</v>
      </c>
      <c r="K1078" s="832" t="s">
        <v>2779</v>
      </c>
      <c r="L1078" s="835">
        <v>61.97</v>
      </c>
      <c r="M1078" s="835">
        <v>61.97</v>
      </c>
      <c r="N1078" s="832">
        <v>1</v>
      </c>
      <c r="O1078" s="836">
        <v>0.5</v>
      </c>
      <c r="P1078" s="835">
        <v>61.97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7</v>
      </c>
      <c r="B1079" s="832" t="s">
        <v>2161</v>
      </c>
      <c r="C1079" s="832" t="s">
        <v>2167</v>
      </c>
      <c r="D1079" s="833" t="s">
        <v>3722</v>
      </c>
      <c r="E1079" s="834" t="s">
        <v>2197</v>
      </c>
      <c r="F1079" s="832" t="s">
        <v>2162</v>
      </c>
      <c r="G1079" s="832" t="s">
        <v>2559</v>
      </c>
      <c r="H1079" s="832" t="s">
        <v>585</v>
      </c>
      <c r="I1079" s="832" t="s">
        <v>2617</v>
      </c>
      <c r="J1079" s="832" t="s">
        <v>2565</v>
      </c>
      <c r="K1079" s="832" t="s">
        <v>2618</v>
      </c>
      <c r="L1079" s="835">
        <v>58.62</v>
      </c>
      <c r="M1079" s="835">
        <v>58.62</v>
      </c>
      <c r="N1079" s="832">
        <v>1</v>
      </c>
      <c r="O1079" s="836">
        <v>0.5</v>
      </c>
      <c r="P1079" s="835">
        <v>58.62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7</v>
      </c>
      <c r="B1080" s="832" t="s">
        <v>2161</v>
      </c>
      <c r="C1080" s="832" t="s">
        <v>2167</v>
      </c>
      <c r="D1080" s="833" t="s">
        <v>3722</v>
      </c>
      <c r="E1080" s="834" t="s">
        <v>2197</v>
      </c>
      <c r="F1080" s="832" t="s">
        <v>2162</v>
      </c>
      <c r="G1080" s="832" t="s">
        <v>2400</v>
      </c>
      <c r="H1080" s="832" t="s">
        <v>634</v>
      </c>
      <c r="I1080" s="832" t="s">
        <v>3372</v>
      </c>
      <c r="J1080" s="832" t="s">
        <v>2501</v>
      </c>
      <c r="K1080" s="832" t="s">
        <v>3373</v>
      </c>
      <c r="L1080" s="835">
        <v>69.16</v>
      </c>
      <c r="M1080" s="835">
        <v>207.48</v>
      </c>
      <c r="N1080" s="832">
        <v>3</v>
      </c>
      <c r="O1080" s="836">
        <v>1</v>
      </c>
      <c r="P1080" s="835">
        <v>207.48</v>
      </c>
      <c r="Q1080" s="837">
        <v>1</v>
      </c>
      <c r="R1080" s="832">
        <v>3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7</v>
      </c>
      <c r="B1081" s="832" t="s">
        <v>2161</v>
      </c>
      <c r="C1081" s="832" t="s">
        <v>2167</v>
      </c>
      <c r="D1081" s="833" t="s">
        <v>3722</v>
      </c>
      <c r="E1081" s="834" t="s">
        <v>2197</v>
      </c>
      <c r="F1081" s="832" t="s">
        <v>2162</v>
      </c>
      <c r="G1081" s="832" t="s">
        <v>2995</v>
      </c>
      <c r="H1081" s="832" t="s">
        <v>634</v>
      </c>
      <c r="I1081" s="832" t="s">
        <v>2996</v>
      </c>
      <c r="J1081" s="832" t="s">
        <v>2997</v>
      </c>
      <c r="K1081" s="832" t="s">
        <v>2998</v>
      </c>
      <c r="L1081" s="835">
        <v>96.84</v>
      </c>
      <c r="M1081" s="835">
        <v>581.04</v>
      </c>
      <c r="N1081" s="832">
        <v>6</v>
      </c>
      <c r="O1081" s="836">
        <v>1.5</v>
      </c>
      <c r="P1081" s="835">
        <v>581.04</v>
      </c>
      <c r="Q1081" s="837">
        <v>1</v>
      </c>
      <c r="R1081" s="832">
        <v>6</v>
      </c>
      <c r="S1081" s="837">
        <v>1</v>
      </c>
      <c r="T1081" s="836">
        <v>1.5</v>
      </c>
      <c r="U1081" s="838">
        <v>1</v>
      </c>
    </row>
    <row r="1082" spans="1:21" ht="14.4" customHeight="1" x14ac:dyDescent="0.3">
      <c r="A1082" s="831">
        <v>7</v>
      </c>
      <c r="B1082" s="832" t="s">
        <v>2161</v>
      </c>
      <c r="C1082" s="832" t="s">
        <v>2167</v>
      </c>
      <c r="D1082" s="833" t="s">
        <v>3722</v>
      </c>
      <c r="E1082" s="834" t="s">
        <v>2197</v>
      </c>
      <c r="F1082" s="832" t="s">
        <v>2162</v>
      </c>
      <c r="G1082" s="832" t="s">
        <v>2995</v>
      </c>
      <c r="H1082" s="832" t="s">
        <v>634</v>
      </c>
      <c r="I1082" s="832" t="s">
        <v>2999</v>
      </c>
      <c r="J1082" s="832" t="s">
        <v>2997</v>
      </c>
      <c r="K1082" s="832" t="s">
        <v>3000</v>
      </c>
      <c r="L1082" s="835">
        <v>193.68</v>
      </c>
      <c r="M1082" s="835">
        <v>581.04</v>
      </c>
      <c r="N1082" s="832">
        <v>3</v>
      </c>
      <c r="O1082" s="836">
        <v>1</v>
      </c>
      <c r="P1082" s="835">
        <v>581.04</v>
      </c>
      <c r="Q1082" s="837">
        <v>1</v>
      </c>
      <c r="R1082" s="832">
        <v>3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7</v>
      </c>
      <c r="B1083" s="832" t="s">
        <v>2161</v>
      </c>
      <c r="C1083" s="832" t="s">
        <v>2167</v>
      </c>
      <c r="D1083" s="833" t="s">
        <v>3722</v>
      </c>
      <c r="E1083" s="834" t="s">
        <v>2197</v>
      </c>
      <c r="F1083" s="832" t="s">
        <v>2162</v>
      </c>
      <c r="G1083" s="832" t="s">
        <v>2340</v>
      </c>
      <c r="H1083" s="832" t="s">
        <v>585</v>
      </c>
      <c r="I1083" s="832" t="s">
        <v>2341</v>
      </c>
      <c r="J1083" s="832" t="s">
        <v>828</v>
      </c>
      <c r="K1083" s="832" t="s">
        <v>2342</v>
      </c>
      <c r="L1083" s="835">
        <v>53.57</v>
      </c>
      <c r="M1083" s="835">
        <v>107.14</v>
      </c>
      <c r="N1083" s="832">
        <v>2</v>
      </c>
      <c r="O1083" s="836">
        <v>0.5</v>
      </c>
      <c r="P1083" s="835">
        <v>107.14</v>
      </c>
      <c r="Q1083" s="837">
        <v>1</v>
      </c>
      <c r="R1083" s="832">
        <v>2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7</v>
      </c>
      <c r="B1084" s="832" t="s">
        <v>2161</v>
      </c>
      <c r="C1084" s="832" t="s">
        <v>2167</v>
      </c>
      <c r="D1084" s="833" t="s">
        <v>3722</v>
      </c>
      <c r="E1084" s="834" t="s">
        <v>2197</v>
      </c>
      <c r="F1084" s="832" t="s">
        <v>2162</v>
      </c>
      <c r="G1084" s="832" t="s">
        <v>3001</v>
      </c>
      <c r="H1084" s="832" t="s">
        <v>585</v>
      </c>
      <c r="I1084" s="832" t="s">
        <v>3374</v>
      </c>
      <c r="J1084" s="832" t="s">
        <v>3003</v>
      </c>
      <c r="K1084" s="832" t="s">
        <v>3375</v>
      </c>
      <c r="L1084" s="835">
        <v>127</v>
      </c>
      <c r="M1084" s="835">
        <v>381</v>
      </c>
      <c r="N1084" s="832">
        <v>3</v>
      </c>
      <c r="O1084" s="836">
        <v>1</v>
      </c>
      <c r="P1084" s="835">
        <v>381</v>
      </c>
      <c r="Q1084" s="837">
        <v>1</v>
      </c>
      <c r="R1084" s="832">
        <v>3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7</v>
      </c>
      <c r="B1085" s="832" t="s">
        <v>2161</v>
      </c>
      <c r="C1085" s="832" t="s">
        <v>2167</v>
      </c>
      <c r="D1085" s="833" t="s">
        <v>3722</v>
      </c>
      <c r="E1085" s="834" t="s">
        <v>2197</v>
      </c>
      <c r="F1085" s="832" t="s">
        <v>2162</v>
      </c>
      <c r="G1085" s="832" t="s">
        <v>3001</v>
      </c>
      <c r="H1085" s="832" t="s">
        <v>585</v>
      </c>
      <c r="I1085" s="832" t="s">
        <v>3274</v>
      </c>
      <c r="J1085" s="832" t="s">
        <v>3003</v>
      </c>
      <c r="K1085" s="832" t="s">
        <v>2361</v>
      </c>
      <c r="L1085" s="835">
        <v>389.92</v>
      </c>
      <c r="M1085" s="835">
        <v>2339.52</v>
      </c>
      <c r="N1085" s="832">
        <v>6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7</v>
      </c>
      <c r="B1086" s="832" t="s">
        <v>2161</v>
      </c>
      <c r="C1086" s="832" t="s">
        <v>2167</v>
      </c>
      <c r="D1086" s="833" t="s">
        <v>3722</v>
      </c>
      <c r="E1086" s="834" t="s">
        <v>2197</v>
      </c>
      <c r="F1086" s="832" t="s">
        <v>2162</v>
      </c>
      <c r="G1086" s="832" t="s">
        <v>3001</v>
      </c>
      <c r="H1086" s="832" t="s">
        <v>585</v>
      </c>
      <c r="I1086" s="832" t="s">
        <v>3002</v>
      </c>
      <c r="J1086" s="832" t="s">
        <v>3003</v>
      </c>
      <c r="K1086" s="832" t="s">
        <v>1819</v>
      </c>
      <c r="L1086" s="835">
        <v>701.65</v>
      </c>
      <c r="M1086" s="835">
        <v>4209.8999999999996</v>
      </c>
      <c r="N1086" s="832">
        <v>6</v>
      </c>
      <c r="O1086" s="836">
        <v>1</v>
      </c>
      <c r="P1086" s="835">
        <v>4209.8999999999996</v>
      </c>
      <c r="Q1086" s="837">
        <v>1</v>
      </c>
      <c r="R1086" s="832">
        <v>6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7</v>
      </c>
      <c r="B1087" s="832" t="s">
        <v>2161</v>
      </c>
      <c r="C1087" s="832" t="s">
        <v>2167</v>
      </c>
      <c r="D1087" s="833" t="s">
        <v>3722</v>
      </c>
      <c r="E1087" s="834" t="s">
        <v>2197</v>
      </c>
      <c r="F1087" s="832" t="s">
        <v>2162</v>
      </c>
      <c r="G1087" s="832" t="s">
        <v>3001</v>
      </c>
      <c r="H1087" s="832" t="s">
        <v>585</v>
      </c>
      <c r="I1087" s="832" t="s">
        <v>3004</v>
      </c>
      <c r="J1087" s="832" t="s">
        <v>3005</v>
      </c>
      <c r="K1087" s="832" t="s">
        <v>1829</v>
      </c>
      <c r="L1087" s="835">
        <v>208.18</v>
      </c>
      <c r="M1087" s="835">
        <v>416.36</v>
      </c>
      <c r="N1087" s="832">
        <v>2</v>
      </c>
      <c r="O1087" s="836">
        <v>1</v>
      </c>
      <c r="P1087" s="835">
        <v>416.36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7</v>
      </c>
      <c r="B1088" s="832" t="s">
        <v>2161</v>
      </c>
      <c r="C1088" s="832" t="s">
        <v>2167</v>
      </c>
      <c r="D1088" s="833" t="s">
        <v>3722</v>
      </c>
      <c r="E1088" s="834" t="s">
        <v>2197</v>
      </c>
      <c r="F1088" s="832" t="s">
        <v>2162</v>
      </c>
      <c r="G1088" s="832" t="s">
        <v>3001</v>
      </c>
      <c r="H1088" s="832" t="s">
        <v>585</v>
      </c>
      <c r="I1088" s="832" t="s">
        <v>3275</v>
      </c>
      <c r="J1088" s="832" t="s">
        <v>3005</v>
      </c>
      <c r="K1088" s="832" t="s">
        <v>2040</v>
      </c>
      <c r="L1088" s="835">
        <v>383.18</v>
      </c>
      <c r="M1088" s="835">
        <v>766.36</v>
      </c>
      <c r="N1088" s="832">
        <v>2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7</v>
      </c>
      <c r="B1089" s="832" t="s">
        <v>2161</v>
      </c>
      <c r="C1089" s="832" t="s">
        <v>2167</v>
      </c>
      <c r="D1089" s="833" t="s">
        <v>3722</v>
      </c>
      <c r="E1089" s="834" t="s">
        <v>2197</v>
      </c>
      <c r="F1089" s="832" t="s">
        <v>2162</v>
      </c>
      <c r="G1089" s="832" t="s">
        <v>3001</v>
      </c>
      <c r="H1089" s="832" t="s">
        <v>585</v>
      </c>
      <c r="I1089" s="832" t="s">
        <v>3276</v>
      </c>
      <c r="J1089" s="832" t="s">
        <v>3003</v>
      </c>
      <c r="K1089" s="832" t="s">
        <v>3277</v>
      </c>
      <c r="L1089" s="835">
        <v>233.95</v>
      </c>
      <c r="M1089" s="835">
        <v>2807.3999999999996</v>
      </c>
      <c r="N1089" s="832">
        <v>12</v>
      </c>
      <c r="O1089" s="836">
        <v>2</v>
      </c>
      <c r="P1089" s="835">
        <v>2105.5499999999997</v>
      </c>
      <c r="Q1089" s="837">
        <v>0.75</v>
      </c>
      <c r="R1089" s="832">
        <v>9</v>
      </c>
      <c r="S1089" s="837">
        <v>0.75</v>
      </c>
      <c r="T1089" s="836">
        <v>1</v>
      </c>
      <c r="U1089" s="838">
        <v>0.5</v>
      </c>
    </row>
    <row r="1090" spans="1:21" ht="14.4" customHeight="1" x14ac:dyDescent="0.3">
      <c r="A1090" s="831">
        <v>7</v>
      </c>
      <c r="B1090" s="832" t="s">
        <v>2161</v>
      </c>
      <c r="C1090" s="832" t="s">
        <v>2167</v>
      </c>
      <c r="D1090" s="833" t="s">
        <v>3722</v>
      </c>
      <c r="E1090" s="834" t="s">
        <v>2197</v>
      </c>
      <c r="F1090" s="832" t="s">
        <v>2162</v>
      </c>
      <c r="G1090" s="832" t="s">
        <v>3011</v>
      </c>
      <c r="H1090" s="832" t="s">
        <v>585</v>
      </c>
      <c r="I1090" s="832" t="s">
        <v>3012</v>
      </c>
      <c r="J1090" s="832" t="s">
        <v>3013</v>
      </c>
      <c r="K1090" s="832" t="s">
        <v>3014</v>
      </c>
      <c r="L1090" s="835">
        <v>113.93</v>
      </c>
      <c r="M1090" s="835">
        <v>227.86</v>
      </c>
      <c r="N1090" s="832">
        <v>2</v>
      </c>
      <c r="O1090" s="836">
        <v>0.5</v>
      </c>
      <c r="P1090" s="835">
        <v>227.86</v>
      </c>
      <c r="Q1090" s="837">
        <v>1</v>
      </c>
      <c r="R1090" s="832">
        <v>2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7</v>
      </c>
      <c r="B1091" s="832" t="s">
        <v>2161</v>
      </c>
      <c r="C1091" s="832" t="s">
        <v>2167</v>
      </c>
      <c r="D1091" s="833" t="s">
        <v>3722</v>
      </c>
      <c r="E1091" s="834" t="s">
        <v>2197</v>
      </c>
      <c r="F1091" s="832" t="s">
        <v>2162</v>
      </c>
      <c r="G1091" s="832" t="s">
        <v>2227</v>
      </c>
      <c r="H1091" s="832" t="s">
        <v>585</v>
      </c>
      <c r="I1091" s="832" t="s">
        <v>3473</v>
      </c>
      <c r="J1091" s="832" t="s">
        <v>962</v>
      </c>
      <c r="K1091" s="832" t="s">
        <v>2229</v>
      </c>
      <c r="L1091" s="835">
        <v>103.67</v>
      </c>
      <c r="M1091" s="835">
        <v>103.67</v>
      </c>
      <c r="N1091" s="832">
        <v>1</v>
      </c>
      <c r="O1091" s="836">
        <v>1</v>
      </c>
      <c r="P1091" s="835">
        <v>103.67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7</v>
      </c>
      <c r="B1092" s="832" t="s">
        <v>2161</v>
      </c>
      <c r="C1092" s="832" t="s">
        <v>2167</v>
      </c>
      <c r="D1092" s="833" t="s">
        <v>3722</v>
      </c>
      <c r="E1092" s="834" t="s">
        <v>2197</v>
      </c>
      <c r="F1092" s="832" t="s">
        <v>2162</v>
      </c>
      <c r="G1092" s="832" t="s">
        <v>3018</v>
      </c>
      <c r="H1092" s="832" t="s">
        <v>585</v>
      </c>
      <c r="I1092" s="832" t="s">
        <v>3019</v>
      </c>
      <c r="J1092" s="832" t="s">
        <v>3020</v>
      </c>
      <c r="K1092" s="832" t="s">
        <v>3021</v>
      </c>
      <c r="L1092" s="835">
        <v>3354.59</v>
      </c>
      <c r="M1092" s="835">
        <v>77155.570000000007</v>
      </c>
      <c r="N1092" s="832">
        <v>23</v>
      </c>
      <c r="O1092" s="836">
        <v>6</v>
      </c>
      <c r="P1092" s="835">
        <v>77155.570000000007</v>
      </c>
      <c r="Q1092" s="837">
        <v>1</v>
      </c>
      <c r="R1092" s="832">
        <v>23</v>
      </c>
      <c r="S1092" s="837">
        <v>1</v>
      </c>
      <c r="T1092" s="836">
        <v>6</v>
      </c>
      <c r="U1092" s="838">
        <v>1</v>
      </c>
    </row>
    <row r="1093" spans="1:21" ht="14.4" customHeight="1" x14ac:dyDescent="0.3">
      <c r="A1093" s="831">
        <v>7</v>
      </c>
      <c r="B1093" s="832" t="s">
        <v>2161</v>
      </c>
      <c r="C1093" s="832" t="s">
        <v>2167</v>
      </c>
      <c r="D1093" s="833" t="s">
        <v>3722</v>
      </c>
      <c r="E1093" s="834" t="s">
        <v>2197</v>
      </c>
      <c r="F1093" s="832" t="s">
        <v>2162</v>
      </c>
      <c r="G1093" s="832" t="s">
        <v>3018</v>
      </c>
      <c r="H1093" s="832" t="s">
        <v>585</v>
      </c>
      <c r="I1093" s="832" t="s">
        <v>3024</v>
      </c>
      <c r="J1093" s="832" t="s">
        <v>3020</v>
      </c>
      <c r="K1093" s="832" t="s">
        <v>3025</v>
      </c>
      <c r="L1093" s="835">
        <v>908.53</v>
      </c>
      <c r="M1093" s="835">
        <v>30890.020000000004</v>
      </c>
      <c r="N1093" s="832">
        <v>34</v>
      </c>
      <c r="O1093" s="836">
        <v>7</v>
      </c>
      <c r="P1093" s="835">
        <v>30890.020000000004</v>
      </c>
      <c r="Q1093" s="837">
        <v>1</v>
      </c>
      <c r="R1093" s="832">
        <v>34</v>
      </c>
      <c r="S1093" s="837">
        <v>1</v>
      </c>
      <c r="T1093" s="836">
        <v>7</v>
      </c>
      <c r="U1093" s="838">
        <v>1</v>
      </c>
    </row>
    <row r="1094" spans="1:21" ht="14.4" customHeight="1" x14ac:dyDescent="0.3">
      <c r="A1094" s="831">
        <v>7</v>
      </c>
      <c r="B1094" s="832" t="s">
        <v>2161</v>
      </c>
      <c r="C1094" s="832" t="s">
        <v>2167</v>
      </c>
      <c r="D1094" s="833" t="s">
        <v>3722</v>
      </c>
      <c r="E1094" s="834" t="s">
        <v>2197</v>
      </c>
      <c r="F1094" s="832" t="s">
        <v>2162</v>
      </c>
      <c r="G1094" s="832" t="s">
        <v>3018</v>
      </c>
      <c r="H1094" s="832" t="s">
        <v>585</v>
      </c>
      <c r="I1094" s="832" t="s">
        <v>3026</v>
      </c>
      <c r="J1094" s="832" t="s">
        <v>3020</v>
      </c>
      <c r="K1094" s="832" t="s">
        <v>3027</v>
      </c>
      <c r="L1094" s="835">
        <v>583.70000000000005</v>
      </c>
      <c r="M1094" s="835">
        <v>3502.2000000000003</v>
      </c>
      <c r="N1094" s="832">
        <v>6</v>
      </c>
      <c r="O1094" s="836">
        <v>2</v>
      </c>
      <c r="P1094" s="835">
        <v>3502.2000000000003</v>
      </c>
      <c r="Q1094" s="837">
        <v>1</v>
      </c>
      <c r="R1094" s="832">
        <v>6</v>
      </c>
      <c r="S1094" s="837">
        <v>1</v>
      </c>
      <c r="T1094" s="836">
        <v>2</v>
      </c>
      <c r="U1094" s="838">
        <v>1</v>
      </c>
    </row>
    <row r="1095" spans="1:21" ht="14.4" customHeight="1" x14ac:dyDescent="0.3">
      <c r="A1095" s="831">
        <v>7</v>
      </c>
      <c r="B1095" s="832" t="s">
        <v>2161</v>
      </c>
      <c r="C1095" s="832" t="s">
        <v>2167</v>
      </c>
      <c r="D1095" s="833" t="s">
        <v>3722</v>
      </c>
      <c r="E1095" s="834" t="s">
        <v>2197</v>
      </c>
      <c r="F1095" s="832" t="s">
        <v>2162</v>
      </c>
      <c r="G1095" s="832" t="s">
        <v>3018</v>
      </c>
      <c r="H1095" s="832" t="s">
        <v>585</v>
      </c>
      <c r="I1095" s="832" t="s">
        <v>3028</v>
      </c>
      <c r="J1095" s="832" t="s">
        <v>3020</v>
      </c>
      <c r="K1095" s="832" t="s">
        <v>3029</v>
      </c>
      <c r="L1095" s="835">
        <v>1677.3</v>
      </c>
      <c r="M1095" s="835">
        <v>30191.4</v>
      </c>
      <c r="N1095" s="832">
        <v>18</v>
      </c>
      <c r="O1095" s="836">
        <v>5</v>
      </c>
      <c r="P1095" s="835">
        <v>16773</v>
      </c>
      <c r="Q1095" s="837">
        <v>0.55555555555555558</v>
      </c>
      <c r="R1095" s="832">
        <v>10</v>
      </c>
      <c r="S1095" s="837">
        <v>0.55555555555555558</v>
      </c>
      <c r="T1095" s="836">
        <v>3</v>
      </c>
      <c r="U1095" s="838">
        <v>0.6</v>
      </c>
    </row>
    <row r="1096" spans="1:21" ht="14.4" customHeight="1" x14ac:dyDescent="0.3">
      <c r="A1096" s="831">
        <v>7</v>
      </c>
      <c r="B1096" s="832" t="s">
        <v>2161</v>
      </c>
      <c r="C1096" s="832" t="s">
        <v>2167</v>
      </c>
      <c r="D1096" s="833" t="s">
        <v>3722</v>
      </c>
      <c r="E1096" s="834" t="s">
        <v>2197</v>
      </c>
      <c r="F1096" s="832" t="s">
        <v>2162</v>
      </c>
      <c r="G1096" s="832" t="s">
        <v>3018</v>
      </c>
      <c r="H1096" s="832" t="s">
        <v>634</v>
      </c>
      <c r="I1096" s="832" t="s">
        <v>3033</v>
      </c>
      <c r="J1096" s="832" t="s">
        <v>3034</v>
      </c>
      <c r="K1096" s="832" t="s">
        <v>3021</v>
      </c>
      <c r="L1096" s="835">
        <v>3354.59</v>
      </c>
      <c r="M1096" s="835">
        <v>10063.77</v>
      </c>
      <c r="N1096" s="832">
        <v>3</v>
      </c>
      <c r="O1096" s="836">
        <v>2</v>
      </c>
      <c r="P1096" s="835">
        <v>10063.77</v>
      </c>
      <c r="Q1096" s="837">
        <v>1</v>
      </c>
      <c r="R1096" s="832">
        <v>3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7</v>
      </c>
      <c r="B1097" s="832" t="s">
        <v>2161</v>
      </c>
      <c r="C1097" s="832" t="s">
        <v>2167</v>
      </c>
      <c r="D1097" s="833" t="s">
        <v>3722</v>
      </c>
      <c r="E1097" s="834" t="s">
        <v>2197</v>
      </c>
      <c r="F1097" s="832" t="s">
        <v>2162</v>
      </c>
      <c r="G1097" s="832" t="s">
        <v>3018</v>
      </c>
      <c r="H1097" s="832" t="s">
        <v>634</v>
      </c>
      <c r="I1097" s="832" t="s">
        <v>3035</v>
      </c>
      <c r="J1097" s="832" t="s">
        <v>3034</v>
      </c>
      <c r="K1097" s="832" t="s">
        <v>3027</v>
      </c>
      <c r="L1097" s="835">
        <v>583.70000000000005</v>
      </c>
      <c r="M1097" s="835">
        <v>1751.1000000000001</v>
      </c>
      <c r="N1097" s="832">
        <v>3</v>
      </c>
      <c r="O1097" s="836">
        <v>1</v>
      </c>
      <c r="P1097" s="835">
        <v>1751.1000000000001</v>
      </c>
      <c r="Q1097" s="837">
        <v>1</v>
      </c>
      <c r="R1097" s="832">
        <v>3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7</v>
      </c>
      <c r="B1098" s="832" t="s">
        <v>2161</v>
      </c>
      <c r="C1098" s="832" t="s">
        <v>2167</v>
      </c>
      <c r="D1098" s="833" t="s">
        <v>3722</v>
      </c>
      <c r="E1098" s="834" t="s">
        <v>2197</v>
      </c>
      <c r="F1098" s="832" t="s">
        <v>2162</v>
      </c>
      <c r="G1098" s="832" t="s">
        <v>3018</v>
      </c>
      <c r="H1098" s="832" t="s">
        <v>634</v>
      </c>
      <c r="I1098" s="832" t="s">
        <v>3036</v>
      </c>
      <c r="J1098" s="832" t="s">
        <v>3034</v>
      </c>
      <c r="K1098" s="832" t="s">
        <v>3025</v>
      </c>
      <c r="L1098" s="835">
        <v>908.53</v>
      </c>
      <c r="M1098" s="835">
        <v>908.53</v>
      </c>
      <c r="N1098" s="832">
        <v>1</v>
      </c>
      <c r="O1098" s="836">
        <v>1</v>
      </c>
      <c r="P1098" s="835">
        <v>908.53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7</v>
      </c>
      <c r="B1099" s="832" t="s">
        <v>2161</v>
      </c>
      <c r="C1099" s="832" t="s">
        <v>2167</v>
      </c>
      <c r="D1099" s="833" t="s">
        <v>3722</v>
      </c>
      <c r="E1099" s="834" t="s">
        <v>2197</v>
      </c>
      <c r="F1099" s="832" t="s">
        <v>2162</v>
      </c>
      <c r="G1099" s="832" t="s">
        <v>3018</v>
      </c>
      <c r="H1099" s="832" t="s">
        <v>634</v>
      </c>
      <c r="I1099" s="832" t="s">
        <v>3175</v>
      </c>
      <c r="J1099" s="832" t="s">
        <v>3034</v>
      </c>
      <c r="K1099" s="832" t="s">
        <v>3029</v>
      </c>
      <c r="L1099" s="835">
        <v>1677.3</v>
      </c>
      <c r="M1099" s="835">
        <v>13418.399999999998</v>
      </c>
      <c r="N1099" s="832">
        <v>8</v>
      </c>
      <c r="O1099" s="836">
        <v>6</v>
      </c>
      <c r="P1099" s="835">
        <v>13418.399999999998</v>
      </c>
      <c r="Q1099" s="837">
        <v>1</v>
      </c>
      <c r="R1099" s="832">
        <v>8</v>
      </c>
      <c r="S1099" s="837">
        <v>1</v>
      </c>
      <c r="T1099" s="836">
        <v>6</v>
      </c>
      <c r="U1099" s="838">
        <v>1</v>
      </c>
    </row>
    <row r="1100" spans="1:21" ht="14.4" customHeight="1" x14ac:dyDescent="0.3">
      <c r="A1100" s="831">
        <v>7</v>
      </c>
      <c r="B1100" s="832" t="s">
        <v>2161</v>
      </c>
      <c r="C1100" s="832" t="s">
        <v>2167</v>
      </c>
      <c r="D1100" s="833" t="s">
        <v>3722</v>
      </c>
      <c r="E1100" s="834" t="s">
        <v>2197</v>
      </c>
      <c r="F1100" s="832" t="s">
        <v>2162</v>
      </c>
      <c r="G1100" s="832" t="s">
        <v>3018</v>
      </c>
      <c r="H1100" s="832" t="s">
        <v>585</v>
      </c>
      <c r="I1100" s="832" t="s">
        <v>3544</v>
      </c>
      <c r="J1100" s="832" t="s">
        <v>3485</v>
      </c>
      <c r="K1100" s="832" t="s">
        <v>3545</v>
      </c>
      <c r="L1100" s="835">
        <v>583.70000000000005</v>
      </c>
      <c r="M1100" s="835">
        <v>583.70000000000005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7</v>
      </c>
      <c r="B1101" s="832" t="s">
        <v>2161</v>
      </c>
      <c r="C1101" s="832" t="s">
        <v>2167</v>
      </c>
      <c r="D1101" s="833" t="s">
        <v>3722</v>
      </c>
      <c r="E1101" s="834" t="s">
        <v>2197</v>
      </c>
      <c r="F1101" s="832" t="s">
        <v>2162</v>
      </c>
      <c r="G1101" s="832" t="s">
        <v>2271</v>
      </c>
      <c r="H1101" s="832" t="s">
        <v>585</v>
      </c>
      <c r="I1101" s="832" t="s">
        <v>2272</v>
      </c>
      <c r="J1101" s="832" t="s">
        <v>680</v>
      </c>
      <c r="K1101" s="832" t="s">
        <v>2273</v>
      </c>
      <c r="L1101" s="835">
        <v>108.44</v>
      </c>
      <c r="M1101" s="835">
        <v>1192.8400000000001</v>
      </c>
      <c r="N1101" s="832">
        <v>11</v>
      </c>
      <c r="O1101" s="836">
        <v>4</v>
      </c>
      <c r="P1101" s="835">
        <v>650.6400000000001</v>
      </c>
      <c r="Q1101" s="837">
        <v>0.54545454545454553</v>
      </c>
      <c r="R1101" s="832">
        <v>6</v>
      </c>
      <c r="S1101" s="837">
        <v>0.54545454545454541</v>
      </c>
      <c r="T1101" s="836">
        <v>3</v>
      </c>
      <c r="U1101" s="838">
        <v>0.75</v>
      </c>
    </row>
    <row r="1102" spans="1:21" ht="14.4" customHeight="1" x14ac:dyDescent="0.3">
      <c r="A1102" s="831">
        <v>7</v>
      </c>
      <c r="B1102" s="832" t="s">
        <v>2161</v>
      </c>
      <c r="C1102" s="832" t="s">
        <v>2167</v>
      </c>
      <c r="D1102" s="833" t="s">
        <v>3722</v>
      </c>
      <c r="E1102" s="834" t="s">
        <v>2197</v>
      </c>
      <c r="F1102" s="832" t="s">
        <v>2162</v>
      </c>
      <c r="G1102" s="832" t="s">
        <v>2271</v>
      </c>
      <c r="H1102" s="832" t="s">
        <v>585</v>
      </c>
      <c r="I1102" s="832" t="s">
        <v>2830</v>
      </c>
      <c r="J1102" s="832" t="s">
        <v>680</v>
      </c>
      <c r="K1102" s="832" t="s">
        <v>2273</v>
      </c>
      <c r="L1102" s="835">
        <v>52.61</v>
      </c>
      <c r="M1102" s="835">
        <v>52.61</v>
      </c>
      <c r="N1102" s="832">
        <v>1</v>
      </c>
      <c r="O1102" s="836">
        <v>1</v>
      </c>
      <c r="P1102" s="835">
        <v>52.61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7</v>
      </c>
      <c r="B1103" s="832" t="s">
        <v>2161</v>
      </c>
      <c r="C1103" s="832" t="s">
        <v>2167</v>
      </c>
      <c r="D1103" s="833" t="s">
        <v>3722</v>
      </c>
      <c r="E1103" s="834" t="s">
        <v>2197</v>
      </c>
      <c r="F1103" s="832" t="s">
        <v>2162</v>
      </c>
      <c r="G1103" s="832" t="s">
        <v>2429</v>
      </c>
      <c r="H1103" s="832" t="s">
        <v>585</v>
      </c>
      <c r="I1103" s="832" t="s">
        <v>3294</v>
      </c>
      <c r="J1103" s="832" t="s">
        <v>3038</v>
      </c>
      <c r="K1103" s="832" t="s">
        <v>3042</v>
      </c>
      <c r="L1103" s="835">
        <v>597.88</v>
      </c>
      <c r="M1103" s="835">
        <v>1793.6399999999999</v>
      </c>
      <c r="N1103" s="832">
        <v>3</v>
      </c>
      <c r="O1103" s="836">
        <v>1.5</v>
      </c>
      <c r="P1103" s="835">
        <v>1793.6399999999999</v>
      </c>
      <c r="Q1103" s="837">
        <v>1</v>
      </c>
      <c r="R1103" s="832">
        <v>3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7</v>
      </c>
      <c r="B1104" s="832" t="s">
        <v>2161</v>
      </c>
      <c r="C1104" s="832" t="s">
        <v>2167</v>
      </c>
      <c r="D1104" s="833" t="s">
        <v>3722</v>
      </c>
      <c r="E1104" s="834" t="s">
        <v>2197</v>
      </c>
      <c r="F1104" s="832" t="s">
        <v>2162</v>
      </c>
      <c r="G1104" s="832" t="s">
        <v>2429</v>
      </c>
      <c r="H1104" s="832" t="s">
        <v>585</v>
      </c>
      <c r="I1104" s="832" t="s">
        <v>3037</v>
      </c>
      <c r="J1104" s="832" t="s">
        <v>3038</v>
      </c>
      <c r="K1104" s="832" t="s">
        <v>2432</v>
      </c>
      <c r="L1104" s="835">
        <v>1195.75</v>
      </c>
      <c r="M1104" s="835">
        <v>25110.75</v>
      </c>
      <c r="N1104" s="832">
        <v>21</v>
      </c>
      <c r="O1104" s="836">
        <v>4</v>
      </c>
      <c r="P1104" s="835">
        <v>17936.25</v>
      </c>
      <c r="Q1104" s="837">
        <v>0.7142857142857143</v>
      </c>
      <c r="R1104" s="832">
        <v>15</v>
      </c>
      <c r="S1104" s="837">
        <v>0.7142857142857143</v>
      </c>
      <c r="T1104" s="836">
        <v>3</v>
      </c>
      <c r="U1104" s="838">
        <v>0.75</v>
      </c>
    </row>
    <row r="1105" spans="1:21" ht="14.4" customHeight="1" x14ac:dyDescent="0.3">
      <c r="A1105" s="831">
        <v>7</v>
      </c>
      <c r="B1105" s="832" t="s">
        <v>2161</v>
      </c>
      <c r="C1105" s="832" t="s">
        <v>2167</v>
      </c>
      <c r="D1105" s="833" t="s">
        <v>3722</v>
      </c>
      <c r="E1105" s="834" t="s">
        <v>2197</v>
      </c>
      <c r="F1105" s="832" t="s">
        <v>2162</v>
      </c>
      <c r="G1105" s="832" t="s">
        <v>2429</v>
      </c>
      <c r="H1105" s="832" t="s">
        <v>585</v>
      </c>
      <c r="I1105" s="832" t="s">
        <v>3381</v>
      </c>
      <c r="J1105" s="832" t="s">
        <v>3038</v>
      </c>
      <c r="K1105" s="832" t="s">
        <v>3382</v>
      </c>
      <c r="L1105" s="835">
        <v>2391.4899999999998</v>
      </c>
      <c r="M1105" s="835">
        <v>2391.4899999999998</v>
      </c>
      <c r="N1105" s="832">
        <v>1</v>
      </c>
      <c r="O1105" s="836">
        <v>1</v>
      </c>
      <c r="P1105" s="835">
        <v>2391.4899999999998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7</v>
      </c>
      <c r="B1106" s="832" t="s">
        <v>2161</v>
      </c>
      <c r="C1106" s="832" t="s">
        <v>2167</v>
      </c>
      <c r="D1106" s="833" t="s">
        <v>3722</v>
      </c>
      <c r="E1106" s="834" t="s">
        <v>2197</v>
      </c>
      <c r="F1106" s="832" t="s">
        <v>2162</v>
      </c>
      <c r="G1106" s="832" t="s">
        <v>2429</v>
      </c>
      <c r="H1106" s="832" t="s">
        <v>585</v>
      </c>
      <c r="I1106" s="832" t="s">
        <v>3039</v>
      </c>
      <c r="J1106" s="832" t="s">
        <v>3038</v>
      </c>
      <c r="K1106" s="832" t="s">
        <v>3040</v>
      </c>
      <c r="L1106" s="835">
        <v>0</v>
      </c>
      <c r="M1106" s="835">
        <v>0</v>
      </c>
      <c r="N1106" s="832">
        <v>1</v>
      </c>
      <c r="O1106" s="836">
        <v>1</v>
      </c>
      <c r="P1106" s="835">
        <v>0</v>
      </c>
      <c r="Q1106" s="837"/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7</v>
      </c>
      <c r="B1107" s="832" t="s">
        <v>2161</v>
      </c>
      <c r="C1107" s="832" t="s">
        <v>2167</v>
      </c>
      <c r="D1107" s="833" t="s">
        <v>3722</v>
      </c>
      <c r="E1107" s="834" t="s">
        <v>2197</v>
      </c>
      <c r="F1107" s="832" t="s">
        <v>2162</v>
      </c>
      <c r="G1107" s="832" t="s">
        <v>2429</v>
      </c>
      <c r="H1107" s="832" t="s">
        <v>585</v>
      </c>
      <c r="I1107" s="832" t="s">
        <v>3546</v>
      </c>
      <c r="J1107" s="832" t="s">
        <v>3491</v>
      </c>
      <c r="K1107" s="832" t="s">
        <v>2432</v>
      </c>
      <c r="L1107" s="835">
        <v>1195.75</v>
      </c>
      <c r="M1107" s="835">
        <v>3587.25</v>
      </c>
      <c r="N1107" s="832">
        <v>3</v>
      </c>
      <c r="O1107" s="836">
        <v>0.5</v>
      </c>
      <c r="P1107" s="835">
        <v>3587.25</v>
      </c>
      <c r="Q1107" s="837">
        <v>1</v>
      </c>
      <c r="R1107" s="832">
        <v>3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7</v>
      </c>
      <c r="B1108" s="832" t="s">
        <v>2161</v>
      </c>
      <c r="C1108" s="832" t="s">
        <v>2167</v>
      </c>
      <c r="D1108" s="833" t="s">
        <v>3722</v>
      </c>
      <c r="E1108" s="834" t="s">
        <v>2197</v>
      </c>
      <c r="F1108" s="832" t="s">
        <v>2162</v>
      </c>
      <c r="G1108" s="832" t="s">
        <v>2429</v>
      </c>
      <c r="H1108" s="832" t="s">
        <v>585</v>
      </c>
      <c r="I1108" s="832" t="s">
        <v>2430</v>
      </c>
      <c r="J1108" s="832" t="s">
        <v>2431</v>
      </c>
      <c r="K1108" s="832" t="s">
        <v>2432</v>
      </c>
      <c r="L1108" s="835">
        <v>1715.4</v>
      </c>
      <c r="M1108" s="835">
        <v>32592.600000000002</v>
      </c>
      <c r="N1108" s="832">
        <v>19</v>
      </c>
      <c r="O1108" s="836">
        <v>3.5</v>
      </c>
      <c r="P1108" s="835">
        <v>24015.600000000002</v>
      </c>
      <c r="Q1108" s="837">
        <v>0.73684210526315796</v>
      </c>
      <c r="R1108" s="832">
        <v>14</v>
      </c>
      <c r="S1108" s="837">
        <v>0.73684210526315785</v>
      </c>
      <c r="T1108" s="836">
        <v>2.5</v>
      </c>
      <c r="U1108" s="838">
        <v>0.7142857142857143</v>
      </c>
    </row>
    <row r="1109" spans="1:21" ht="14.4" customHeight="1" x14ac:dyDescent="0.3">
      <c r="A1109" s="831">
        <v>7</v>
      </c>
      <c r="B1109" s="832" t="s">
        <v>2161</v>
      </c>
      <c r="C1109" s="832" t="s">
        <v>2167</v>
      </c>
      <c r="D1109" s="833" t="s">
        <v>3722</v>
      </c>
      <c r="E1109" s="834" t="s">
        <v>2197</v>
      </c>
      <c r="F1109" s="832" t="s">
        <v>2162</v>
      </c>
      <c r="G1109" s="832" t="s">
        <v>2429</v>
      </c>
      <c r="H1109" s="832" t="s">
        <v>585</v>
      </c>
      <c r="I1109" s="832" t="s">
        <v>3305</v>
      </c>
      <c r="J1109" s="832" t="s">
        <v>2431</v>
      </c>
      <c r="K1109" s="832" t="s">
        <v>3306</v>
      </c>
      <c r="L1109" s="835">
        <v>0</v>
      </c>
      <c r="M1109" s="835">
        <v>0</v>
      </c>
      <c r="N1109" s="832">
        <v>1</v>
      </c>
      <c r="O1109" s="836">
        <v>0.5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7</v>
      </c>
      <c r="B1110" s="832" t="s">
        <v>2161</v>
      </c>
      <c r="C1110" s="832" t="s">
        <v>2167</v>
      </c>
      <c r="D1110" s="833" t="s">
        <v>3722</v>
      </c>
      <c r="E1110" s="834" t="s">
        <v>2197</v>
      </c>
      <c r="F1110" s="832" t="s">
        <v>2162</v>
      </c>
      <c r="G1110" s="832" t="s">
        <v>2429</v>
      </c>
      <c r="H1110" s="832" t="s">
        <v>634</v>
      </c>
      <c r="I1110" s="832" t="s">
        <v>3046</v>
      </c>
      <c r="J1110" s="832" t="s">
        <v>2001</v>
      </c>
      <c r="K1110" s="832" t="s">
        <v>2432</v>
      </c>
      <c r="L1110" s="835">
        <v>1195.75</v>
      </c>
      <c r="M1110" s="835">
        <v>3587.25</v>
      </c>
      <c r="N1110" s="832">
        <v>3</v>
      </c>
      <c r="O1110" s="836">
        <v>1</v>
      </c>
      <c r="P1110" s="835">
        <v>3587.25</v>
      </c>
      <c r="Q1110" s="837">
        <v>1</v>
      </c>
      <c r="R1110" s="832">
        <v>3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7</v>
      </c>
      <c r="B1111" s="832" t="s">
        <v>2161</v>
      </c>
      <c r="C1111" s="832" t="s">
        <v>2167</v>
      </c>
      <c r="D1111" s="833" t="s">
        <v>3722</v>
      </c>
      <c r="E1111" s="834" t="s">
        <v>2197</v>
      </c>
      <c r="F1111" s="832" t="s">
        <v>2162</v>
      </c>
      <c r="G1111" s="832" t="s">
        <v>3547</v>
      </c>
      <c r="H1111" s="832" t="s">
        <v>585</v>
      </c>
      <c r="I1111" s="832" t="s">
        <v>3548</v>
      </c>
      <c r="J1111" s="832" t="s">
        <v>3549</v>
      </c>
      <c r="K1111" s="832" t="s">
        <v>3550</v>
      </c>
      <c r="L1111" s="835">
        <v>0</v>
      </c>
      <c r="M1111" s="835">
        <v>0</v>
      </c>
      <c r="N1111" s="832">
        <v>2</v>
      </c>
      <c r="O1111" s="836">
        <v>0.5</v>
      </c>
      <c r="P1111" s="835">
        <v>0</v>
      </c>
      <c r="Q1111" s="837"/>
      <c r="R1111" s="832">
        <v>2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7</v>
      </c>
      <c r="B1112" s="832" t="s">
        <v>2161</v>
      </c>
      <c r="C1112" s="832" t="s">
        <v>2167</v>
      </c>
      <c r="D1112" s="833" t="s">
        <v>3722</v>
      </c>
      <c r="E1112" s="834" t="s">
        <v>2197</v>
      </c>
      <c r="F1112" s="832" t="s">
        <v>2162</v>
      </c>
      <c r="G1112" s="832" t="s">
        <v>2350</v>
      </c>
      <c r="H1112" s="832" t="s">
        <v>634</v>
      </c>
      <c r="I1112" s="832" t="s">
        <v>1985</v>
      </c>
      <c r="J1112" s="832" t="s">
        <v>1986</v>
      </c>
      <c r="K1112" s="832" t="s">
        <v>1987</v>
      </c>
      <c r="L1112" s="835">
        <v>0</v>
      </c>
      <c r="M1112" s="835">
        <v>0</v>
      </c>
      <c r="N1112" s="832">
        <v>3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7</v>
      </c>
      <c r="B1113" s="832" t="s">
        <v>2161</v>
      </c>
      <c r="C1113" s="832" t="s">
        <v>2167</v>
      </c>
      <c r="D1113" s="833" t="s">
        <v>3722</v>
      </c>
      <c r="E1113" s="834" t="s">
        <v>2197</v>
      </c>
      <c r="F1113" s="832" t="s">
        <v>2162</v>
      </c>
      <c r="G1113" s="832" t="s">
        <v>3060</v>
      </c>
      <c r="H1113" s="832" t="s">
        <v>585</v>
      </c>
      <c r="I1113" s="832" t="s">
        <v>3061</v>
      </c>
      <c r="J1113" s="832" t="s">
        <v>3062</v>
      </c>
      <c r="K1113" s="832" t="s">
        <v>3063</v>
      </c>
      <c r="L1113" s="835">
        <v>583.70000000000005</v>
      </c>
      <c r="M1113" s="835">
        <v>3502.2000000000003</v>
      </c>
      <c r="N1113" s="832">
        <v>6</v>
      </c>
      <c r="O1113" s="836">
        <v>2</v>
      </c>
      <c r="P1113" s="835">
        <v>1751.1000000000001</v>
      </c>
      <c r="Q1113" s="837">
        <v>0.5</v>
      </c>
      <c r="R1113" s="832">
        <v>3</v>
      </c>
      <c r="S1113" s="837">
        <v>0.5</v>
      </c>
      <c r="T1113" s="836">
        <v>1</v>
      </c>
      <c r="U1113" s="838">
        <v>0.5</v>
      </c>
    </row>
    <row r="1114" spans="1:21" ht="14.4" customHeight="1" x14ac:dyDescent="0.3">
      <c r="A1114" s="831">
        <v>7</v>
      </c>
      <c r="B1114" s="832" t="s">
        <v>2161</v>
      </c>
      <c r="C1114" s="832" t="s">
        <v>2167</v>
      </c>
      <c r="D1114" s="833" t="s">
        <v>3722</v>
      </c>
      <c r="E1114" s="834" t="s">
        <v>2197</v>
      </c>
      <c r="F1114" s="832" t="s">
        <v>2162</v>
      </c>
      <c r="G1114" s="832" t="s">
        <v>3060</v>
      </c>
      <c r="H1114" s="832" t="s">
        <v>585</v>
      </c>
      <c r="I1114" s="832" t="s">
        <v>3064</v>
      </c>
      <c r="J1114" s="832" t="s">
        <v>3062</v>
      </c>
      <c r="K1114" s="832" t="s">
        <v>3065</v>
      </c>
      <c r="L1114" s="835">
        <v>908.53</v>
      </c>
      <c r="M1114" s="835">
        <v>1817.06</v>
      </c>
      <c r="N1114" s="832">
        <v>2</v>
      </c>
      <c r="O1114" s="836">
        <v>1</v>
      </c>
      <c r="P1114" s="835">
        <v>1817.06</v>
      </c>
      <c r="Q1114" s="837">
        <v>1</v>
      </c>
      <c r="R1114" s="832">
        <v>2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7</v>
      </c>
      <c r="B1115" s="832" t="s">
        <v>2161</v>
      </c>
      <c r="C1115" s="832" t="s">
        <v>2167</v>
      </c>
      <c r="D1115" s="833" t="s">
        <v>3722</v>
      </c>
      <c r="E1115" s="834" t="s">
        <v>2197</v>
      </c>
      <c r="F1115" s="832" t="s">
        <v>2162</v>
      </c>
      <c r="G1115" s="832" t="s">
        <v>3060</v>
      </c>
      <c r="H1115" s="832" t="s">
        <v>585</v>
      </c>
      <c r="I1115" s="832" t="s">
        <v>3068</v>
      </c>
      <c r="J1115" s="832" t="s">
        <v>3062</v>
      </c>
      <c r="K1115" s="832" t="s">
        <v>3069</v>
      </c>
      <c r="L1115" s="835">
        <v>1257.97</v>
      </c>
      <c r="M1115" s="835">
        <v>7547.82</v>
      </c>
      <c r="N1115" s="832">
        <v>6</v>
      </c>
      <c r="O1115" s="836">
        <v>2</v>
      </c>
      <c r="P1115" s="835">
        <v>7547.82</v>
      </c>
      <c r="Q1115" s="837">
        <v>1</v>
      </c>
      <c r="R1115" s="832">
        <v>6</v>
      </c>
      <c r="S1115" s="837">
        <v>1</v>
      </c>
      <c r="T1115" s="836">
        <v>2</v>
      </c>
      <c r="U1115" s="838">
        <v>1</v>
      </c>
    </row>
    <row r="1116" spans="1:21" ht="14.4" customHeight="1" x14ac:dyDescent="0.3">
      <c r="A1116" s="831">
        <v>7</v>
      </c>
      <c r="B1116" s="832" t="s">
        <v>2161</v>
      </c>
      <c r="C1116" s="832" t="s">
        <v>2167</v>
      </c>
      <c r="D1116" s="833" t="s">
        <v>3722</v>
      </c>
      <c r="E1116" s="834" t="s">
        <v>2197</v>
      </c>
      <c r="F1116" s="832" t="s">
        <v>2162</v>
      </c>
      <c r="G1116" s="832" t="s">
        <v>3060</v>
      </c>
      <c r="H1116" s="832" t="s">
        <v>585</v>
      </c>
      <c r="I1116" s="832" t="s">
        <v>3072</v>
      </c>
      <c r="J1116" s="832" t="s">
        <v>3062</v>
      </c>
      <c r="K1116" s="832" t="s">
        <v>3073</v>
      </c>
      <c r="L1116" s="835">
        <v>0</v>
      </c>
      <c r="M1116" s="835">
        <v>0</v>
      </c>
      <c r="N1116" s="832">
        <v>3</v>
      </c>
      <c r="O1116" s="836">
        <v>1</v>
      </c>
      <c r="P1116" s="835">
        <v>0</v>
      </c>
      <c r="Q1116" s="837"/>
      <c r="R1116" s="832">
        <v>3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7</v>
      </c>
      <c r="B1117" s="832" t="s">
        <v>2161</v>
      </c>
      <c r="C1117" s="832" t="s">
        <v>2167</v>
      </c>
      <c r="D1117" s="833" t="s">
        <v>3722</v>
      </c>
      <c r="E1117" s="834" t="s">
        <v>2197</v>
      </c>
      <c r="F1117" s="832" t="s">
        <v>2162</v>
      </c>
      <c r="G1117" s="832" t="s">
        <v>3060</v>
      </c>
      <c r="H1117" s="832" t="s">
        <v>585</v>
      </c>
      <c r="I1117" s="832" t="s">
        <v>3551</v>
      </c>
      <c r="J1117" s="832" t="s">
        <v>3075</v>
      </c>
      <c r="K1117" s="832" t="s">
        <v>2752</v>
      </c>
      <c r="L1117" s="835">
        <v>0</v>
      </c>
      <c r="M1117" s="835">
        <v>0</v>
      </c>
      <c r="N1117" s="832">
        <v>5</v>
      </c>
      <c r="O1117" s="836">
        <v>2</v>
      </c>
      <c r="P1117" s="835">
        <v>0</v>
      </c>
      <c r="Q1117" s="837"/>
      <c r="R1117" s="832">
        <v>2</v>
      </c>
      <c r="S1117" s="837">
        <v>0.4</v>
      </c>
      <c r="T1117" s="836">
        <v>1</v>
      </c>
      <c r="U1117" s="838">
        <v>0.5</v>
      </c>
    </row>
    <row r="1118" spans="1:21" ht="14.4" customHeight="1" x14ac:dyDescent="0.3">
      <c r="A1118" s="831">
        <v>7</v>
      </c>
      <c r="B1118" s="832" t="s">
        <v>2161</v>
      </c>
      <c r="C1118" s="832" t="s">
        <v>2167</v>
      </c>
      <c r="D1118" s="833" t="s">
        <v>3722</v>
      </c>
      <c r="E1118" s="834" t="s">
        <v>2197</v>
      </c>
      <c r="F1118" s="832" t="s">
        <v>2162</v>
      </c>
      <c r="G1118" s="832" t="s">
        <v>2356</v>
      </c>
      <c r="H1118" s="832" t="s">
        <v>585</v>
      </c>
      <c r="I1118" s="832" t="s">
        <v>2433</v>
      </c>
      <c r="J1118" s="832" t="s">
        <v>2434</v>
      </c>
      <c r="K1118" s="832" t="s">
        <v>2435</v>
      </c>
      <c r="L1118" s="835">
        <v>140.94999999999999</v>
      </c>
      <c r="M1118" s="835">
        <v>563.79999999999995</v>
      </c>
      <c r="N1118" s="832">
        <v>4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7</v>
      </c>
      <c r="B1119" s="832" t="s">
        <v>2161</v>
      </c>
      <c r="C1119" s="832" t="s">
        <v>2167</v>
      </c>
      <c r="D1119" s="833" t="s">
        <v>3722</v>
      </c>
      <c r="E1119" s="834" t="s">
        <v>2197</v>
      </c>
      <c r="F1119" s="832" t="s">
        <v>2162</v>
      </c>
      <c r="G1119" s="832" t="s">
        <v>2356</v>
      </c>
      <c r="H1119" s="832" t="s">
        <v>585</v>
      </c>
      <c r="I1119" s="832" t="s">
        <v>2357</v>
      </c>
      <c r="J1119" s="832" t="s">
        <v>2358</v>
      </c>
      <c r="K1119" s="832" t="s">
        <v>1819</v>
      </c>
      <c r="L1119" s="835">
        <v>187.92</v>
      </c>
      <c r="M1119" s="835">
        <v>1127.52</v>
      </c>
      <c r="N1119" s="832">
        <v>6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7</v>
      </c>
      <c r="B1120" s="832" t="s">
        <v>2161</v>
      </c>
      <c r="C1120" s="832" t="s">
        <v>2167</v>
      </c>
      <c r="D1120" s="833" t="s">
        <v>3722</v>
      </c>
      <c r="E1120" s="834" t="s">
        <v>2197</v>
      </c>
      <c r="F1120" s="832" t="s">
        <v>2162</v>
      </c>
      <c r="G1120" s="832" t="s">
        <v>2356</v>
      </c>
      <c r="H1120" s="832" t="s">
        <v>585</v>
      </c>
      <c r="I1120" s="832" t="s">
        <v>3088</v>
      </c>
      <c r="J1120" s="832" t="s">
        <v>3089</v>
      </c>
      <c r="K1120" s="832" t="s">
        <v>3090</v>
      </c>
      <c r="L1120" s="835">
        <v>300.68</v>
      </c>
      <c r="M1120" s="835">
        <v>902.04</v>
      </c>
      <c r="N1120" s="832">
        <v>3</v>
      </c>
      <c r="O1120" s="836">
        <v>1.5</v>
      </c>
      <c r="P1120" s="835">
        <v>902.04</v>
      </c>
      <c r="Q1120" s="837">
        <v>1</v>
      </c>
      <c r="R1120" s="832">
        <v>3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7</v>
      </c>
      <c r="B1121" s="832" t="s">
        <v>2161</v>
      </c>
      <c r="C1121" s="832" t="s">
        <v>2167</v>
      </c>
      <c r="D1121" s="833" t="s">
        <v>3722</v>
      </c>
      <c r="E1121" s="834" t="s">
        <v>2197</v>
      </c>
      <c r="F1121" s="832" t="s">
        <v>2162</v>
      </c>
      <c r="G1121" s="832" t="s">
        <v>2356</v>
      </c>
      <c r="H1121" s="832" t="s">
        <v>585</v>
      </c>
      <c r="I1121" s="832" t="s">
        <v>3092</v>
      </c>
      <c r="J1121" s="832" t="s">
        <v>3093</v>
      </c>
      <c r="K1121" s="832" t="s">
        <v>3094</v>
      </c>
      <c r="L1121" s="835">
        <v>300.68</v>
      </c>
      <c r="M1121" s="835">
        <v>300.68</v>
      </c>
      <c r="N1121" s="832">
        <v>1</v>
      </c>
      <c r="O1121" s="836">
        <v>0.5</v>
      </c>
      <c r="P1121" s="835">
        <v>300.68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7</v>
      </c>
      <c r="B1122" s="832" t="s">
        <v>2161</v>
      </c>
      <c r="C1122" s="832" t="s">
        <v>2167</v>
      </c>
      <c r="D1122" s="833" t="s">
        <v>3722</v>
      </c>
      <c r="E1122" s="834" t="s">
        <v>2197</v>
      </c>
      <c r="F1122" s="832" t="s">
        <v>2162</v>
      </c>
      <c r="G1122" s="832" t="s">
        <v>2356</v>
      </c>
      <c r="H1122" s="832" t="s">
        <v>585</v>
      </c>
      <c r="I1122" s="832" t="s">
        <v>3552</v>
      </c>
      <c r="J1122" s="832" t="s">
        <v>2360</v>
      </c>
      <c r="K1122" s="832" t="s">
        <v>3553</v>
      </c>
      <c r="L1122" s="835">
        <v>93.96</v>
      </c>
      <c r="M1122" s="835">
        <v>563.76</v>
      </c>
      <c r="N1122" s="832">
        <v>6</v>
      </c>
      <c r="O1122" s="836">
        <v>1.5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7</v>
      </c>
      <c r="B1123" s="832" t="s">
        <v>2161</v>
      </c>
      <c r="C1123" s="832" t="s">
        <v>2167</v>
      </c>
      <c r="D1123" s="833" t="s">
        <v>3722</v>
      </c>
      <c r="E1123" s="834" t="s">
        <v>2197</v>
      </c>
      <c r="F1123" s="832" t="s">
        <v>2162</v>
      </c>
      <c r="G1123" s="832" t="s">
        <v>2356</v>
      </c>
      <c r="H1123" s="832" t="s">
        <v>585</v>
      </c>
      <c r="I1123" s="832" t="s">
        <v>3554</v>
      </c>
      <c r="J1123" s="832" t="s">
        <v>3089</v>
      </c>
      <c r="K1123" s="832" t="s">
        <v>3090</v>
      </c>
      <c r="L1123" s="835">
        <v>300.68</v>
      </c>
      <c r="M1123" s="835">
        <v>300.68</v>
      </c>
      <c r="N1123" s="832">
        <v>1</v>
      </c>
      <c r="O1123" s="836">
        <v>1</v>
      </c>
      <c r="P1123" s="835">
        <v>300.68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7</v>
      </c>
      <c r="B1124" s="832" t="s">
        <v>2161</v>
      </c>
      <c r="C1124" s="832" t="s">
        <v>2167</v>
      </c>
      <c r="D1124" s="833" t="s">
        <v>3722</v>
      </c>
      <c r="E1124" s="834" t="s">
        <v>2197</v>
      </c>
      <c r="F1124" s="832" t="s">
        <v>2162</v>
      </c>
      <c r="G1124" s="832" t="s">
        <v>2356</v>
      </c>
      <c r="H1124" s="832" t="s">
        <v>585</v>
      </c>
      <c r="I1124" s="832" t="s">
        <v>3393</v>
      </c>
      <c r="J1124" s="832" t="s">
        <v>3394</v>
      </c>
      <c r="K1124" s="832" t="s">
        <v>3279</v>
      </c>
      <c r="L1124" s="835">
        <v>156.61000000000001</v>
      </c>
      <c r="M1124" s="835">
        <v>1096.27</v>
      </c>
      <c r="N1124" s="832">
        <v>7</v>
      </c>
      <c r="O1124" s="836">
        <v>3.5</v>
      </c>
      <c r="P1124" s="835">
        <v>313.22000000000003</v>
      </c>
      <c r="Q1124" s="837">
        <v>0.28571428571428575</v>
      </c>
      <c r="R1124" s="832">
        <v>2</v>
      </c>
      <c r="S1124" s="837">
        <v>0.2857142857142857</v>
      </c>
      <c r="T1124" s="836">
        <v>1.5</v>
      </c>
      <c r="U1124" s="838">
        <v>0.42857142857142855</v>
      </c>
    </row>
    <row r="1125" spans="1:21" ht="14.4" customHeight="1" x14ac:dyDescent="0.3">
      <c r="A1125" s="831">
        <v>7</v>
      </c>
      <c r="B1125" s="832" t="s">
        <v>2161</v>
      </c>
      <c r="C1125" s="832" t="s">
        <v>2167</v>
      </c>
      <c r="D1125" s="833" t="s">
        <v>3722</v>
      </c>
      <c r="E1125" s="834" t="s">
        <v>2197</v>
      </c>
      <c r="F1125" s="832" t="s">
        <v>2162</v>
      </c>
      <c r="G1125" s="832" t="s">
        <v>2356</v>
      </c>
      <c r="H1125" s="832" t="s">
        <v>585</v>
      </c>
      <c r="I1125" s="832" t="s">
        <v>3095</v>
      </c>
      <c r="J1125" s="832" t="s">
        <v>2434</v>
      </c>
      <c r="K1125" s="832" t="s">
        <v>3096</v>
      </c>
      <c r="L1125" s="835">
        <v>0</v>
      </c>
      <c r="M1125" s="835">
        <v>0</v>
      </c>
      <c r="N1125" s="832">
        <v>6</v>
      </c>
      <c r="O1125" s="836">
        <v>0.5</v>
      </c>
      <c r="P1125" s="835">
        <v>0</v>
      </c>
      <c r="Q1125" s="837"/>
      <c r="R1125" s="832">
        <v>6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7</v>
      </c>
      <c r="B1126" s="832" t="s">
        <v>2161</v>
      </c>
      <c r="C1126" s="832" t="s">
        <v>2167</v>
      </c>
      <c r="D1126" s="833" t="s">
        <v>3722</v>
      </c>
      <c r="E1126" s="834" t="s">
        <v>2197</v>
      </c>
      <c r="F1126" s="832" t="s">
        <v>2162</v>
      </c>
      <c r="G1126" s="832" t="s">
        <v>2356</v>
      </c>
      <c r="H1126" s="832" t="s">
        <v>585</v>
      </c>
      <c r="I1126" s="832" t="s">
        <v>3555</v>
      </c>
      <c r="J1126" s="832" t="s">
        <v>2358</v>
      </c>
      <c r="K1126" s="832" t="s">
        <v>2628</v>
      </c>
      <c r="L1126" s="835">
        <v>0</v>
      </c>
      <c r="M1126" s="835">
        <v>0</v>
      </c>
      <c r="N1126" s="832">
        <v>2</v>
      </c>
      <c r="O1126" s="836">
        <v>0.5</v>
      </c>
      <c r="P1126" s="835"/>
      <c r="Q1126" s="837"/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7</v>
      </c>
      <c r="B1127" s="832" t="s">
        <v>2161</v>
      </c>
      <c r="C1127" s="832" t="s">
        <v>2167</v>
      </c>
      <c r="D1127" s="833" t="s">
        <v>3722</v>
      </c>
      <c r="E1127" s="834" t="s">
        <v>2197</v>
      </c>
      <c r="F1127" s="832" t="s">
        <v>2162</v>
      </c>
      <c r="G1127" s="832" t="s">
        <v>2356</v>
      </c>
      <c r="H1127" s="832" t="s">
        <v>585</v>
      </c>
      <c r="I1127" s="832" t="s">
        <v>2359</v>
      </c>
      <c r="J1127" s="832" t="s">
        <v>2360</v>
      </c>
      <c r="K1127" s="832" t="s">
        <v>2361</v>
      </c>
      <c r="L1127" s="835">
        <v>93.96</v>
      </c>
      <c r="M1127" s="835">
        <v>939.59999999999991</v>
      </c>
      <c r="N1127" s="832">
        <v>10</v>
      </c>
      <c r="O1127" s="836">
        <v>2</v>
      </c>
      <c r="P1127" s="835">
        <v>751.68</v>
      </c>
      <c r="Q1127" s="837">
        <v>0.8</v>
      </c>
      <c r="R1127" s="832">
        <v>8</v>
      </c>
      <c r="S1127" s="837">
        <v>0.8</v>
      </c>
      <c r="T1127" s="836">
        <v>1.5</v>
      </c>
      <c r="U1127" s="838">
        <v>0.75</v>
      </c>
    </row>
    <row r="1128" spans="1:21" ht="14.4" customHeight="1" x14ac:dyDescent="0.3">
      <c r="A1128" s="831">
        <v>7</v>
      </c>
      <c r="B1128" s="832" t="s">
        <v>2161</v>
      </c>
      <c r="C1128" s="832" t="s">
        <v>2167</v>
      </c>
      <c r="D1128" s="833" t="s">
        <v>3722</v>
      </c>
      <c r="E1128" s="834" t="s">
        <v>2197</v>
      </c>
      <c r="F1128" s="832" t="s">
        <v>2162</v>
      </c>
      <c r="G1128" s="832" t="s">
        <v>2356</v>
      </c>
      <c r="H1128" s="832" t="s">
        <v>585</v>
      </c>
      <c r="I1128" s="832" t="s">
        <v>3556</v>
      </c>
      <c r="J1128" s="832" t="s">
        <v>3099</v>
      </c>
      <c r="K1128" s="832" t="s">
        <v>3184</v>
      </c>
      <c r="L1128" s="835">
        <v>93.96</v>
      </c>
      <c r="M1128" s="835">
        <v>187.92</v>
      </c>
      <c r="N1128" s="832">
        <v>2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7</v>
      </c>
      <c r="B1129" s="832" t="s">
        <v>2161</v>
      </c>
      <c r="C1129" s="832" t="s">
        <v>2167</v>
      </c>
      <c r="D1129" s="833" t="s">
        <v>3722</v>
      </c>
      <c r="E1129" s="834" t="s">
        <v>2197</v>
      </c>
      <c r="F1129" s="832" t="s">
        <v>2162</v>
      </c>
      <c r="G1129" s="832" t="s">
        <v>2356</v>
      </c>
      <c r="H1129" s="832" t="s">
        <v>585</v>
      </c>
      <c r="I1129" s="832" t="s">
        <v>3557</v>
      </c>
      <c r="J1129" s="832" t="s">
        <v>3099</v>
      </c>
      <c r="K1129" s="832" t="s">
        <v>3558</v>
      </c>
      <c r="L1129" s="835">
        <v>0</v>
      </c>
      <c r="M1129" s="835">
        <v>0</v>
      </c>
      <c r="N1129" s="832">
        <v>3</v>
      </c>
      <c r="O1129" s="836">
        <v>0.5</v>
      </c>
      <c r="P1129" s="835">
        <v>0</v>
      </c>
      <c r="Q1129" s="837"/>
      <c r="R1129" s="832">
        <v>3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7</v>
      </c>
      <c r="B1130" s="832" t="s">
        <v>2161</v>
      </c>
      <c r="C1130" s="832" t="s">
        <v>2167</v>
      </c>
      <c r="D1130" s="833" t="s">
        <v>3722</v>
      </c>
      <c r="E1130" s="834" t="s">
        <v>2197</v>
      </c>
      <c r="F1130" s="832" t="s">
        <v>2162</v>
      </c>
      <c r="G1130" s="832" t="s">
        <v>2356</v>
      </c>
      <c r="H1130" s="832" t="s">
        <v>585</v>
      </c>
      <c r="I1130" s="832" t="s">
        <v>3559</v>
      </c>
      <c r="J1130" s="832" t="s">
        <v>3510</v>
      </c>
      <c r="K1130" s="832" t="s">
        <v>2435</v>
      </c>
      <c r="L1130" s="835">
        <v>140.94999999999999</v>
      </c>
      <c r="M1130" s="835">
        <v>281.89999999999998</v>
      </c>
      <c r="N1130" s="832">
        <v>2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7</v>
      </c>
      <c r="B1131" s="832" t="s">
        <v>2161</v>
      </c>
      <c r="C1131" s="832" t="s">
        <v>2167</v>
      </c>
      <c r="D1131" s="833" t="s">
        <v>3722</v>
      </c>
      <c r="E1131" s="834" t="s">
        <v>2197</v>
      </c>
      <c r="F1131" s="832" t="s">
        <v>2162</v>
      </c>
      <c r="G1131" s="832" t="s">
        <v>3102</v>
      </c>
      <c r="H1131" s="832" t="s">
        <v>634</v>
      </c>
      <c r="I1131" s="832" t="s">
        <v>3108</v>
      </c>
      <c r="J1131" s="832" t="s">
        <v>3104</v>
      </c>
      <c r="K1131" s="832" t="s">
        <v>3109</v>
      </c>
      <c r="L1131" s="835">
        <v>533.42999999999995</v>
      </c>
      <c r="M1131" s="835">
        <v>533.42999999999995</v>
      </c>
      <c r="N1131" s="832">
        <v>1</v>
      </c>
      <c r="O1131" s="836">
        <v>0.5</v>
      </c>
      <c r="P1131" s="835">
        <v>533.42999999999995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7</v>
      </c>
      <c r="B1132" s="832" t="s">
        <v>2161</v>
      </c>
      <c r="C1132" s="832" t="s">
        <v>2167</v>
      </c>
      <c r="D1132" s="833" t="s">
        <v>3722</v>
      </c>
      <c r="E1132" s="834" t="s">
        <v>2197</v>
      </c>
      <c r="F1132" s="832" t="s">
        <v>2162</v>
      </c>
      <c r="G1132" s="832" t="s">
        <v>2281</v>
      </c>
      <c r="H1132" s="832" t="s">
        <v>585</v>
      </c>
      <c r="I1132" s="832" t="s">
        <v>3112</v>
      </c>
      <c r="J1132" s="832" t="s">
        <v>2747</v>
      </c>
      <c r="K1132" s="832" t="s">
        <v>2372</v>
      </c>
      <c r="L1132" s="835">
        <v>0</v>
      </c>
      <c r="M1132" s="835">
        <v>0</v>
      </c>
      <c r="N1132" s="832">
        <v>1</v>
      </c>
      <c r="O1132" s="836">
        <v>0.5</v>
      </c>
      <c r="P1132" s="835">
        <v>0</v>
      </c>
      <c r="Q1132" s="837"/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7</v>
      </c>
      <c r="B1133" s="832" t="s">
        <v>2161</v>
      </c>
      <c r="C1133" s="832" t="s">
        <v>2167</v>
      </c>
      <c r="D1133" s="833" t="s">
        <v>3722</v>
      </c>
      <c r="E1133" s="834" t="s">
        <v>2197</v>
      </c>
      <c r="F1133" s="832" t="s">
        <v>2162</v>
      </c>
      <c r="G1133" s="832" t="s">
        <v>2281</v>
      </c>
      <c r="H1133" s="832" t="s">
        <v>585</v>
      </c>
      <c r="I1133" s="832" t="s">
        <v>2370</v>
      </c>
      <c r="J1133" s="832" t="s">
        <v>2371</v>
      </c>
      <c r="K1133" s="832" t="s">
        <v>2372</v>
      </c>
      <c r="L1133" s="835">
        <v>0</v>
      </c>
      <c r="M1133" s="835">
        <v>0</v>
      </c>
      <c r="N1133" s="832">
        <v>3</v>
      </c>
      <c r="O1133" s="836">
        <v>2</v>
      </c>
      <c r="P1133" s="835">
        <v>0</v>
      </c>
      <c r="Q1133" s="837"/>
      <c r="R1133" s="832">
        <v>3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7</v>
      </c>
      <c r="B1134" s="832" t="s">
        <v>2161</v>
      </c>
      <c r="C1134" s="832" t="s">
        <v>2167</v>
      </c>
      <c r="D1134" s="833" t="s">
        <v>3722</v>
      </c>
      <c r="E1134" s="834" t="s">
        <v>2197</v>
      </c>
      <c r="F1134" s="832" t="s">
        <v>2162</v>
      </c>
      <c r="G1134" s="832" t="s">
        <v>2376</v>
      </c>
      <c r="H1134" s="832" t="s">
        <v>585</v>
      </c>
      <c r="I1134" s="832" t="s">
        <v>2596</v>
      </c>
      <c r="J1134" s="832" t="s">
        <v>2378</v>
      </c>
      <c r="K1134" s="832" t="s">
        <v>2597</v>
      </c>
      <c r="L1134" s="835">
        <v>50.32</v>
      </c>
      <c r="M1134" s="835">
        <v>150.96</v>
      </c>
      <c r="N1134" s="832">
        <v>3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7</v>
      </c>
      <c r="B1135" s="832" t="s">
        <v>2161</v>
      </c>
      <c r="C1135" s="832" t="s">
        <v>2167</v>
      </c>
      <c r="D1135" s="833" t="s">
        <v>3722</v>
      </c>
      <c r="E1135" s="834" t="s">
        <v>2197</v>
      </c>
      <c r="F1135" s="832" t="s">
        <v>2162</v>
      </c>
      <c r="G1135" s="832" t="s">
        <v>2376</v>
      </c>
      <c r="H1135" s="832" t="s">
        <v>585</v>
      </c>
      <c r="I1135" s="832" t="s">
        <v>3114</v>
      </c>
      <c r="J1135" s="832" t="s">
        <v>2413</v>
      </c>
      <c r="K1135" s="832" t="s">
        <v>3115</v>
      </c>
      <c r="L1135" s="835">
        <v>50.32</v>
      </c>
      <c r="M1135" s="835">
        <v>805.12</v>
      </c>
      <c r="N1135" s="832">
        <v>16</v>
      </c>
      <c r="O1135" s="836">
        <v>3</v>
      </c>
      <c r="P1135" s="835">
        <v>402.56</v>
      </c>
      <c r="Q1135" s="837">
        <v>0.5</v>
      </c>
      <c r="R1135" s="832">
        <v>8</v>
      </c>
      <c r="S1135" s="837">
        <v>0.5</v>
      </c>
      <c r="T1135" s="836">
        <v>2</v>
      </c>
      <c r="U1135" s="838">
        <v>0.66666666666666663</v>
      </c>
    </row>
    <row r="1136" spans="1:21" ht="14.4" customHeight="1" x14ac:dyDescent="0.3">
      <c r="A1136" s="831">
        <v>7</v>
      </c>
      <c r="B1136" s="832" t="s">
        <v>2161</v>
      </c>
      <c r="C1136" s="832" t="s">
        <v>2167</v>
      </c>
      <c r="D1136" s="833" t="s">
        <v>3722</v>
      </c>
      <c r="E1136" s="834" t="s">
        <v>2197</v>
      </c>
      <c r="F1136" s="832" t="s">
        <v>2162</v>
      </c>
      <c r="G1136" s="832" t="s">
        <v>2376</v>
      </c>
      <c r="H1136" s="832" t="s">
        <v>585</v>
      </c>
      <c r="I1136" s="832" t="s">
        <v>3116</v>
      </c>
      <c r="J1136" s="832" t="s">
        <v>2776</v>
      </c>
      <c r="K1136" s="832"/>
      <c r="L1136" s="835">
        <v>0</v>
      </c>
      <c r="M1136" s="835">
        <v>0</v>
      </c>
      <c r="N1136" s="832">
        <v>1</v>
      </c>
      <c r="O1136" s="836">
        <v>1</v>
      </c>
      <c r="P1136" s="835">
        <v>0</v>
      </c>
      <c r="Q1136" s="837"/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7</v>
      </c>
      <c r="B1137" s="832" t="s">
        <v>2161</v>
      </c>
      <c r="C1137" s="832" t="s">
        <v>2167</v>
      </c>
      <c r="D1137" s="833" t="s">
        <v>3722</v>
      </c>
      <c r="E1137" s="834" t="s">
        <v>2197</v>
      </c>
      <c r="F1137" s="832" t="s">
        <v>2162</v>
      </c>
      <c r="G1137" s="832" t="s">
        <v>2376</v>
      </c>
      <c r="H1137" s="832" t="s">
        <v>585</v>
      </c>
      <c r="I1137" s="832" t="s">
        <v>2415</v>
      </c>
      <c r="J1137" s="832" t="s">
        <v>2378</v>
      </c>
      <c r="K1137" s="832" t="s">
        <v>2416</v>
      </c>
      <c r="L1137" s="835">
        <v>99.94</v>
      </c>
      <c r="M1137" s="835">
        <v>699.57999999999993</v>
      </c>
      <c r="N1137" s="832">
        <v>7</v>
      </c>
      <c r="O1137" s="836">
        <v>2</v>
      </c>
      <c r="P1137" s="835">
        <v>199.88</v>
      </c>
      <c r="Q1137" s="837">
        <v>0.28571428571428575</v>
      </c>
      <c r="R1137" s="832">
        <v>2</v>
      </c>
      <c r="S1137" s="837">
        <v>0.2857142857142857</v>
      </c>
      <c r="T1137" s="836">
        <v>0.5</v>
      </c>
      <c r="U1137" s="838">
        <v>0.25</v>
      </c>
    </row>
    <row r="1138" spans="1:21" ht="14.4" customHeight="1" x14ac:dyDescent="0.3">
      <c r="A1138" s="831">
        <v>7</v>
      </c>
      <c r="B1138" s="832" t="s">
        <v>2161</v>
      </c>
      <c r="C1138" s="832" t="s">
        <v>2167</v>
      </c>
      <c r="D1138" s="833" t="s">
        <v>3722</v>
      </c>
      <c r="E1138" s="834" t="s">
        <v>2197</v>
      </c>
      <c r="F1138" s="832" t="s">
        <v>2162</v>
      </c>
      <c r="G1138" s="832" t="s">
        <v>2376</v>
      </c>
      <c r="H1138" s="832" t="s">
        <v>585</v>
      </c>
      <c r="I1138" s="832" t="s">
        <v>2377</v>
      </c>
      <c r="J1138" s="832" t="s">
        <v>2378</v>
      </c>
      <c r="K1138" s="832" t="s">
        <v>2379</v>
      </c>
      <c r="L1138" s="835">
        <v>299.83999999999997</v>
      </c>
      <c r="M1138" s="835">
        <v>599.67999999999995</v>
      </c>
      <c r="N1138" s="832">
        <v>2</v>
      </c>
      <c r="O1138" s="836">
        <v>1.5</v>
      </c>
      <c r="P1138" s="835">
        <v>299.83999999999997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0.66666666666666663</v>
      </c>
    </row>
    <row r="1139" spans="1:21" ht="14.4" customHeight="1" x14ac:dyDescent="0.3">
      <c r="A1139" s="831">
        <v>7</v>
      </c>
      <c r="B1139" s="832" t="s">
        <v>2161</v>
      </c>
      <c r="C1139" s="832" t="s">
        <v>2167</v>
      </c>
      <c r="D1139" s="833" t="s">
        <v>3722</v>
      </c>
      <c r="E1139" s="834" t="s">
        <v>2197</v>
      </c>
      <c r="F1139" s="832" t="s">
        <v>2162</v>
      </c>
      <c r="G1139" s="832" t="s">
        <v>2376</v>
      </c>
      <c r="H1139" s="832" t="s">
        <v>585</v>
      </c>
      <c r="I1139" s="832" t="s">
        <v>3117</v>
      </c>
      <c r="J1139" s="832" t="s">
        <v>3118</v>
      </c>
      <c r="K1139" s="832" t="s">
        <v>2597</v>
      </c>
      <c r="L1139" s="835">
        <v>50.32</v>
      </c>
      <c r="M1139" s="835">
        <v>352.24</v>
      </c>
      <c r="N1139" s="832">
        <v>7</v>
      </c>
      <c r="O1139" s="836">
        <v>2</v>
      </c>
      <c r="P1139" s="835">
        <v>352.24</v>
      </c>
      <c r="Q1139" s="837">
        <v>1</v>
      </c>
      <c r="R1139" s="832">
        <v>7</v>
      </c>
      <c r="S1139" s="837">
        <v>1</v>
      </c>
      <c r="T1139" s="836">
        <v>2</v>
      </c>
      <c r="U1139" s="838">
        <v>1</v>
      </c>
    </row>
    <row r="1140" spans="1:21" ht="14.4" customHeight="1" x14ac:dyDescent="0.3">
      <c r="A1140" s="831">
        <v>7</v>
      </c>
      <c r="B1140" s="832" t="s">
        <v>2161</v>
      </c>
      <c r="C1140" s="832" t="s">
        <v>2167</v>
      </c>
      <c r="D1140" s="833" t="s">
        <v>3722</v>
      </c>
      <c r="E1140" s="834" t="s">
        <v>2197</v>
      </c>
      <c r="F1140" s="832" t="s">
        <v>2162</v>
      </c>
      <c r="G1140" s="832" t="s">
        <v>2376</v>
      </c>
      <c r="H1140" s="832" t="s">
        <v>585</v>
      </c>
      <c r="I1140" s="832" t="s">
        <v>3560</v>
      </c>
      <c r="J1140" s="832" t="s">
        <v>2378</v>
      </c>
      <c r="K1140" s="832" t="s">
        <v>3561</v>
      </c>
      <c r="L1140" s="835">
        <v>0</v>
      </c>
      <c r="M1140" s="835">
        <v>0</v>
      </c>
      <c r="N1140" s="832">
        <v>2</v>
      </c>
      <c r="O1140" s="836">
        <v>0.5</v>
      </c>
      <c r="P1140" s="835">
        <v>0</v>
      </c>
      <c r="Q1140" s="837"/>
      <c r="R1140" s="832">
        <v>2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7</v>
      </c>
      <c r="B1141" s="832" t="s">
        <v>2161</v>
      </c>
      <c r="C1141" s="832" t="s">
        <v>2167</v>
      </c>
      <c r="D1141" s="833" t="s">
        <v>3722</v>
      </c>
      <c r="E1141" s="834" t="s">
        <v>2197</v>
      </c>
      <c r="F1141" s="832" t="s">
        <v>2162</v>
      </c>
      <c r="G1141" s="832" t="s">
        <v>2376</v>
      </c>
      <c r="H1141" s="832" t="s">
        <v>585</v>
      </c>
      <c r="I1141" s="832" t="s">
        <v>3123</v>
      </c>
      <c r="J1141" s="832" t="s">
        <v>3124</v>
      </c>
      <c r="K1141" s="832" t="s">
        <v>3125</v>
      </c>
      <c r="L1141" s="835">
        <v>99.94</v>
      </c>
      <c r="M1141" s="835">
        <v>4397.3600000000006</v>
      </c>
      <c r="N1141" s="832">
        <v>44</v>
      </c>
      <c r="O1141" s="836">
        <v>7.5</v>
      </c>
      <c r="P1141" s="835">
        <v>3797.7200000000003</v>
      </c>
      <c r="Q1141" s="837">
        <v>0.86363636363636354</v>
      </c>
      <c r="R1141" s="832">
        <v>38</v>
      </c>
      <c r="S1141" s="837">
        <v>0.86363636363636365</v>
      </c>
      <c r="T1141" s="836">
        <v>5.5</v>
      </c>
      <c r="U1141" s="838">
        <v>0.73333333333333328</v>
      </c>
    </row>
    <row r="1142" spans="1:21" ht="14.4" customHeight="1" x14ac:dyDescent="0.3">
      <c r="A1142" s="831">
        <v>7</v>
      </c>
      <c r="B1142" s="832" t="s">
        <v>2161</v>
      </c>
      <c r="C1142" s="832" t="s">
        <v>2167</v>
      </c>
      <c r="D1142" s="833" t="s">
        <v>3722</v>
      </c>
      <c r="E1142" s="834" t="s">
        <v>2197</v>
      </c>
      <c r="F1142" s="832" t="s">
        <v>2162</v>
      </c>
      <c r="G1142" s="832" t="s">
        <v>2376</v>
      </c>
      <c r="H1142" s="832" t="s">
        <v>585</v>
      </c>
      <c r="I1142" s="832" t="s">
        <v>3400</v>
      </c>
      <c r="J1142" s="832" t="s">
        <v>2378</v>
      </c>
      <c r="K1142" s="832" t="s">
        <v>3401</v>
      </c>
      <c r="L1142" s="835">
        <v>0</v>
      </c>
      <c r="M1142" s="835">
        <v>0</v>
      </c>
      <c r="N1142" s="832">
        <v>1</v>
      </c>
      <c r="O1142" s="836">
        <v>0.5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7</v>
      </c>
      <c r="B1143" s="832" t="s">
        <v>2161</v>
      </c>
      <c r="C1143" s="832" t="s">
        <v>2167</v>
      </c>
      <c r="D1143" s="833" t="s">
        <v>3722</v>
      </c>
      <c r="E1143" s="834" t="s">
        <v>2197</v>
      </c>
      <c r="F1143" s="832" t="s">
        <v>2162</v>
      </c>
      <c r="G1143" s="832" t="s">
        <v>2376</v>
      </c>
      <c r="H1143" s="832" t="s">
        <v>585</v>
      </c>
      <c r="I1143" s="832" t="s">
        <v>3128</v>
      </c>
      <c r="J1143" s="832" t="s">
        <v>2413</v>
      </c>
      <c r="K1143" s="832" t="s">
        <v>3115</v>
      </c>
      <c r="L1143" s="835">
        <v>50.32</v>
      </c>
      <c r="M1143" s="835">
        <v>301.92</v>
      </c>
      <c r="N1143" s="832">
        <v>6</v>
      </c>
      <c r="O1143" s="836">
        <v>1</v>
      </c>
      <c r="P1143" s="835">
        <v>301.92</v>
      </c>
      <c r="Q1143" s="837">
        <v>1</v>
      </c>
      <c r="R1143" s="832">
        <v>6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7</v>
      </c>
      <c r="B1144" s="832" t="s">
        <v>2161</v>
      </c>
      <c r="C1144" s="832" t="s">
        <v>2167</v>
      </c>
      <c r="D1144" s="833" t="s">
        <v>3722</v>
      </c>
      <c r="E1144" s="834" t="s">
        <v>2197</v>
      </c>
      <c r="F1144" s="832" t="s">
        <v>2162</v>
      </c>
      <c r="G1144" s="832" t="s">
        <v>2376</v>
      </c>
      <c r="H1144" s="832" t="s">
        <v>585</v>
      </c>
      <c r="I1144" s="832" t="s">
        <v>2380</v>
      </c>
      <c r="J1144" s="832" t="s">
        <v>2381</v>
      </c>
      <c r="K1144" s="832" t="s">
        <v>2382</v>
      </c>
      <c r="L1144" s="835">
        <v>95.29</v>
      </c>
      <c r="M1144" s="835">
        <v>1429.35</v>
      </c>
      <c r="N1144" s="832">
        <v>15</v>
      </c>
      <c r="O1144" s="836">
        <v>3</v>
      </c>
      <c r="P1144" s="835">
        <v>1143.48</v>
      </c>
      <c r="Q1144" s="837">
        <v>0.8</v>
      </c>
      <c r="R1144" s="832">
        <v>12</v>
      </c>
      <c r="S1144" s="837">
        <v>0.8</v>
      </c>
      <c r="T1144" s="836">
        <v>2</v>
      </c>
      <c r="U1144" s="838">
        <v>0.66666666666666663</v>
      </c>
    </row>
    <row r="1145" spans="1:21" ht="14.4" customHeight="1" x14ac:dyDescent="0.3">
      <c r="A1145" s="831">
        <v>7</v>
      </c>
      <c r="B1145" s="832" t="s">
        <v>2161</v>
      </c>
      <c r="C1145" s="832" t="s">
        <v>2167</v>
      </c>
      <c r="D1145" s="833" t="s">
        <v>3722</v>
      </c>
      <c r="E1145" s="834" t="s">
        <v>2197</v>
      </c>
      <c r="F1145" s="832" t="s">
        <v>2162</v>
      </c>
      <c r="G1145" s="832" t="s">
        <v>2376</v>
      </c>
      <c r="H1145" s="832" t="s">
        <v>585</v>
      </c>
      <c r="I1145" s="832" t="s">
        <v>3129</v>
      </c>
      <c r="J1145" s="832" t="s">
        <v>2381</v>
      </c>
      <c r="K1145" s="832" t="s">
        <v>3130</v>
      </c>
      <c r="L1145" s="835">
        <v>199.89</v>
      </c>
      <c r="M1145" s="835">
        <v>2598.5700000000002</v>
      </c>
      <c r="N1145" s="832">
        <v>13</v>
      </c>
      <c r="O1145" s="836">
        <v>3</v>
      </c>
      <c r="P1145" s="835">
        <v>2598.5700000000002</v>
      </c>
      <c r="Q1145" s="837">
        <v>1</v>
      </c>
      <c r="R1145" s="832">
        <v>13</v>
      </c>
      <c r="S1145" s="837">
        <v>1</v>
      </c>
      <c r="T1145" s="836">
        <v>3</v>
      </c>
      <c r="U1145" s="838">
        <v>1</v>
      </c>
    </row>
    <row r="1146" spans="1:21" ht="14.4" customHeight="1" x14ac:dyDescent="0.3">
      <c r="A1146" s="831">
        <v>7</v>
      </c>
      <c r="B1146" s="832" t="s">
        <v>2161</v>
      </c>
      <c r="C1146" s="832" t="s">
        <v>2167</v>
      </c>
      <c r="D1146" s="833" t="s">
        <v>3722</v>
      </c>
      <c r="E1146" s="834" t="s">
        <v>2197</v>
      </c>
      <c r="F1146" s="832" t="s">
        <v>2162</v>
      </c>
      <c r="G1146" s="832" t="s">
        <v>2376</v>
      </c>
      <c r="H1146" s="832" t="s">
        <v>585</v>
      </c>
      <c r="I1146" s="832" t="s">
        <v>3562</v>
      </c>
      <c r="J1146" s="832" t="s">
        <v>2381</v>
      </c>
      <c r="K1146" s="832" t="s">
        <v>3563</v>
      </c>
      <c r="L1146" s="835">
        <v>0</v>
      </c>
      <c r="M1146" s="835">
        <v>0</v>
      </c>
      <c r="N1146" s="832">
        <v>1</v>
      </c>
      <c r="O1146" s="836">
        <v>0.5</v>
      </c>
      <c r="P1146" s="835">
        <v>0</v>
      </c>
      <c r="Q1146" s="837"/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7</v>
      </c>
      <c r="B1147" s="832" t="s">
        <v>2161</v>
      </c>
      <c r="C1147" s="832" t="s">
        <v>2167</v>
      </c>
      <c r="D1147" s="833" t="s">
        <v>3722</v>
      </c>
      <c r="E1147" s="834" t="s">
        <v>2197</v>
      </c>
      <c r="F1147" s="832" t="s">
        <v>2162</v>
      </c>
      <c r="G1147" s="832" t="s">
        <v>2796</v>
      </c>
      <c r="H1147" s="832" t="s">
        <v>634</v>
      </c>
      <c r="I1147" s="832" t="s">
        <v>3340</v>
      </c>
      <c r="J1147" s="832" t="s">
        <v>3341</v>
      </c>
      <c r="K1147" s="832" t="s">
        <v>3342</v>
      </c>
      <c r="L1147" s="835">
        <v>65.36</v>
      </c>
      <c r="M1147" s="835">
        <v>1176.48</v>
      </c>
      <c r="N1147" s="832">
        <v>18</v>
      </c>
      <c r="O1147" s="836">
        <v>2.5</v>
      </c>
      <c r="P1147" s="835">
        <v>522.88</v>
      </c>
      <c r="Q1147" s="837">
        <v>0.44444444444444442</v>
      </c>
      <c r="R1147" s="832">
        <v>8</v>
      </c>
      <c r="S1147" s="837">
        <v>0.44444444444444442</v>
      </c>
      <c r="T1147" s="836">
        <v>1</v>
      </c>
      <c r="U1147" s="838">
        <v>0.4</v>
      </c>
    </row>
    <row r="1148" spans="1:21" ht="14.4" customHeight="1" x14ac:dyDescent="0.3">
      <c r="A1148" s="831">
        <v>7</v>
      </c>
      <c r="B1148" s="832" t="s">
        <v>2161</v>
      </c>
      <c r="C1148" s="832" t="s">
        <v>2167</v>
      </c>
      <c r="D1148" s="833" t="s">
        <v>3722</v>
      </c>
      <c r="E1148" s="834" t="s">
        <v>2197</v>
      </c>
      <c r="F1148" s="832" t="s">
        <v>2162</v>
      </c>
      <c r="G1148" s="832" t="s">
        <v>2796</v>
      </c>
      <c r="H1148" s="832" t="s">
        <v>634</v>
      </c>
      <c r="I1148" s="832" t="s">
        <v>3564</v>
      </c>
      <c r="J1148" s="832" t="s">
        <v>3341</v>
      </c>
      <c r="K1148" s="832" t="s">
        <v>3565</v>
      </c>
      <c r="L1148" s="835">
        <v>21.79</v>
      </c>
      <c r="M1148" s="835">
        <v>65.37</v>
      </c>
      <c r="N1148" s="832">
        <v>3</v>
      </c>
      <c r="O1148" s="836">
        <v>1.5</v>
      </c>
      <c r="P1148" s="835">
        <v>43.58</v>
      </c>
      <c r="Q1148" s="837">
        <v>0.66666666666666663</v>
      </c>
      <c r="R1148" s="832">
        <v>2</v>
      </c>
      <c r="S1148" s="837">
        <v>0.66666666666666663</v>
      </c>
      <c r="T1148" s="836">
        <v>0.5</v>
      </c>
      <c r="U1148" s="838">
        <v>0.33333333333333331</v>
      </c>
    </row>
    <row r="1149" spans="1:21" ht="14.4" customHeight="1" x14ac:dyDescent="0.3">
      <c r="A1149" s="831">
        <v>7</v>
      </c>
      <c r="B1149" s="832" t="s">
        <v>2161</v>
      </c>
      <c r="C1149" s="832" t="s">
        <v>2167</v>
      </c>
      <c r="D1149" s="833" t="s">
        <v>3722</v>
      </c>
      <c r="E1149" s="834" t="s">
        <v>2197</v>
      </c>
      <c r="F1149" s="832" t="s">
        <v>2162</v>
      </c>
      <c r="G1149" s="832" t="s">
        <v>2796</v>
      </c>
      <c r="H1149" s="832" t="s">
        <v>585</v>
      </c>
      <c r="I1149" s="832" t="s">
        <v>3566</v>
      </c>
      <c r="J1149" s="832" t="s">
        <v>3341</v>
      </c>
      <c r="K1149" s="832" t="s">
        <v>3567</v>
      </c>
      <c r="L1149" s="835">
        <v>0</v>
      </c>
      <c r="M1149" s="835">
        <v>0</v>
      </c>
      <c r="N1149" s="832">
        <v>3</v>
      </c>
      <c r="O1149" s="836">
        <v>0.5</v>
      </c>
      <c r="P1149" s="835"/>
      <c r="Q1149" s="837"/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7</v>
      </c>
      <c r="B1150" s="832" t="s">
        <v>2161</v>
      </c>
      <c r="C1150" s="832" t="s">
        <v>2167</v>
      </c>
      <c r="D1150" s="833" t="s">
        <v>3722</v>
      </c>
      <c r="E1150" s="834" t="s">
        <v>2197</v>
      </c>
      <c r="F1150" s="832" t="s">
        <v>2162</v>
      </c>
      <c r="G1150" s="832" t="s">
        <v>3131</v>
      </c>
      <c r="H1150" s="832" t="s">
        <v>585</v>
      </c>
      <c r="I1150" s="832" t="s">
        <v>3132</v>
      </c>
      <c r="J1150" s="832" t="s">
        <v>3133</v>
      </c>
      <c r="K1150" s="832" t="s">
        <v>3134</v>
      </c>
      <c r="L1150" s="835">
        <v>1112.45</v>
      </c>
      <c r="M1150" s="835">
        <v>40048.199999999997</v>
      </c>
      <c r="N1150" s="832">
        <v>36</v>
      </c>
      <c r="O1150" s="836">
        <v>8</v>
      </c>
      <c r="P1150" s="835">
        <v>27811.25</v>
      </c>
      <c r="Q1150" s="837">
        <v>0.69444444444444453</v>
      </c>
      <c r="R1150" s="832">
        <v>25</v>
      </c>
      <c r="S1150" s="837">
        <v>0.69444444444444442</v>
      </c>
      <c r="T1150" s="836">
        <v>6</v>
      </c>
      <c r="U1150" s="838">
        <v>0.75</v>
      </c>
    </row>
    <row r="1151" spans="1:21" ht="14.4" customHeight="1" x14ac:dyDescent="0.3">
      <c r="A1151" s="831">
        <v>7</v>
      </c>
      <c r="B1151" s="832" t="s">
        <v>2161</v>
      </c>
      <c r="C1151" s="832" t="s">
        <v>2167</v>
      </c>
      <c r="D1151" s="833" t="s">
        <v>3722</v>
      </c>
      <c r="E1151" s="834" t="s">
        <v>2197</v>
      </c>
      <c r="F1151" s="832" t="s">
        <v>2162</v>
      </c>
      <c r="G1151" s="832" t="s">
        <v>3131</v>
      </c>
      <c r="H1151" s="832" t="s">
        <v>585</v>
      </c>
      <c r="I1151" s="832" t="s">
        <v>3135</v>
      </c>
      <c r="J1151" s="832" t="s">
        <v>3133</v>
      </c>
      <c r="K1151" s="832" t="s">
        <v>3136</v>
      </c>
      <c r="L1151" s="835">
        <v>2146.12</v>
      </c>
      <c r="M1151" s="835">
        <v>15022.84</v>
      </c>
      <c r="N1151" s="832">
        <v>7</v>
      </c>
      <c r="O1151" s="836">
        <v>3</v>
      </c>
      <c r="P1151" s="835">
        <v>8584.48</v>
      </c>
      <c r="Q1151" s="837">
        <v>0.5714285714285714</v>
      </c>
      <c r="R1151" s="832">
        <v>4</v>
      </c>
      <c r="S1151" s="837">
        <v>0.5714285714285714</v>
      </c>
      <c r="T1151" s="836">
        <v>2</v>
      </c>
      <c r="U1151" s="838">
        <v>0.66666666666666663</v>
      </c>
    </row>
    <row r="1152" spans="1:21" ht="14.4" customHeight="1" x14ac:dyDescent="0.3">
      <c r="A1152" s="831">
        <v>7</v>
      </c>
      <c r="B1152" s="832" t="s">
        <v>2161</v>
      </c>
      <c r="C1152" s="832" t="s">
        <v>2167</v>
      </c>
      <c r="D1152" s="833" t="s">
        <v>3722</v>
      </c>
      <c r="E1152" s="834" t="s">
        <v>2197</v>
      </c>
      <c r="F1152" s="832" t="s">
        <v>2162</v>
      </c>
      <c r="G1152" s="832" t="s">
        <v>3131</v>
      </c>
      <c r="H1152" s="832" t="s">
        <v>585</v>
      </c>
      <c r="I1152" s="832" t="s">
        <v>3137</v>
      </c>
      <c r="J1152" s="832" t="s">
        <v>3133</v>
      </c>
      <c r="K1152" s="832" t="s">
        <v>3138</v>
      </c>
      <c r="L1152" s="835">
        <v>3690.52</v>
      </c>
      <c r="M1152" s="835">
        <v>114406.12</v>
      </c>
      <c r="N1152" s="832">
        <v>31</v>
      </c>
      <c r="O1152" s="836">
        <v>8</v>
      </c>
      <c r="P1152" s="835">
        <v>88572.479999999996</v>
      </c>
      <c r="Q1152" s="837">
        <v>0.77419354838709675</v>
      </c>
      <c r="R1152" s="832">
        <v>24</v>
      </c>
      <c r="S1152" s="837">
        <v>0.77419354838709675</v>
      </c>
      <c r="T1152" s="836">
        <v>6</v>
      </c>
      <c r="U1152" s="838">
        <v>0.75</v>
      </c>
    </row>
    <row r="1153" spans="1:21" ht="14.4" customHeight="1" x14ac:dyDescent="0.3">
      <c r="A1153" s="831">
        <v>7</v>
      </c>
      <c r="B1153" s="832" t="s">
        <v>2161</v>
      </c>
      <c r="C1153" s="832" t="s">
        <v>2167</v>
      </c>
      <c r="D1153" s="833" t="s">
        <v>3722</v>
      </c>
      <c r="E1153" s="834" t="s">
        <v>2203</v>
      </c>
      <c r="F1153" s="832" t="s">
        <v>2162</v>
      </c>
      <c r="G1153" s="832" t="s">
        <v>2671</v>
      </c>
      <c r="H1153" s="832" t="s">
        <v>585</v>
      </c>
      <c r="I1153" s="832" t="s">
        <v>2672</v>
      </c>
      <c r="J1153" s="832" t="s">
        <v>2673</v>
      </c>
      <c r="K1153" s="832" t="s">
        <v>2674</v>
      </c>
      <c r="L1153" s="835">
        <v>32.28</v>
      </c>
      <c r="M1153" s="835">
        <v>64.56</v>
      </c>
      <c r="N1153" s="832">
        <v>2</v>
      </c>
      <c r="O1153" s="836">
        <v>1.5</v>
      </c>
      <c r="P1153" s="835">
        <v>64.56</v>
      </c>
      <c r="Q1153" s="837">
        <v>1</v>
      </c>
      <c r="R1153" s="832">
        <v>2</v>
      </c>
      <c r="S1153" s="837">
        <v>1</v>
      </c>
      <c r="T1153" s="836">
        <v>1.5</v>
      </c>
      <c r="U1153" s="838">
        <v>1</v>
      </c>
    </row>
    <row r="1154" spans="1:21" ht="14.4" customHeight="1" x14ac:dyDescent="0.3">
      <c r="A1154" s="831">
        <v>7</v>
      </c>
      <c r="B1154" s="832" t="s">
        <v>2161</v>
      </c>
      <c r="C1154" s="832" t="s">
        <v>2167</v>
      </c>
      <c r="D1154" s="833" t="s">
        <v>3722</v>
      </c>
      <c r="E1154" s="834" t="s">
        <v>2203</v>
      </c>
      <c r="F1154" s="832" t="s">
        <v>2162</v>
      </c>
      <c r="G1154" s="832" t="s">
        <v>2671</v>
      </c>
      <c r="H1154" s="832" t="s">
        <v>585</v>
      </c>
      <c r="I1154" s="832" t="s">
        <v>2751</v>
      </c>
      <c r="J1154" s="832" t="s">
        <v>2673</v>
      </c>
      <c r="K1154" s="832" t="s">
        <v>2752</v>
      </c>
      <c r="L1154" s="835">
        <v>96.84</v>
      </c>
      <c r="M1154" s="835">
        <v>387.36</v>
      </c>
      <c r="N1154" s="832">
        <v>4</v>
      </c>
      <c r="O1154" s="836">
        <v>2</v>
      </c>
      <c r="P1154" s="835">
        <v>290.52</v>
      </c>
      <c r="Q1154" s="837">
        <v>0.74999999999999989</v>
      </c>
      <c r="R1154" s="832">
        <v>3</v>
      </c>
      <c r="S1154" s="837">
        <v>0.75</v>
      </c>
      <c r="T1154" s="836">
        <v>1.5</v>
      </c>
      <c r="U1154" s="838">
        <v>0.75</v>
      </c>
    </row>
    <row r="1155" spans="1:21" ht="14.4" customHeight="1" x14ac:dyDescent="0.3">
      <c r="A1155" s="831">
        <v>7</v>
      </c>
      <c r="B1155" s="832" t="s">
        <v>2161</v>
      </c>
      <c r="C1155" s="832" t="s">
        <v>2167</v>
      </c>
      <c r="D1155" s="833" t="s">
        <v>3722</v>
      </c>
      <c r="E1155" s="834" t="s">
        <v>2203</v>
      </c>
      <c r="F1155" s="832" t="s">
        <v>2162</v>
      </c>
      <c r="G1155" s="832" t="s">
        <v>2598</v>
      </c>
      <c r="H1155" s="832" t="s">
        <v>585</v>
      </c>
      <c r="I1155" s="832" t="s">
        <v>3568</v>
      </c>
      <c r="J1155" s="832" t="s">
        <v>3569</v>
      </c>
      <c r="K1155" s="832" t="s">
        <v>3570</v>
      </c>
      <c r="L1155" s="835">
        <v>15.67</v>
      </c>
      <c r="M1155" s="835">
        <v>15.67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7</v>
      </c>
      <c r="B1156" s="832" t="s">
        <v>2161</v>
      </c>
      <c r="C1156" s="832" t="s">
        <v>2167</v>
      </c>
      <c r="D1156" s="833" t="s">
        <v>3722</v>
      </c>
      <c r="E1156" s="834" t="s">
        <v>2203</v>
      </c>
      <c r="F1156" s="832" t="s">
        <v>2162</v>
      </c>
      <c r="G1156" s="832" t="s">
        <v>2883</v>
      </c>
      <c r="H1156" s="832" t="s">
        <v>585</v>
      </c>
      <c r="I1156" s="832" t="s">
        <v>2884</v>
      </c>
      <c r="J1156" s="832" t="s">
        <v>2885</v>
      </c>
      <c r="K1156" s="832" t="s">
        <v>2886</v>
      </c>
      <c r="L1156" s="835">
        <v>55.77</v>
      </c>
      <c r="M1156" s="835">
        <v>948.09000000000015</v>
      </c>
      <c r="N1156" s="832">
        <v>17</v>
      </c>
      <c r="O1156" s="836">
        <v>4</v>
      </c>
      <c r="P1156" s="835">
        <v>780.78000000000009</v>
      </c>
      <c r="Q1156" s="837">
        <v>0.82352941176470584</v>
      </c>
      <c r="R1156" s="832">
        <v>14</v>
      </c>
      <c r="S1156" s="837">
        <v>0.82352941176470584</v>
      </c>
      <c r="T1156" s="836">
        <v>2.5</v>
      </c>
      <c r="U1156" s="838">
        <v>0.625</v>
      </c>
    </row>
    <row r="1157" spans="1:21" ht="14.4" customHeight="1" x14ac:dyDescent="0.3">
      <c r="A1157" s="831">
        <v>7</v>
      </c>
      <c r="B1157" s="832" t="s">
        <v>2161</v>
      </c>
      <c r="C1157" s="832" t="s">
        <v>2167</v>
      </c>
      <c r="D1157" s="833" t="s">
        <v>3722</v>
      </c>
      <c r="E1157" s="834" t="s">
        <v>2203</v>
      </c>
      <c r="F1157" s="832" t="s">
        <v>2162</v>
      </c>
      <c r="G1157" s="832" t="s">
        <v>2883</v>
      </c>
      <c r="H1157" s="832" t="s">
        <v>585</v>
      </c>
      <c r="I1157" s="832" t="s">
        <v>2887</v>
      </c>
      <c r="J1157" s="832" t="s">
        <v>2885</v>
      </c>
      <c r="K1157" s="832" t="s">
        <v>2888</v>
      </c>
      <c r="L1157" s="835">
        <v>0</v>
      </c>
      <c r="M1157" s="835">
        <v>0</v>
      </c>
      <c r="N1157" s="832">
        <v>2</v>
      </c>
      <c r="O1157" s="836">
        <v>0.5</v>
      </c>
      <c r="P1157" s="835">
        <v>0</v>
      </c>
      <c r="Q1157" s="837"/>
      <c r="R1157" s="832">
        <v>2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7</v>
      </c>
      <c r="B1158" s="832" t="s">
        <v>2161</v>
      </c>
      <c r="C1158" s="832" t="s">
        <v>2167</v>
      </c>
      <c r="D1158" s="833" t="s">
        <v>3722</v>
      </c>
      <c r="E1158" s="834" t="s">
        <v>2203</v>
      </c>
      <c r="F1158" s="832" t="s">
        <v>2162</v>
      </c>
      <c r="G1158" s="832" t="s">
        <v>2889</v>
      </c>
      <c r="H1158" s="832" t="s">
        <v>585</v>
      </c>
      <c r="I1158" s="832" t="s">
        <v>2890</v>
      </c>
      <c r="J1158" s="832" t="s">
        <v>2891</v>
      </c>
      <c r="K1158" s="832" t="s">
        <v>2892</v>
      </c>
      <c r="L1158" s="835">
        <v>55.95</v>
      </c>
      <c r="M1158" s="835">
        <v>783.3</v>
      </c>
      <c r="N1158" s="832">
        <v>14</v>
      </c>
      <c r="O1158" s="836">
        <v>2</v>
      </c>
      <c r="P1158" s="835">
        <v>783.3</v>
      </c>
      <c r="Q1158" s="837">
        <v>1</v>
      </c>
      <c r="R1158" s="832">
        <v>14</v>
      </c>
      <c r="S1158" s="837">
        <v>1</v>
      </c>
      <c r="T1158" s="836">
        <v>2</v>
      </c>
      <c r="U1158" s="838">
        <v>1</v>
      </c>
    </row>
    <row r="1159" spans="1:21" ht="14.4" customHeight="1" x14ac:dyDescent="0.3">
      <c r="A1159" s="831">
        <v>7</v>
      </c>
      <c r="B1159" s="832" t="s">
        <v>2161</v>
      </c>
      <c r="C1159" s="832" t="s">
        <v>2167</v>
      </c>
      <c r="D1159" s="833" t="s">
        <v>3722</v>
      </c>
      <c r="E1159" s="834" t="s">
        <v>2203</v>
      </c>
      <c r="F1159" s="832" t="s">
        <v>2162</v>
      </c>
      <c r="G1159" s="832" t="s">
        <v>2893</v>
      </c>
      <c r="H1159" s="832" t="s">
        <v>585</v>
      </c>
      <c r="I1159" s="832" t="s">
        <v>3414</v>
      </c>
      <c r="J1159" s="832" t="s">
        <v>2900</v>
      </c>
      <c r="K1159" s="832" t="s">
        <v>2904</v>
      </c>
      <c r="L1159" s="835">
        <v>969.48</v>
      </c>
      <c r="M1159" s="835">
        <v>5816.88</v>
      </c>
      <c r="N1159" s="832">
        <v>6</v>
      </c>
      <c r="O1159" s="836">
        <v>1</v>
      </c>
      <c r="P1159" s="835">
        <v>5816.88</v>
      </c>
      <c r="Q1159" s="837">
        <v>1</v>
      </c>
      <c r="R1159" s="832">
        <v>6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7</v>
      </c>
      <c r="B1160" s="832" t="s">
        <v>2161</v>
      </c>
      <c r="C1160" s="832" t="s">
        <v>2167</v>
      </c>
      <c r="D1160" s="833" t="s">
        <v>3722</v>
      </c>
      <c r="E1160" s="834" t="s">
        <v>2203</v>
      </c>
      <c r="F1160" s="832" t="s">
        <v>2162</v>
      </c>
      <c r="G1160" s="832" t="s">
        <v>2893</v>
      </c>
      <c r="H1160" s="832" t="s">
        <v>585</v>
      </c>
      <c r="I1160" s="832" t="s">
        <v>2894</v>
      </c>
      <c r="J1160" s="832" t="s">
        <v>2895</v>
      </c>
      <c r="K1160" s="832" t="s">
        <v>2896</v>
      </c>
      <c r="L1160" s="835">
        <v>754.04</v>
      </c>
      <c r="M1160" s="835">
        <v>15834.84</v>
      </c>
      <c r="N1160" s="832">
        <v>21</v>
      </c>
      <c r="O1160" s="836">
        <v>5</v>
      </c>
      <c r="P1160" s="835">
        <v>15834.84</v>
      </c>
      <c r="Q1160" s="837">
        <v>1</v>
      </c>
      <c r="R1160" s="832">
        <v>21</v>
      </c>
      <c r="S1160" s="837">
        <v>1</v>
      </c>
      <c r="T1160" s="836">
        <v>5</v>
      </c>
      <c r="U1160" s="838">
        <v>1</v>
      </c>
    </row>
    <row r="1161" spans="1:21" ht="14.4" customHeight="1" x14ac:dyDescent="0.3">
      <c r="A1161" s="831">
        <v>7</v>
      </c>
      <c r="B1161" s="832" t="s">
        <v>2161</v>
      </c>
      <c r="C1161" s="832" t="s">
        <v>2167</v>
      </c>
      <c r="D1161" s="833" t="s">
        <v>3722</v>
      </c>
      <c r="E1161" s="834" t="s">
        <v>2203</v>
      </c>
      <c r="F1161" s="832" t="s">
        <v>2162</v>
      </c>
      <c r="G1161" s="832" t="s">
        <v>2893</v>
      </c>
      <c r="H1161" s="832" t="s">
        <v>585</v>
      </c>
      <c r="I1161" s="832" t="s">
        <v>3199</v>
      </c>
      <c r="J1161" s="832" t="s">
        <v>2895</v>
      </c>
      <c r="K1161" s="832" t="s">
        <v>2904</v>
      </c>
      <c r="L1161" s="835">
        <v>1131.06</v>
      </c>
      <c r="M1161" s="835">
        <v>12441.66</v>
      </c>
      <c r="N1161" s="832">
        <v>11</v>
      </c>
      <c r="O1161" s="836">
        <v>2</v>
      </c>
      <c r="P1161" s="835">
        <v>5655.2999999999993</v>
      </c>
      <c r="Q1161" s="837">
        <v>0.45454545454545447</v>
      </c>
      <c r="R1161" s="832">
        <v>5</v>
      </c>
      <c r="S1161" s="837">
        <v>0.45454545454545453</v>
      </c>
      <c r="T1161" s="836">
        <v>1</v>
      </c>
      <c r="U1161" s="838">
        <v>0.5</v>
      </c>
    </row>
    <row r="1162" spans="1:21" ht="14.4" customHeight="1" x14ac:dyDescent="0.3">
      <c r="A1162" s="831">
        <v>7</v>
      </c>
      <c r="B1162" s="832" t="s">
        <v>2161</v>
      </c>
      <c r="C1162" s="832" t="s">
        <v>2167</v>
      </c>
      <c r="D1162" s="833" t="s">
        <v>3722</v>
      </c>
      <c r="E1162" s="834" t="s">
        <v>2203</v>
      </c>
      <c r="F1162" s="832" t="s">
        <v>2162</v>
      </c>
      <c r="G1162" s="832" t="s">
        <v>2893</v>
      </c>
      <c r="H1162" s="832" t="s">
        <v>585</v>
      </c>
      <c r="I1162" s="832" t="s">
        <v>2897</v>
      </c>
      <c r="J1162" s="832" t="s">
        <v>2895</v>
      </c>
      <c r="K1162" s="832" t="s">
        <v>2898</v>
      </c>
      <c r="L1162" s="835">
        <v>1508.08</v>
      </c>
      <c r="M1162" s="835">
        <v>52782.799999999996</v>
      </c>
      <c r="N1162" s="832">
        <v>35</v>
      </c>
      <c r="O1162" s="836">
        <v>6</v>
      </c>
      <c r="P1162" s="835">
        <v>30161.599999999999</v>
      </c>
      <c r="Q1162" s="837">
        <v>0.5714285714285714</v>
      </c>
      <c r="R1162" s="832">
        <v>20</v>
      </c>
      <c r="S1162" s="837">
        <v>0.5714285714285714</v>
      </c>
      <c r="T1162" s="836">
        <v>4</v>
      </c>
      <c r="U1162" s="838">
        <v>0.66666666666666663</v>
      </c>
    </row>
    <row r="1163" spans="1:21" ht="14.4" customHeight="1" x14ac:dyDescent="0.3">
      <c r="A1163" s="831">
        <v>7</v>
      </c>
      <c r="B1163" s="832" t="s">
        <v>2161</v>
      </c>
      <c r="C1163" s="832" t="s">
        <v>2167</v>
      </c>
      <c r="D1163" s="833" t="s">
        <v>3722</v>
      </c>
      <c r="E1163" s="834" t="s">
        <v>2203</v>
      </c>
      <c r="F1163" s="832" t="s">
        <v>2162</v>
      </c>
      <c r="G1163" s="832" t="s">
        <v>2893</v>
      </c>
      <c r="H1163" s="832" t="s">
        <v>585</v>
      </c>
      <c r="I1163" s="832" t="s">
        <v>2899</v>
      </c>
      <c r="J1163" s="832" t="s">
        <v>2900</v>
      </c>
      <c r="K1163" s="832" t="s">
        <v>2896</v>
      </c>
      <c r="L1163" s="835">
        <v>646.32000000000005</v>
      </c>
      <c r="M1163" s="835">
        <v>3231.6000000000004</v>
      </c>
      <c r="N1163" s="832">
        <v>5</v>
      </c>
      <c r="O1163" s="836">
        <v>1</v>
      </c>
      <c r="P1163" s="835">
        <v>3231.6000000000004</v>
      </c>
      <c r="Q1163" s="837">
        <v>1</v>
      </c>
      <c r="R1163" s="832">
        <v>5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7</v>
      </c>
      <c r="B1164" s="832" t="s">
        <v>2161</v>
      </c>
      <c r="C1164" s="832" t="s">
        <v>2167</v>
      </c>
      <c r="D1164" s="833" t="s">
        <v>3722</v>
      </c>
      <c r="E1164" s="834" t="s">
        <v>2203</v>
      </c>
      <c r="F1164" s="832" t="s">
        <v>2162</v>
      </c>
      <c r="G1164" s="832" t="s">
        <v>2893</v>
      </c>
      <c r="H1164" s="832" t="s">
        <v>634</v>
      </c>
      <c r="I1164" s="832" t="s">
        <v>2901</v>
      </c>
      <c r="J1164" s="832" t="s">
        <v>2902</v>
      </c>
      <c r="K1164" s="832" t="s">
        <v>2896</v>
      </c>
      <c r="L1164" s="835">
        <v>754.04</v>
      </c>
      <c r="M1164" s="835">
        <v>2262.12</v>
      </c>
      <c r="N1164" s="832">
        <v>3</v>
      </c>
      <c r="O1164" s="836">
        <v>1</v>
      </c>
      <c r="P1164" s="835">
        <v>2262.12</v>
      </c>
      <c r="Q1164" s="837">
        <v>1</v>
      </c>
      <c r="R1164" s="832">
        <v>3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7</v>
      </c>
      <c r="B1165" s="832" t="s">
        <v>2161</v>
      </c>
      <c r="C1165" s="832" t="s">
        <v>2167</v>
      </c>
      <c r="D1165" s="833" t="s">
        <v>3722</v>
      </c>
      <c r="E1165" s="834" t="s">
        <v>2203</v>
      </c>
      <c r="F1165" s="832" t="s">
        <v>2162</v>
      </c>
      <c r="G1165" s="832" t="s">
        <v>2893</v>
      </c>
      <c r="H1165" s="832" t="s">
        <v>634</v>
      </c>
      <c r="I1165" s="832" t="s">
        <v>2903</v>
      </c>
      <c r="J1165" s="832" t="s">
        <v>2902</v>
      </c>
      <c r="K1165" s="832" t="s">
        <v>2904</v>
      </c>
      <c r="L1165" s="835">
        <v>1131.06</v>
      </c>
      <c r="M1165" s="835">
        <v>6786.36</v>
      </c>
      <c r="N1165" s="832">
        <v>6</v>
      </c>
      <c r="O1165" s="836">
        <v>1</v>
      </c>
      <c r="P1165" s="835">
        <v>6786.36</v>
      </c>
      <c r="Q1165" s="837">
        <v>1</v>
      </c>
      <c r="R1165" s="832">
        <v>6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7</v>
      </c>
      <c r="B1166" s="832" t="s">
        <v>2161</v>
      </c>
      <c r="C1166" s="832" t="s">
        <v>2167</v>
      </c>
      <c r="D1166" s="833" t="s">
        <v>3722</v>
      </c>
      <c r="E1166" s="834" t="s">
        <v>2203</v>
      </c>
      <c r="F1166" s="832" t="s">
        <v>2162</v>
      </c>
      <c r="G1166" s="832" t="s">
        <v>2893</v>
      </c>
      <c r="H1166" s="832" t="s">
        <v>634</v>
      </c>
      <c r="I1166" s="832" t="s">
        <v>3416</v>
      </c>
      <c r="J1166" s="832" t="s">
        <v>2902</v>
      </c>
      <c r="K1166" s="832" t="s">
        <v>2898</v>
      </c>
      <c r="L1166" s="835">
        <v>1508.08</v>
      </c>
      <c r="M1166" s="835">
        <v>9048.48</v>
      </c>
      <c r="N1166" s="832">
        <v>6</v>
      </c>
      <c r="O1166" s="836">
        <v>1</v>
      </c>
      <c r="P1166" s="835">
        <v>9048.48</v>
      </c>
      <c r="Q1166" s="837">
        <v>1</v>
      </c>
      <c r="R1166" s="832">
        <v>6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7</v>
      </c>
      <c r="B1167" s="832" t="s">
        <v>2161</v>
      </c>
      <c r="C1167" s="832" t="s">
        <v>2167</v>
      </c>
      <c r="D1167" s="833" t="s">
        <v>3722</v>
      </c>
      <c r="E1167" s="834" t="s">
        <v>2203</v>
      </c>
      <c r="F1167" s="832" t="s">
        <v>2162</v>
      </c>
      <c r="G1167" s="832" t="s">
        <v>2297</v>
      </c>
      <c r="H1167" s="832" t="s">
        <v>634</v>
      </c>
      <c r="I1167" s="832" t="s">
        <v>2038</v>
      </c>
      <c r="J1167" s="832" t="s">
        <v>797</v>
      </c>
      <c r="K1167" s="832" t="s">
        <v>1829</v>
      </c>
      <c r="L1167" s="835">
        <v>65.989999999999995</v>
      </c>
      <c r="M1167" s="835">
        <v>329.94999999999993</v>
      </c>
      <c r="N1167" s="832">
        <v>5</v>
      </c>
      <c r="O1167" s="836">
        <v>1</v>
      </c>
      <c r="P1167" s="835">
        <v>131.97999999999999</v>
      </c>
      <c r="Q1167" s="837">
        <v>0.40000000000000008</v>
      </c>
      <c r="R1167" s="832">
        <v>2</v>
      </c>
      <c r="S1167" s="837">
        <v>0.4</v>
      </c>
      <c r="T1167" s="836">
        <v>0.5</v>
      </c>
      <c r="U1167" s="838">
        <v>0.5</v>
      </c>
    </row>
    <row r="1168" spans="1:21" ht="14.4" customHeight="1" x14ac:dyDescent="0.3">
      <c r="A1168" s="831">
        <v>7</v>
      </c>
      <c r="B1168" s="832" t="s">
        <v>2161</v>
      </c>
      <c r="C1168" s="832" t="s">
        <v>2167</v>
      </c>
      <c r="D1168" s="833" t="s">
        <v>3722</v>
      </c>
      <c r="E1168" s="834" t="s">
        <v>2203</v>
      </c>
      <c r="F1168" s="832" t="s">
        <v>2162</v>
      </c>
      <c r="G1168" s="832" t="s">
        <v>2297</v>
      </c>
      <c r="H1168" s="832" t="s">
        <v>634</v>
      </c>
      <c r="I1168" s="832" t="s">
        <v>2038</v>
      </c>
      <c r="J1168" s="832" t="s">
        <v>797</v>
      </c>
      <c r="K1168" s="832" t="s">
        <v>1829</v>
      </c>
      <c r="L1168" s="835">
        <v>42.57</v>
      </c>
      <c r="M1168" s="835">
        <v>127.71000000000001</v>
      </c>
      <c r="N1168" s="832">
        <v>3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7</v>
      </c>
      <c r="B1169" s="832" t="s">
        <v>2161</v>
      </c>
      <c r="C1169" s="832" t="s">
        <v>2167</v>
      </c>
      <c r="D1169" s="833" t="s">
        <v>3722</v>
      </c>
      <c r="E1169" s="834" t="s">
        <v>2203</v>
      </c>
      <c r="F1169" s="832" t="s">
        <v>2162</v>
      </c>
      <c r="G1169" s="832" t="s">
        <v>2297</v>
      </c>
      <c r="H1169" s="832" t="s">
        <v>634</v>
      </c>
      <c r="I1169" s="832" t="s">
        <v>2039</v>
      </c>
      <c r="J1169" s="832" t="s">
        <v>799</v>
      </c>
      <c r="K1169" s="832" t="s">
        <v>2040</v>
      </c>
      <c r="L1169" s="835">
        <v>85.16</v>
      </c>
      <c r="M1169" s="835">
        <v>255.48</v>
      </c>
      <c r="N1169" s="832">
        <v>3</v>
      </c>
      <c r="O1169" s="836">
        <v>1</v>
      </c>
      <c r="P1169" s="835">
        <v>255.48</v>
      </c>
      <c r="Q1169" s="837">
        <v>1</v>
      </c>
      <c r="R1169" s="832">
        <v>3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7</v>
      </c>
      <c r="B1170" s="832" t="s">
        <v>2161</v>
      </c>
      <c r="C1170" s="832" t="s">
        <v>2167</v>
      </c>
      <c r="D1170" s="833" t="s">
        <v>3722</v>
      </c>
      <c r="E1170" s="834" t="s">
        <v>2203</v>
      </c>
      <c r="F1170" s="832" t="s">
        <v>2162</v>
      </c>
      <c r="G1170" s="832" t="s">
        <v>2297</v>
      </c>
      <c r="H1170" s="832" t="s">
        <v>634</v>
      </c>
      <c r="I1170" s="832" t="s">
        <v>2039</v>
      </c>
      <c r="J1170" s="832" t="s">
        <v>799</v>
      </c>
      <c r="K1170" s="832" t="s">
        <v>2040</v>
      </c>
      <c r="L1170" s="835">
        <v>132</v>
      </c>
      <c r="M1170" s="835">
        <v>396</v>
      </c>
      <c r="N1170" s="832">
        <v>3</v>
      </c>
      <c r="O1170" s="836">
        <v>1</v>
      </c>
      <c r="P1170" s="835">
        <v>396</v>
      </c>
      <c r="Q1170" s="837">
        <v>1</v>
      </c>
      <c r="R1170" s="832">
        <v>3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7</v>
      </c>
      <c r="B1171" s="832" t="s">
        <v>2161</v>
      </c>
      <c r="C1171" s="832" t="s">
        <v>2167</v>
      </c>
      <c r="D1171" s="833" t="s">
        <v>3722</v>
      </c>
      <c r="E1171" s="834" t="s">
        <v>2203</v>
      </c>
      <c r="F1171" s="832" t="s">
        <v>2162</v>
      </c>
      <c r="G1171" s="832" t="s">
        <v>2297</v>
      </c>
      <c r="H1171" s="832" t="s">
        <v>634</v>
      </c>
      <c r="I1171" s="832" t="s">
        <v>3571</v>
      </c>
      <c r="J1171" s="832" t="s">
        <v>799</v>
      </c>
      <c r="K1171" s="832" t="s">
        <v>2042</v>
      </c>
      <c r="L1171" s="835">
        <v>264</v>
      </c>
      <c r="M1171" s="835">
        <v>792</v>
      </c>
      <c r="N1171" s="832">
        <v>3</v>
      </c>
      <c r="O1171" s="836">
        <v>1</v>
      </c>
      <c r="P1171" s="835">
        <v>792</v>
      </c>
      <c r="Q1171" s="837">
        <v>1</v>
      </c>
      <c r="R1171" s="832">
        <v>3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7</v>
      </c>
      <c r="B1172" s="832" t="s">
        <v>2161</v>
      </c>
      <c r="C1172" s="832" t="s">
        <v>2167</v>
      </c>
      <c r="D1172" s="833" t="s">
        <v>3722</v>
      </c>
      <c r="E1172" s="834" t="s">
        <v>2203</v>
      </c>
      <c r="F1172" s="832" t="s">
        <v>2162</v>
      </c>
      <c r="G1172" s="832" t="s">
        <v>2301</v>
      </c>
      <c r="H1172" s="832" t="s">
        <v>585</v>
      </c>
      <c r="I1172" s="832" t="s">
        <v>2302</v>
      </c>
      <c r="J1172" s="832" t="s">
        <v>1254</v>
      </c>
      <c r="K1172" s="832" t="s">
        <v>2303</v>
      </c>
      <c r="L1172" s="835">
        <v>47.47</v>
      </c>
      <c r="M1172" s="835">
        <v>47.47</v>
      </c>
      <c r="N1172" s="832">
        <v>1</v>
      </c>
      <c r="O1172" s="836">
        <v>1</v>
      </c>
      <c r="P1172" s="835">
        <v>47.47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7</v>
      </c>
      <c r="B1173" s="832" t="s">
        <v>2161</v>
      </c>
      <c r="C1173" s="832" t="s">
        <v>2167</v>
      </c>
      <c r="D1173" s="833" t="s">
        <v>3722</v>
      </c>
      <c r="E1173" s="834" t="s">
        <v>2203</v>
      </c>
      <c r="F1173" s="832" t="s">
        <v>2162</v>
      </c>
      <c r="G1173" s="832" t="s">
        <v>2440</v>
      </c>
      <c r="H1173" s="832" t="s">
        <v>585</v>
      </c>
      <c r="I1173" s="832" t="s">
        <v>3527</v>
      </c>
      <c r="J1173" s="832" t="s">
        <v>2442</v>
      </c>
      <c r="K1173" s="832" t="s">
        <v>2906</v>
      </c>
      <c r="L1173" s="835">
        <v>0</v>
      </c>
      <c r="M1173" s="835">
        <v>0</v>
      </c>
      <c r="N1173" s="832">
        <v>2</v>
      </c>
      <c r="O1173" s="836">
        <v>1.5</v>
      </c>
      <c r="P1173" s="835">
        <v>0</v>
      </c>
      <c r="Q1173" s="837"/>
      <c r="R1173" s="832">
        <v>1</v>
      </c>
      <c r="S1173" s="837">
        <v>0.5</v>
      </c>
      <c r="T1173" s="836">
        <v>1</v>
      </c>
      <c r="U1173" s="838">
        <v>0.66666666666666663</v>
      </c>
    </row>
    <row r="1174" spans="1:21" ht="14.4" customHeight="1" x14ac:dyDescent="0.3">
      <c r="A1174" s="831">
        <v>7</v>
      </c>
      <c r="B1174" s="832" t="s">
        <v>2161</v>
      </c>
      <c r="C1174" s="832" t="s">
        <v>2167</v>
      </c>
      <c r="D1174" s="833" t="s">
        <v>3722</v>
      </c>
      <c r="E1174" s="834" t="s">
        <v>2203</v>
      </c>
      <c r="F1174" s="832" t="s">
        <v>2162</v>
      </c>
      <c r="G1174" s="832" t="s">
        <v>2440</v>
      </c>
      <c r="H1174" s="832" t="s">
        <v>585</v>
      </c>
      <c r="I1174" s="832" t="s">
        <v>2905</v>
      </c>
      <c r="J1174" s="832" t="s">
        <v>2442</v>
      </c>
      <c r="K1174" s="832" t="s">
        <v>2906</v>
      </c>
      <c r="L1174" s="835">
        <v>140.94999999999999</v>
      </c>
      <c r="M1174" s="835">
        <v>845.69999999999993</v>
      </c>
      <c r="N1174" s="832">
        <v>6</v>
      </c>
      <c r="O1174" s="836">
        <v>1.5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7</v>
      </c>
      <c r="B1175" s="832" t="s">
        <v>2161</v>
      </c>
      <c r="C1175" s="832" t="s">
        <v>2167</v>
      </c>
      <c r="D1175" s="833" t="s">
        <v>3722</v>
      </c>
      <c r="E1175" s="834" t="s">
        <v>2203</v>
      </c>
      <c r="F1175" s="832" t="s">
        <v>2162</v>
      </c>
      <c r="G1175" s="832" t="s">
        <v>2440</v>
      </c>
      <c r="H1175" s="832" t="s">
        <v>585</v>
      </c>
      <c r="I1175" s="832" t="s">
        <v>2907</v>
      </c>
      <c r="J1175" s="832" t="s">
        <v>2442</v>
      </c>
      <c r="K1175" s="832" t="s">
        <v>2908</v>
      </c>
      <c r="L1175" s="835">
        <v>0</v>
      </c>
      <c r="M1175" s="835">
        <v>0</v>
      </c>
      <c r="N1175" s="832">
        <v>2</v>
      </c>
      <c r="O1175" s="836">
        <v>1</v>
      </c>
      <c r="P1175" s="835">
        <v>0</v>
      </c>
      <c r="Q1175" s="837"/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7</v>
      </c>
      <c r="B1176" s="832" t="s">
        <v>2161</v>
      </c>
      <c r="C1176" s="832" t="s">
        <v>2167</v>
      </c>
      <c r="D1176" s="833" t="s">
        <v>3722</v>
      </c>
      <c r="E1176" s="834" t="s">
        <v>2203</v>
      </c>
      <c r="F1176" s="832" t="s">
        <v>2162</v>
      </c>
      <c r="G1176" s="832" t="s">
        <v>2440</v>
      </c>
      <c r="H1176" s="832" t="s">
        <v>585</v>
      </c>
      <c r="I1176" s="832" t="s">
        <v>2441</v>
      </c>
      <c r="J1176" s="832" t="s">
        <v>2442</v>
      </c>
      <c r="K1176" s="832" t="s">
        <v>2443</v>
      </c>
      <c r="L1176" s="835">
        <v>0</v>
      </c>
      <c r="M1176" s="835">
        <v>0</v>
      </c>
      <c r="N1176" s="832">
        <v>1</v>
      </c>
      <c r="O1176" s="836">
        <v>0.5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7</v>
      </c>
      <c r="B1177" s="832" t="s">
        <v>2161</v>
      </c>
      <c r="C1177" s="832" t="s">
        <v>2167</v>
      </c>
      <c r="D1177" s="833" t="s">
        <v>3722</v>
      </c>
      <c r="E1177" s="834" t="s">
        <v>2203</v>
      </c>
      <c r="F1177" s="832" t="s">
        <v>2162</v>
      </c>
      <c r="G1177" s="832" t="s">
        <v>3572</v>
      </c>
      <c r="H1177" s="832" t="s">
        <v>585</v>
      </c>
      <c r="I1177" s="832" t="s">
        <v>3573</v>
      </c>
      <c r="J1177" s="832" t="s">
        <v>3574</v>
      </c>
      <c r="K1177" s="832" t="s">
        <v>1829</v>
      </c>
      <c r="L1177" s="835">
        <v>0</v>
      </c>
      <c r="M1177" s="835">
        <v>0</v>
      </c>
      <c r="N1177" s="832">
        <v>3</v>
      </c>
      <c r="O1177" s="836">
        <v>0.5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7</v>
      </c>
      <c r="B1178" s="832" t="s">
        <v>2161</v>
      </c>
      <c r="C1178" s="832" t="s">
        <v>2167</v>
      </c>
      <c r="D1178" s="833" t="s">
        <v>3722</v>
      </c>
      <c r="E1178" s="834" t="s">
        <v>2203</v>
      </c>
      <c r="F1178" s="832" t="s">
        <v>2162</v>
      </c>
      <c r="G1178" s="832" t="s">
        <v>2308</v>
      </c>
      <c r="H1178" s="832" t="s">
        <v>585</v>
      </c>
      <c r="I1178" s="832" t="s">
        <v>2309</v>
      </c>
      <c r="J1178" s="832" t="s">
        <v>2310</v>
      </c>
      <c r="K1178" s="832" t="s">
        <v>2311</v>
      </c>
      <c r="L1178" s="835">
        <v>29.13</v>
      </c>
      <c r="M1178" s="835">
        <v>1136.0700000000002</v>
      </c>
      <c r="N1178" s="832">
        <v>39</v>
      </c>
      <c r="O1178" s="836">
        <v>11.5</v>
      </c>
      <c r="P1178" s="835">
        <v>553.47</v>
      </c>
      <c r="Q1178" s="837">
        <v>0.48717948717948711</v>
      </c>
      <c r="R1178" s="832">
        <v>19</v>
      </c>
      <c r="S1178" s="837">
        <v>0.48717948717948717</v>
      </c>
      <c r="T1178" s="836">
        <v>5</v>
      </c>
      <c r="U1178" s="838">
        <v>0.43478260869565216</v>
      </c>
    </row>
    <row r="1179" spans="1:21" ht="14.4" customHeight="1" x14ac:dyDescent="0.3">
      <c r="A1179" s="831">
        <v>7</v>
      </c>
      <c r="B1179" s="832" t="s">
        <v>2161</v>
      </c>
      <c r="C1179" s="832" t="s">
        <v>2167</v>
      </c>
      <c r="D1179" s="833" t="s">
        <v>3722</v>
      </c>
      <c r="E1179" s="834" t="s">
        <v>2203</v>
      </c>
      <c r="F1179" s="832" t="s">
        <v>2162</v>
      </c>
      <c r="G1179" s="832" t="s">
        <v>2308</v>
      </c>
      <c r="H1179" s="832" t="s">
        <v>585</v>
      </c>
      <c r="I1179" s="832" t="s">
        <v>2426</v>
      </c>
      <c r="J1179" s="832" t="s">
        <v>2427</v>
      </c>
      <c r="K1179" s="832" t="s">
        <v>2428</v>
      </c>
      <c r="L1179" s="835">
        <v>80.319999999999993</v>
      </c>
      <c r="M1179" s="835">
        <v>1445.76</v>
      </c>
      <c r="N1179" s="832">
        <v>18</v>
      </c>
      <c r="O1179" s="836">
        <v>4</v>
      </c>
      <c r="P1179" s="835">
        <v>481.91999999999996</v>
      </c>
      <c r="Q1179" s="837">
        <v>0.33333333333333331</v>
      </c>
      <c r="R1179" s="832">
        <v>6</v>
      </c>
      <c r="S1179" s="837">
        <v>0.33333333333333331</v>
      </c>
      <c r="T1179" s="836">
        <v>1</v>
      </c>
      <c r="U1179" s="838">
        <v>0.25</v>
      </c>
    </row>
    <row r="1180" spans="1:21" ht="14.4" customHeight="1" x14ac:dyDescent="0.3">
      <c r="A1180" s="831">
        <v>7</v>
      </c>
      <c r="B1180" s="832" t="s">
        <v>2161</v>
      </c>
      <c r="C1180" s="832" t="s">
        <v>2167</v>
      </c>
      <c r="D1180" s="833" t="s">
        <v>3722</v>
      </c>
      <c r="E1180" s="834" t="s">
        <v>2203</v>
      </c>
      <c r="F1180" s="832" t="s">
        <v>2162</v>
      </c>
      <c r="G1180" s="832" t="s">
        <v>2909</v>
      </c>
      <c r="H1180" s="832" t="s">
        <v>634</v>
      </c>
      <c r="I1180" s="832" t="s">
        <v>2910</v>
      </c>
      <c r="J1180" s="832" t="s">
        <v>2911</v>
      </c>
      <c r="K1180" s="832" t="s">
        <v>2912</v>
      </c>
      <c r="L1180" s="835">
        <v>561.76</v>
      </c>
      <c r="M1180" s="835">
        <v>5617.6</v>
      </c>
      <c r="N1180" s="832">
        <v>10</v>
      </c>
      <c r="O1180" s="836">
        <v>1.5</v>
      </c>
      <c r="P1180" s="835">
        <v>5617.6</v>
      </c>
      <c r="Q1180" s="837">
        <v>1</v>
      </c>
      <c r="R1180" s="832">
        <v>10</v>
      </c>
      <c r="S1180" s="837">
        <v>1</v>
      </c>
      <c r="T1180" s="836">
        <v>1.5</v>
      </c>
      <c r="U1180" s="838">
        <v>1</v>
      </c>
    </row>
    <row r="1181" spans="1:21" ht="14.4" customHeight="1" x14ac:dyDescent="0.3">
      <c r="A1181" s="831">
        <v>7</v>
      </c>
      <c r="B1181" s="832" t="s">
        <v>2161</v>
      </c>
      <c r="C1181" s="832" t="s">
        <v>2167</v>
      </c>
      <c r="D1181" s="833" t="s">
        <v>3722</v>
      </c>
      <c r="E1181" s="834" t="s">
        <v>2203</v>
      </c>
      <c r="F1181" s="832" t="s">
        <v>2162</v>
      </c>
      <c r="G1181" s="832" t="s">
        <v>3353</v>
      </c>
      <c r="H1181" s="832" t="s">
        <v>585</v>
      </c>
      <c r="I1181" s="832" t="s">
        <v>3354</v>
      </c>
      <c r="J1181" s="832" t="s">
        <v>3355</v>
      </c>
      <c r="K1181" s="832" t="s">
        <v>3356</v>
      </c>
      <c r="L1181" s="835">
        <v>40.25</v>
      </c>
      <c r="M1181" s="835">
        <v>201.25</v>
      </c>
      <c r="N1181" s="832">
        <v>5</v>
      </c>
      <c r="O1181" s="836">
        <v>5</v>
      </c>
      <c r="P1181" s="835">
        <v>120.75</v>
      </c>
      <c r="Q1181" s="837">
        <v>0.6</v>
      </c>
      <c r="R1181" s="832">
        <v>3</v>
      </c>
      <c r="S1181" s="837">
        <v>0.6</v>
      </c>
      <c r="T1181" s="836">
        <v>3</v>
      </c>
      <c r="U1181" s="838">
        <v>0.6</v>
      </c>
    </row>
    <row r="1182" spans="1:21" ht="14.4" customHeight="1" x14ac:dyDescent="0.3">
      <c r="A1182" s="831">
        <v>7</v>
      </c>
      <c r="B1182" s="832" t="s">
        <v>2161</v>
      </c>
      <c r="C1182" s="832" t="s">
        <v>2167</v>
      </c>
      <c r="D1182" s="833" t="s">
        <v>3722</v>
      </c>
      <c r="E1182" s="834" t="s">
        <v>2203</v>
      </c>
      <c r="F1182" s="832" t="s">
        <v>2162</v>
      </c>
      <c r="G1182" s="832" t="s">
        <v>2603</v>
      </c>
      <c r="H1182" s="832" t="s">
        <v>585</v>
      </c>
      <c r="I1182" s="832" t="s">
        <v>2913</v>
      </c>
      <c r="J1182" s="832" t="s">
        <v>2914</v>
      </c>
      <c r="K1182" s="832" t="s">
        <v>1829</v>
      </c>
      <c r="L1182" s="835">
        <v>85.16</v>
      </c>
      <c r="M1182" s="835">
        <v>510.96</v>
      </c>
      <c r="N1182" s="832">
        <v>6</v>
      </c>
      <c r="O1182" s="836">
        <v>1</v>
      </c>
      <c r="P1182" s="835">
        <v>510.96</v>
      </c>
      <c r="Q1182" s="837">
        <v>1</v>
      </c>
      <c r="R1182" s="832">
        <v>6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7</v>
      </c>
      <c r="B1183" s="832" t="s">
        <v>2161</v>
      </c>
      <c r="C1183" s="832" t="s">
        <v>2167</v>
      </c>
      <c r="D1183" s="833" t="s">
        <v>3722</v>
      </c>
      <c r="E1183" s="834" t="s">
        <v>2203</v>
      </c>
      <c r="F1183" s="832" t="s">
        <v>2162</v>
      </c>
      <c r="G1183" s="832" t="s">
        <v>2603</v>
      </c>
      <c r="H1183" s="832" t="s">
        <v>585</v>
      </c>
      <c r="I1183" s="832" t="s">
        <v>2913</v>
      </c>
      <c r="J1183" s="832" t="s">
        <v>2914</v>
      </c>
      <c r="K1183" s="832" t="s">
        <v>1829</v>
      </c>
      <c r="L1183" s="835">
        <v>132</v>
      </c>
      <c r="M1183" s="835">
        <v>264</v>
      </c>
      <c r="N1183" s="832">
        <v>2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7</v>
      </c>
      <c r="B1184" s="832" t="s">
        <v>2161</v>
      </c>
      <c r="C1184" s="832" t="s">
        <v>2167</v>
      </c>
      <c r="D1184" s="833" t="s">
        <v>3722</v>
      </c>
      <c r="E1184" s="834" t="s">
        <v>2203</v>
      </c>
      <c r="F1184" s="832" t="s">
        <v>2162</v>
      </c>
      <c r="G1184" s="832" t="s">
        <v>2915</v>
      </c>
      <c r="H1184" s="832" t="s">
        <v>585</v>
      </c>
      <c r="I1184" s="832" t="s">
        <v>2916</v>
      </c>
      <c r="J1184" s="832" t="s">
        <v>2917</v>
      </c>
      <c r="K1184" s="832" t="s">
        <v>2918</v>
      </c>
      <c r="L1184" s="835">
        <v>232.68</v>
      </c>
      <c r="M1184" s="835">
        <v>5584.32</v>
      </c>
      <c r="N1184" s="832">
        <v>24</v>
      </c>
      <c r="O1184" s="836">
        <v>4</v>
      </c>
      <c r="P1184" s="835">
        <v>5584.32</v>
      </c>
      <c r="Q1184" s="837">
        <v>1</v>
      </c>
      <c r="R1184" s="832">
        <v>24</v>
      </c>
      <c r="S1184" s="837">
        <v>1</v>
      </c>
      <c r="T1184" s="836">
        <v>4</v>
      </c>
      <c r="U1184" s="838">
        <v>1</v>
      </c>
    </row>
    <row r="1185" spans="1:21" ht="14.4" customHeight="1" x14ac:dyDescent="0.3">
      <c r="A1185" s="831">
        <v>7</v>
      </c>
      <c r="B1185" s="832" t="s">
        <v>2161</v>
      </c>
      <c r="C1185" s="832" t="s">
        <v>2167</v>
      </c>
      <c r="D1185" s="833" t="s">
        <v>3722</v>
      </c>
      <c r="E1185" s="834" t="s">
        <v>2203</v>
      </c>
      <c r="F1185" s="832" t="s">
        <v>2162</v>
      </c>
      <c r="G1185" s="832" t="s">
        <v>2915</v>
      </c>
      <c r="H1185" s="832" t="s">
        <v>585</v>
      </c>
      <c r="I1185" s="832" t="s">
        <v>3575</v>
      </c>
      <c r="J1185" s="832" t="s">
        <v>2920</v>
      </c>
      <c r="K1185" s="832" t="s">
        <v>2941</v>
      </c>
      <c r="L1185" s="835">
        <v>969.48</v>
      </c>
      <c r="M1185" s="835">
        <v>2908.44</v>
      </c>
      <c r="N1185" s="832">
        <v>3</v>
      </c>
      <c r="O1185" s="836">
        <v>1</v>
      </c>
      <c r="P1185" s="835">
        <v>2908.44</v>
      </c>
      <c r="Q1185" s="837">
        <v>1</v>
      </c>
      <c r="R1185" s="832">
        <v>3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7</v>
      </c>
      <c r="B1186" s="832" t="s">
        <v>2161</v>
      </c>
      <c r="C1186" s="832" t="s">
        <v>2167</v>
      </c>
      <c r="D1186" s="833" t="s">
        <v>3722</v>
      </c>
      <c r="E1186" s="834" t="s">
        <v>2203</v>
      </c>
      <c r="F1186" s="832" t="s">
        <v>2162</v>
      </c>
      <c r="G1186" s="832" t="s">
        <v>2915</v>
      </c>
      <c r="H1186" s="832" t="s">
        <v>585</v>
      </c>
      <c r="I1186" s="832" t="s">
        <v>2919</v>
      </c>
      <c r="J1186" s="832" t="s">
        <v>2920</v>
      </c>
      <c r="K1186" s="832" t="s">
        <v>2921</v>
      </c>
      <c r="L1186" s="835">
        <v>1454.23</v>
      </c>
      <c r="M1186" s="835">
        <v>58169.200000000004</v>
      </c>
      <c r="N1186" s="832">
        <v>40</v>
      </c>
      <c r="O1186" s="836">
        <v>8</v>
      </c>
      <c r="P1186" s="835">
        <v>52352.280000000006</v>
      </c>
      <c r="Q1186" s="837">
        <v>0.9</v>
      </c>
      <c r="R1186" s="832">
        <v>36</v>
      </c>
      <c r="S1186" s="837">
        <v>0.9</v>
      </c>
      <c r="T1186" s="836">
        <v>7</v>
      </c>
      <c r="U1186" s="838">
        <v>0.875</v>
      </c>
    </row>
    <row r="1187" spans="1:21" ht="14.4" customHeight="1" x14ac:dyDescent="0.3">
      <c r="A1187" s="831">
        <v>7</v>
      </c>
      <c r="B1187" s="832" t="s">
        <v>2161</v>
      </c>
      <c r="C1187" s="832" t="s">
        <v>2167</v>
      </c>
      <c r="D1187" s="833" t="s">
        <v>3722</v>
      </c>
      <c r="E1187" s="834" t="s">
        <v>2203</v>
      </c>
      <c r="F1187" s="832" t="s">
        <v>2162</v>
      </c>
      <c r="G1187" s="832" t="s">
        <v>2915</v>
      </c>
      <c r="H1187" s="832" t="s">
        <v>585</v>
      </c>
      <c r="I1187" s="832" t="s">
        <v>3202</v>
      </c>
      <c r="J1187" s="832" t="s">
        <v>2920</v>
      </c>
      <c r="K1187" s="832" t="s">
        <v>3203</v>
      </c>
      <c r="L1187" s="835">
        <v>1938.97</v>
      </c>
      <c r="M1187" s="835">
        <v>11633.82</v>
      </c>
      <c r="N1187" s="832">
        <v>6</v>
      </c>
      <c r="O1187" s="836">
        <v>1</v>
      </c>
      <c r="P1187" s="835">
        <v>11633.82</v>
      </c>
      <c r="Q1187" s="837">
        <v>1</v>
      </c>
      <c r="R1187" s="832">
        <v>6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7</v>
      </c>
      <c r="B1188" s="832" t="s">
        <v>2161</v>
      </c>
      <c r="C1188" s="832" t="s">
        <v>2167</v>
      </c>
      <c r="D1188" s="833" t="s">
        <v>3722</v>
      </c>
      <c r="E1188" s="834" t="s">
        <v>2203</v>
      </c>
      <c r="F1188" s="832" t="s">
        <v>2162</v>
      </c>
      <c r="G1188" s="832" t="s">
        <v>2915</v>
      </c>
      <c r="H1188" s="832" t="s">
        <v>585</v>
      </c>
      <c r="I1188" s="832" t="s">
        <v>3430</v>
      </c>
      <c r="J1188" s="832" t="s">
        <v>3205</v>
      </c>
      <c r="K1188" s="832" t="s">
        <v>3431</v>
      </c>
      <c r="L1188" s="835">
        <v>5322.08</v>
      </c>
      <c r="M1188" s="835">
        <v>10644.16</v>
      </c>
      <c r="N1188" s="832">
        <v>2</v>
      </c>
      <c r="O1188" s="836">
        <v>1</v>
      </c>
      <c r="P1188" s="835">
        <v>10644.16</v>
      </c>
      <c r="Q1188" s="837">
        <v>1</v>
      </c>
      <c r="R1188" s="832">
        <v>2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7</v>
      </c>
      <c r="B1189" s="832" t="s">
        <v>2161</v>
      </c>
      <c r="C1189" s="832" t="s">
        <v>2167</v>
      </c>
      <c r="D1189" s="833" t="s">
        <v>3722</v>
      </c>
      <c r="E1189" s="834" t="s">
        <v>2203</v>
      </c>
      <c r="F1189" s="832" t="s">
        <v>2162</v>
      </c>
      <c r="G1189" s="832" t="s">
        <v>2915</v>
      </c>
      <c r="H1189" s="832" t="s">
        <v>585</v>
      </c>
      <c r="I1189" s="832" t="s">
        <v>2922</v>
      </c>
      <c r="J1189" s="832" t="s">
        <v>2917</v>
      </c>
      <c r="K1189" s="832" t="s">
        <v>2923</v>
      </c>
      <c r="L1189" s="835">
        <v>1938.97</v>
      </c>
      <c r="M1189" s="835">
        <v>60108.07</v>
      </c>
      <c r="N1189" s="832">
        <v>31</v>
      </c>
      <c r="O1189" s="836">
        <v>6</v>
      </c>
      <c r="P1189" s="835">
        <v>36840.43</v>
      </c>
      <c r="Q1189" s="837">
        <v>0.61290322580645162</v>
      </c>
      <c r="R1189" s="832">
        <v>19</v>
      </c>
      <c r="S1189" s="837">
        <v>0.61290322580645162</v>
      </c>
      <c r="T1189" s="836">
        <v>4</v>
      </c>
      <c r="U1189" s="838">
        <v>0.66666666666666663</v>
      </c>
    </row>
    <row r="1190" spans="1:21" ht="14.4" customHeight="1" x14ac:dyDescent="0.3">
      <c r="A1190" s="831">
        <v>7</v>
      </c>
      <c r="B1190" s="832" t="s">
        <v>2161</v>
      </c>
      <c r="C1190" s="832" t="s">
        <v>2167</v>
      </c>
      <c r="D1190" s="833" t="s">
        <v>3722</v>
      </c>
      <c r="E1190" s="834" t="s">
        <v>2203</v>
      </c>
      <c r="F1190" s="832" t="s">
        <v>2162</v>
      </c>
      <c r="G1190" s="832" t="s">
        <v>2915</v>
      </c>
      <c r="H1190" s="832" t="s">
        <v>585</v>
      </c>
      <c r="I1190" s="832" t="s">
        <v>2924</v>
      </c>
      <c r="J1190" s="832" t="s">
        <v>2917</v>
      </c>
      <c r="K1190" s="832" t="s">
        <v>2925</v>
      </c>
      <c r="L1190" s="835">
        <v>1454.23</v>
      </c>
      <c r="M1190" s="835">
        <v>26176.140000000003</v>
      </c>
      <c r="N1190" s="832">
        <v>18</v>
      </c>
      <c r="O1190" s="836">
        <v>3</v>
      </c>
      <c r="P1190" s="835">
        <v>8725.380000000001</v>
      </c>
      <c r="Q1190" s="837">
        <v>0.33333333333333331</v>
      </c>
      <c r="R1190" s="832">
        <v>6</v>
      </c>
      <c r="S1190" s="837">
        <v>0.33333333333333331</v>
      </c>
      <c r="T1190" s="836">
        <v>1</v>
      </c>
      <c r="U1190" s="838">
        <v>0.33333333333333331</v>
      </c>
    </row>
    <row r="1191" spans="1:21" ht="14.4" customHeight="1" x14ac:dyDescent="0.3">
      <c r="A1191" s="831">
        <v>7</v>
      </c>
      <c r="B1191" s="832" t="s">
        <v>2161</v>
      </c>
      <c r="C1191" s="832" t="s">
        <v>2167</v>
      </c>
      <c r="D1191" s="833" t="s">
        <v>3722</v>
      </c>
      <c r="E1191" s="834" t="s">
        <v>2203</v>
      </c>
      <c r="F1191" s="832" t="s">
        <v>2162</v>
      </c>
      <c r="G1191" s="832" t="s">
        <v>2915</v>
      </c>
      <c r="H1191" s="832" t="s">
        <v>585</v>
      </c>
      <c r="I1191" s="832" t="s">
        <v>3207</v>
      </c>
      <c r="J1191" s="832" t="s">
        <v>2917</v>
      </c>
      <c r="K1191" s="832" t="s">
        <v>3208</v>
      </c>
      <c r="L1191" s="835">
        <v>484.75</v>
      </c>
      <c r="M1191" s="835">
        <v>8725.5</v>
      </c>
      <c r="N1191" s="832">
        <v>18</v>
      </c>
      <c r="O1191" s="836">
        <v>3</v>
      </c>
      <c r="P1191" s="835">
        <v>8725.5</v>
      </c>
      <c r="Q1191" s="837">
        <v>1</v>
      </c>
      <c r="R1191" s="832">
        <v>18</v>
      </c>
      <c r="S1191" s="837">
        <v>1</v>
      </c>
      <c r="T1191" s="836">
        <v>3</v>
      </c>
      <c r="U1191" s="838">
        <v>1</v>
      </c>
    </row>
    <row r="1192" spans="1:21" ht="14.4" customHeight="1" x14ac:dyDescent="0.3">
      <c r="A1192" s="831">
        <v>7</v>
      </c>
      <c r="B1192" s="832" t="s">
        <v>2161</v>
      </c>
      <c r="C1192" s="832" t="s">
        <v>2167</v>
      </c>
      <c r="D1192" s="833" t="s">
        <v>3722</v>
      </c>
      <c r="E1192" s="834" t="s">
        <v>2203</v>
      </c>
      <c r="F1192" s="832" t="s">
        <v>2162</v>
      </c>
      <c r="G1192" s="832" t="s">
        <v>2915</v>
      </c>
      <c r="H1192" s="832" t="s">
        <v>585</v>
      </c>
      <c r="I1192" s="832" t="s">
        <v>3209</v>
      </c>
      <c r="J1192" s="832" t="s">
        <v>2917</v>
      </c>
      <c r="K1192" s="832" t="s">
        <v>3210</v>
      </c>
      <c r="L1192" s="835">
        <v>969.48</v>
      </c>
      <c r="M1192" s="835">
        <v>21328.560000000001</v>
      </c>
      <c r="N1192" s="832">
        <v>22</v>
      </c>
      <c r="O1192" s="836">
        <v>4</v>
      </c>
      <c r="P1192" s="835">
        <v>21328.560000000001</v>
      </c>
      <c r="Q1192" s="837">
        <v>1</v>
      </c>
      <c r="R1192" s="832">
        <v>22</v>
      </c>
      <c r="S1192" s="837">
        <v>1</v>
      </c>
      <c r="T1192" s="836">
        <v>4</v>
      </c>
      <c r="U1192" s="838">
        <v>1</v>
      </c>
    </row>
    <row r="1193" spans="1:21" ht="14.4" customHeight="1" x14ac:dyDescent="0.3">
      <c r="A1193" s="831">
        <v>7</v>
      </c>
      <c r="B1193" s="832" t="s">
        <v>2161</v>
      </c>
      <c r="C1193" s="832" t="s">
        <v>2167</v>
      </c>
      <c r="D1193" s="833" t="s">
        <v>3722</v>
      </c>
      <c r="E1193" s="834" t="s">
        <v>2203</v>
      </c>
      <c r="F1193" s="832" t="s">
        <v>2162</v>
      </c>
      <c r="G1193" s="832" t="s">
        <v>2915</v>
      </c>
      <c r="H1193" s="832" t="s">
        <v>585</v>
      </c>
      <c r="I1193" s="832" t="s">
        <v>2926</v>
      </c>
      <c r="J1193" s="832" t="s">
        <v>2927</v>
      </c>
      <c r="K1193" s="832" t="s">
        <v>2928</v>
      </c>
      <c r="L1193" s="835">
        <v>1938.97</v>
      </c>
      <c r="M1193" s="835">
        <v>9694.85</v>
      </c>
      <c r="N1193" s="832">
        <v>5</v>
      </c>
      <c r="O1193" s="836">
        <v>1</v>
      </c>
      <c r="P1193" s="835">
        <v>9694.85</v>
      </c>
      <c r="Q1193" s="837">
        <v>1</v>
      </c>
      <c r="R1193" s="832">
        <v>5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7</v>
      </c>
      <c r="B1194" s="832" t="s">
        <v>2161</v>
      </c>
      <c r="C1194" s="832" t="s">
        <v>2167</v>
      </c>
      <c r="D1194" s="833" t="s">
        <v>3722</v>
      </c>
      <c r="E1194" s="834" t="s">
        <v>2203</v>
      </c>
      <c r="F1194" s="832" t="s">
        <v>2162</v>
      </c>
      <c r="G1194" s="832" t="s">
        <v>2915</v>
      </c>
      <c r="H1194" s="832" t="s">
        <v>585</v>
      </c>
      <c r="I1194" s="832" t="s">
        <v>3158</v>
      </c>
      <c r="J1194" s="832" t="s">
        <v>2920</v>
      </c>
      <c r="K1194" s="832" t="s">
        <v>2935</v>
      </c>
      <c r="L1194" s="835">
        <v>484.75</v>
      </c>
      <c r="M1194" s="835">
        <v>5817</v>
      </c>
      <c r="N1194" s="832">
        <v>12</v>
      </c>
      <c r="O1194" s="836">
        <v>2</v>
      </c>
      <c r="P1194" s="835">
        <v>5817</v>
      </c>
      <c r="Q1194" s="837">
        <v>1</v>
      </c>
      <c r="R1194" s="832">
        <v>12</v>
      </c>
      <c r="S1194" s="837">
        <v>1</v>
      </c>
      <c r="T1194" s="836">
        <v>2</v>
      </c>
      <c r="U1194" s="838">
        <v>1</v>
      </c>
    </row>
    <row r="1195" spans="1:21" ht="14.4" customHeight="1" x14ac:dyDescent="0.3">
      <c r="A1195" s="831">
        <v>7</v>
      </c>
      <c r="B1195" s="832" t="s">
        <v>2161</v>
      </c>
      <c r="C1195" s="832" t="s">
        <v>2167</v>
      </c>
      <c r="D1195" s="833" t="s">
        <v>3722</v>
      </c>
      <c r="E1195" s="834" t="s">
        <v>2203</v>
      </c>
      <c r="F1195" s="832" t="s">
        <v>2162</v>
      </c>
      <c r="G1195" s="832" t="s">
        <v>2915</v>
      </c>
      <c r="H1195" s="832" t="s">
        <v>585</v>
      </c>
      <c r="I1195" s="832" t="s">
        <v>2931</v>
      </c>
      <c r="J1195" s="832" t="s">
        <v>2927</v>
      </c>
      <c r="K1195" s="832" t="s">
        <v>2932</v>
      </c>
      <c r="L1195" s="835">
        <v>969.48</v>
      </c>
      <c r="M1195" s="835">
        <v>11633.76</v>
      </c>
      <c r="N1195" s="832">
        <v>12</v>
      </c>
      <c r="O1195" s="836">
        <v>2</v>
      </c>
      <c r="P1195" s="835">
        <v>5816.88</v>
      </c>
      <c r="Q1195" s="837">
        <v>0.5</v>
      </c>
      <c r="R1195" s="832">
        <v>6</v>
      </c>
      <c r="S1195" s="837">
        <v>0.5</v>
      </c>
      <c r="T1195" s="836">
        <v>1</v>
      </c>
      <c r="U1195" s="838">
        <v>0.5</v>
      </c>
    </row>
    <row r="1196" spans="1:21" ht="14.4" customHeight="1" x14ac:dyDescent="0.3">
      <c r="A1196" s="831">
        <v>7</v>
      </c>
      <c r="B1196" s="832" t="s">
        <v>2161</v>
      </c>
      <c r="C1196" s="832" t="s">
        <v>2167</v>
      </c>
      <c r="D1196" s="833" t="s">
        <v>3722</v>
      </c>
      <c r="E1196" s="834" t="s">
        <v>2203</v>
      </c>
      <c r="F1196" s="832" t="s">
        <v>2162</v>
      </c>
      <c r="G1196" s="832" t="s">
        <v>2915</v>
      </c>
      <c r="H1196" s="832" t="s">
        <v>634</v>
      </c>
      <c r="I1196" s="832" t="s">
        <v>2933</v>
      </c>
      <c r="J1196" s="832" t="s">
        <v>2934</v>
      </c>
      <c r="K1196" s="832" t="s">
        <v>2935</v>
      </c>
      <c r="L1196" s="835">
        <v>484.75</v>
      </c>
      <c r="M1196" s="835">
        <v>23268</v>
      </c>
      <c r="N1196" s="832">
        <v>48</v>
      </c>
      <c r="O1196" s="836">
        <v>9</v>
      </c>
      <c r="P1196" s="835">
        <v>20359.5</v>
      </c>
      <c r="Q1196" s="837">
        <v>0.875</v>
      </c>
      <c r="R1196" s="832">
        <v>42</v>
      </c>
      <c r="S1196" s="837">
        <v>0.875</v>
      </c>
      <c r="T1196" s="836">
        <v>8</v>
      </c>
      <c r="U1196" s="838">
        <v>0.88888888888888884</v>
      </c>
    </row>
    <row r="1197" spans="1:21" ht="14.4" customHeight="1" x14ac:dyDescent="0.3">
      <c r="A1197" s="831">
        <v>7</v>
      </c>
      <c r="B1197" s="832" t="s">
        <v>2161</v>
      </c>
      <c r="C1197" s="832" t="s">
        <v>2167</v>
      </c>
      <c r="D1197" s="833" t="s">
        <v>3722</v>
      </c>
      <c r="E1197" s="834" t="s">
        <v>2203</v>
      </c>
      <c r="F1197" s="832" t="s">
        <v>2162</v>
      </c>
      <c r="G1197" s="832" t="s">
        <v>2915</v>
      </c>
      <c r="H1197" s="832" t="s">
        <v>585</v>
      </c>
      <c r="I1197" s="832" t="s">
        <v>3576</v>
      </c>
      <c r="J1197" s="832" t="s">
        <v>2934</v>
      </c>
      <c r="K1197" s="832" t="s">
        <v>3577</v>
      </c>
      <c r="L1197" s="835">
        <v>0</v>
      </c>
      <c r="M1197" s="835">
        <v>0</v>
      </c>
      <c r="N1197" s="832">
        <v>2</v>
      </c>
      <c r="O1197" s="836">
        <v>1</v>
      </c>
      <c r="P1197" s="835">
        <v>0</v>
      </c>
      <c r="Q1197" s="837"/>
      <c r="R1197" s="832">
        <v>2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7</v>
      </c>
      <c r="B1198" s="832" t="s">
        <v>2161</v>
      </c>
      <c r="C1198" s="832" t="s">
        <v>2167</v>
      </c>
      <c r="D1198" s="833" t="s">
        <v>3722</v>
      </c>
      <c r="E1198" s="834" t="s">
        <v>2203</v>
      </c>
      <c r="F1198" s="832" t="s">
        <v>2162</v>
      </c>
      <c r="G1198" s="832" t="s">
        <v>2915</v>
      </c>
      <c r="H1198" s="832" t="s">
        <v>634</v>
      </c>
      <c r="I1198" s="832" t="s">
        <v>2940</v>
      </c>
      <c r="J1198" s="832" t="s">
        <v>2934</v>
      </c>
      <c r="K1198" s="832" t="s">
        <v>2941</v>
      </c>
      <c r="L1198" s="835">
        <v>969.48</v>
      </c>
      <c r="M1198" s="835">
        <v>17450.64</v>
      </c>
      <c r="N1198" s="832">
        <v>18</v>
      </c>
      <c r="O1198" s="836">
        <v>4</v>
      </c>
      <c r="P1198" s="835">
        <v>17450.64</v>
      </c>
      <c r="Q1198" s="837">
        <v>1</v>
      </c>
      <c r="R1198" s="832">
        <v>18</v>
      </c>
      <c r="S1198" s="837">
        <v>1</v>
      </c>
      <c r="T1198" s="836">
        <v>4</v>
      </c>
      <c r="U1198" s="838">
        <v>1</v>
      </c>
    </row>
    <row r="1199" spans="1:21" ht="14.4" customHeight="1" x14ac:dyDescent="0.3">
      <c r="A1199" s="831">
        <v>7</v>
      </c>
      <c r="B1199" s="832" t="s">
        <v>2161</v>
      </c>
      <c r="C1199" s="832" t="s">
        <v>2167</v>
      </c>
      <c r="D1199" s="833" t="s">
        <v>3722</v>
      </c>
      <c r="E1199" s="834" t="s">
        <v>2203</v>
      </c>
      <c r="F1199" s="832" t="s">
        <v>2162</v>
      </c>
      <c r="G1199" s="832" t="s">
        <v>2915</v>
      </c>
      <c r="H1199" s="832" t="s">
        <v>634</v>
      </c>
      <c r="I1199" s="832" t="s">
        <v>3211</v>
      </c>
      <c r="J1199" s="832" t="s">
        <v>2934</v>
      </c>
      <c r="K1199" s="832" t="s">
        <v>3203</v>
      </c>
      <c r="L1199" s="835">
        <v>1938.97</v>
      </c>
      <c r="M1199" s="835">
        <v>17450.73</v>
      </c>
      <c r="N1199" s="832">
        <v>9</v>
      </c>
      <c r="O1199" s="836">
        <v>2</v>
      </c>
      <c r="P1199" s="835">
        <v>17450.73</v>
      </c>
      <c r="Q1199" s="837">
        <v>1</v>
      </c>
      <c r="R1199" s="832">
        <v>9</v>
      </c>
      <c r="S1199" s="837">
        <v>1</v>
      </c>
      <c r="T1199" s="836">
        <v>2</v>
      </c>
      <c r="U1199" s="838">
        <v>1</v>
      </c>
    </row>
    <row r="1200" spans="1:21" ht="14.4" customHeight="1" x14ac:dyDescent="0.3">
      <c r="A1200" s="831">
        <v>7</v>
      </c>
      <c r="B1200" s="832" t="s">
        <v>2161</v>
      </c>
      <c r="C1200" s="832" t="s">
        <v>2167</v>
      </c>
      <c r="D1200" s="833" t="s">
        <v>3722</v>
      </c>
      <c r="E1200" s="834" t="s">
        <v>2203</v>
      </c>
      <c r="F1200" s="832" t="s">
        <v>2162</v>
      </c>
      <c r="G1200" s="832" t="s">
        <v>2915</v>
      </c>
      <c r="H1200" s="832" t="s">
        <v>634</v>
      </c>
      <c r="I1200" s="832" t="s">
        <v>2942</v>
      </c>
      <c r="J1200" s="832" t="s">
        <v>2934</v>
      </c>
      <c r="K1200" s="832" t="s">
        <v>2943</v>
      </c>
      <c r="L1200" s="835">
        <v>242.37</v>
      </c>
      <c r="M1200" s="835">
        <v>484.74</v>
      </c>
      <c r="N1200" s="832">
        <v>2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7</v>
      </c>
      <c r="B1201" s="832" t="s">
        <v>2161</v>
      </c>
      <c r="C1201" s="832" t="s">
        <v>2167</v>
      </c>
      <c r="D1201" s="833" t="s">
        <v>3722</v>
      </c>
      <c r="E1201" s="834" t="s">
        <v>2203</v>
      </c>
      <c r="F1201" s="832" t="s">
        <v>2162</v>
      </c>
      <c r="G1201" s="832" t="s">
        <v>2915</v>
      </c>
      <c r="H1201" s="832" t="s">
        <v>634</v>
      </c>
      <c r="I1201" s="832" t="s">
        <v>3214</v>
      </c>
      <c r="J1201" s="832" t="s">
        <v>2934</v>
      </c>
      <c r="K1201" s="832" t="s">
        <v>2921</v>
      </c>
      <c r="L1201" s="835">
        <v>1454.23</v>
      </c>
      <c r="M1201" s="835">
        <v>26176.140000000003</v>
      </c>
      <c r="N1201" s="832">
        <v>18</v>
      </c>
      <c r="O1201" s="836">
        <v>3</v>
      </c>
      <c r="P1201" s="835">
        <v>26176.140000000003</v>
      </c>
      <c r="Q1201" s="837">
        <v>1</v>
      </c>
      <c r="R1201" s="832">
        <v>18</v>
      </c>
      <c r="S1201" s="837">
        <v>1</v>
      </c>
      <c r="T1201" s="836">
        <v>3</v>
      </c>
      <c r="U1201" s="838">
        <v>1</v>
      </c>
    </row>
    <row r="1202" spans="1:21" ht="14.4" customHeight="1" x14ac:dyDescent="0.3">
      <c r="A1202" s="831">
        <v>7</v>
      </c>
      <c r="B1202" s="832" t="s">
        <v>2161</v>
      </c>
      <c r="C1202" s="832" t="s">
        <v>2167</v>
      </c>
      <c r="D1202" s="833" t="s">
        <v>3722</v>
      </c>
      <c r="E1202" s="834" t="s">
        <v>2203</v>
      </c>
      <c r="F1202" s="832" t="s">
        <v>2162</v>
      </c>
      <c r="G1202" s="832" t="s">
        <v>2316</v>
      </c>
      <c r="H1202" s="832" t="s">
        <v>585</v>
      </c>
      <c r="I1202" s="832" t="s">
        <v>3215</v>
      </c>
      <c r="J1202" s="832" t="s">
        <v>2318</v>
      </c>
      <c r="K1202" s="832" t="s">
        <v>3216</v>
      </c>
      <c r="L1202" s="835">
        <v>565.94000000000005</v>
      </c>
      <c r="M1202" s="835">
        <v>2263.7600000000002</v>
      </c>
      <c r="N1202" s="832">
        <v>4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7</v>
      </c>
      <c r="B1203" s="832" t="s">
        <v>2161</v>
      </c>
      <c r="C1203" s="832" t="s">
        <v>2167</v>
      </c>
      <c r="D1203" s="833" t="s">
        <v>3722</v>
      </c>
      <c r="E1203" s="834" t="s">
        <v>2203</v>
      </c>
      <c r="F1203" s="832" t="s">
        <v>2162</v>
      </c>
      <c r="G1203" s="832" t="s">
        <v>2316</v>
      </c>
      <c r="H1203" s="832" t="s">
        <v>585</v>
      </c>
      <c r="I1203" s="832" t="s">
        <v>2946</v>
      </c>
      <c r="J1203" s="832" t="s">
        <v>2318</v>
      </c>
      <c r="K1203" s="832" t="s">
        <v>2947</v>
      </c>
      <c r="L1203" s="835">
        <v>537.12</v>
      </c>
      <c r="M1203" s="835">
        <v>9668.16</v>
      </c>
      <c r="N1203" s="832">
        <v>18</v>
      </c>
      <c r="O1203" s="836">
        <v>5.5</v>
      </c>
      <c r="P1203" s="835">
        <v>5371.2</v>
      </c>
      <c r="Q1203" s="837">
        <v>0.55555555555555558</v>
      </c>
      <c r="R1203" s="832">
        <v>10</v>
      </c>
      <c r="S1203" s="837">
        <v>0.55555555555555558</v>
      </c>
      <c r="T1203" s="836">
        <v>3.5</v>
      </c>
      <c r="U1203" s="838">
        <v>0.63636363636363635</v>
      </c>
    </row>
    <row r="1204" spans="1:21" ht="14.4" customHeight="1" x14ac:dyDescent="0.3">
      <c r="A1204" s="831">
        <v>7</v>
      </c>
      <c r="B1204" s="832" t="s">
        <v>2161</v>
      </c>
      <c r="C1204" s="832" t="s">
        <v>2167</v>
      </c>
      <c r="D1204" s="833" t="s">
        <v>3722</v>
      </c>
      <c r="E1204" s="834" t="s">
        <v>2203</v>
      </c>
      <c r="F1204" s="832" t="s">
        <v>2162</v>
      </c>
      <c r="G1204" s="832" t="s">
        <v>2316</v>
      </c>
      <c r="H1204" s="832" t="s">
        <v>585</v>
      </c>
      <c r="I1204" s="832" t="s">
        <v>2948</v>
      </c>
      <c r="J1204" s="832" t="s">
        <v>2318</v>
      </c>
      <c r="K1204" s="832" t="s">
        <v>2949</v>
      </c>
      <c r="L1204" s="835">
        <v>424.24</v>
      </c>
      <c r="M1204" s="835">
        <v>848.48</v>
      </c>
      <c r="N1204" s="832">
        <v>2</v>
      </c>
      <c r="O1204" s="836">
        <v>2</v>
      </c>
      <c r="P1204" s="835">
        <v>424.24</v>
      </c>
      <c r="Q1204" s="837">
        <v>0.5</v>
      </c>
      <c r="R1204" s="832">
        <v>1</v>
      </c>
      <c r="S1204" s="837">
        <v>0.5</v>
      </c>
      <c r="T1204" s="836">
        <v>1</v>
      </c>
      <c r="U1204" s="838">
        <v>0.5</v>
      </c>
    </row>
    <row r="1205" spans="1:21" ht="14.4" customHeight="1" x14ac:dyDescent="0.3">
      <c r="A1205" s="831">
        <v>7</v>
      </c>
      <c r="B1205" s="832" t="s">
        <v>2161</v>
      </c>
      <c r="C1205" s="832" t="s">
        <v>2167</v>
      </c>
      <c r="D1205" s="833" t="s">
        <v>3722</v>
      </c>
      <c r="E1205" s="834" t="s">
        <v>2203</v>
      </c>
      <c r="F1205" s="832" t="s">
        <v>2162</v>
      </c>
      <c r="G1205" s="832" t="s">
        <v>2316</v>
      </c>
      <c r="H1205" s="832" t="s">
        <v>585</v>
      </c>
      <c r="I1205" s="832" t="s">
        <v>2317</v>
      </c>
      <c r="J1205" s="832" t="s">
        <v>2318</v>
      </c>
      <c r="K1205" s="832" t="s">
        <v>2319</v>
      </c>
      <c r="L1205" s="835">
        <v>848.49</v>
      </c>
      <c r="M1205" s="835">
        <v>75515.610000000015</v>
      </c>
      <c r="N1205" s="832">
        <v>89</v>
      </c>
      <c r="O1205" s="836">
        <v>28</v>
      </c>
      <c r="P1205" s="835">
        <v>58545.810000000019</v>
      </c>
      <c r="Q1205" s="837">
        <v>0.77528089887640461</v>
      </c>
      <c r="R1205" s="832">
        <v>69</v>
      </c>
      <c r="S1205" s="837">
        <v>0.7752808988764045</v>
      </c>
      <c r="T1205" s="836">
        <v>21.5</v>
      </c>
      <c r="U1205" s="838">
        <v>0.7678571428571429</v>
      </c>
    </row>
    <row r="1206" spans="1:21" ht="14.4" customHeight="1" x14ac:dyDescent="0.3">
      <c r="A1206" s="831">
        <v>7</v>
      </c>
      <c r="B1206" s="832" t="s">
        <v>2161</v>
      </c>
      <c r="C1206" s="832" t="s">
        <v>2167</v>
      </c>
      <c r="D1206" s="833" t="s">
        <v>3722</v>
      </c>
      <c r="E1206" s="834" t="s">
        <v>2203</v>
      </c>
      <c r="F1206" s="832" t="s">
        <v>2162</v>
      </c>
      <c r="G1206" s="832" t="s">
        <v>2316</v>
      </c>
      <c r="H1206" s="832" t="s">
        <v>585</v>
      </c>
      <c r="I1206" s="832" t="s">
        <v>2950</v>
      </c>
      <c r="J1206" s="832" t="s">
        <v>2318</v>
      </c>
      <c r="K1206" s="832" t="s">
        <v>2951</v>
      </c>
      <c r="L1206" s="835">
        <v>478.07</v>
      </c>
      <c r="M1206" s="835">
        <v>11951.75</v>
      </c>
      <c r="N1206" s="832">
        <v>25</v>
      </c>
      <c r="O1206" s="836">
        <v>5</v>
      </c>
      <c r="P1206" s="835">
        <v>10995.61</v>
      </c>
      <c r="Q1206" s="837">
        <v>0.92</v>
      </c>
      <c r="R1206" s="832">
        <v>23</v>
      </c>
      <c r="S1206" s="837">
        <v>0.92</v>
      </c>
      <c r="T1206" s="836">
        <v>4.5</v>
      </c>
      <c r="U1206" s="838">
        <v>0.9</v>
      </c>
    </row>
    <row r="1207" spans="1:21" ht="14.4" customHeight="1" x14ac:dyDescent="0.3">
      <c r="A1207" s="831">
        <v>7</v>
      </c>
      <c r="B1207" s="832" t="s">
        <v>2161</v>
      </c>
      <c r="C1207" s="832" t="s">
        <v>2167</v>
      </c>
      <c r="D1207" s="833" t="s">
        <v>3722</v>
      </c>
      <c r="E1207" s="834" t="s">
        <v>2203</v>
      </c>
      <c r="F1207" s="832" t="s">
        <v>2162</v>
      </c>
      <c r="G1207" s="832" t="s">
        <v>2316</v>
      </c>
      <c r="H1207" s="832" t="s">
        <v>585</v>
      </c>
      <c r="I1207" s="832" t="s">
        <v>2952</v>
      </c>
      <c r="J1207" s="832" t="s">
        <v>2953</v>
      </c>
      <c r="K1207" s="832" t="s">
        <v>2954</v>
      </c>
      <c r="L1207" s="835">
        <v>763.63</v>
      </c>
      <c r="M1207" s="835">
        <v>763.63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7</v>
      </c>
      <c r="B1208" s="832" t="s">
        <v>2161</v>
      </c>
      <c r="C1208" s="832" t="s">
        <v>2167</v>
      </c>
      <c r="D1208" s="833" t="s">
        <v>3722</v>
      </c>
      <c r="E1208" s="834" t="s">
        <v>2203</v>
      </c>
      <c r="F1208" s="832" t="s">
        <v>2162</v>
      </c>
      <c r="G1208" s="832" t="s">
        <v>2316</v>
      </c>
      <c r="H1208" s="832" t="s">
        <v>585</v>
      </c>
      <c r="I1208" s="832" t="s">
        <v>3227</v>
      </c>
      <c r="J1208" s="832" t="s">
        <v>3228</v>
      </c>
      <c r="K1208" s="832" t="s">
        <v>2319</v>
      </c>
      <c r="L1208" s="835">
        <v>848.49</v>
      </c>
      <c r="M1208" s="835">
        <v>848.49</v>
      </c>
      <c r="N1208" s="832">
        <v>1</v>
      </c>
      <c r="O1208" s="836">
        <v>1</v>
      </c>
      <c r="P1208" s="835">
        <v>848.49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7</v>
      </c>
      <c r="B1209" s="832" t="s">
        <v>2161</v>
      </c>
      <c r="C1209" s="832" t="s">
        <v>2167</v>
      </c>
      <c r="D1209" s="833" t="s">
        <v>3722</v>
      </c>
      <c r="E1209" s="834" t="s">
        <v>2203</v>
      </c>
      <c r="F1209" s="832" t="s">
        <v>2162</v>
      </c>
      <c r="G1209" s="832" t="s">
        <v>2253</v>
      </c>
      <c r="H1209" s="832" t="s">
        <v>585</v>
      </c>
      <c r="I1209" s="832" t="s">
        <v>2254</v>
      </c>
      <c r="J1209" s="832" t="s">
        <v>1062</v>
      </c>
      <c r="K1209" s="832" t="s">
        <v>2255</v>
      </c>
      <c r="L1209" s="835">
        <v>107.27</v>
      </c>
      <c r="M1209" s="835">
        <v>429.08</v>
      </c>
      <c r="N1209" s="832">
        <v>4</v>
      </c>
      <c r="O1209" s="836">
        <v>1.5</v>
      </c>
      <c r="P1209" s="835">
        <v>429.08</v>
      </c>
      <c r="Q1209" s="837">
        <v>1</v>
      </c>
      <c r="R1209" s="832">
        <v>4</v>
      </c>
      <c r="S1209" s="837">
        <v>1</v>
      </c>
      <c r="T1209" s="836">
        <v>1.5</v>
      </c>
      <c r="U1209" s="838">
        <v>1</v>
      </c>
    </row>
    <row r="1210" spans="1:21" ht="14.4" customHeight="1" x14ac:dyDescent="0.3">
      <c r="A1210" s="831">
        <v>7</v>
      </c>
      <c r="B1210" s="832" t="s">
        <v>2161</v>
      </c>
      <c r="C1210" s="832" t="s">
        <v>2167</v>
      </c>
      <c r="D1210" s="833" t="s">
        <v>3722</v>
      </c>
      <c r="E1210" s="834" t="s">
        <v>2203</v>
      </c>
      <c r="F1210" s="832" t="s">
        <v>2162</v>
      </c>
      <c r="G1210" s="832" t="s">
        <v>2253</v>
      </c>
      <c r="H1210" s="832" t="s">
        <v>585</v>
      </c>
      <c r="I1210" s="832" t="s">
        <v>2488</v>
      </c>
      <c r="J1210" s="832" t="s">
        <v>1062</v>
      </c>
      <c r="K1210" s="832" t="s">
        <v>2255</v>
      </c>
      <c r="L1210" s="835">
        <v>107.27</v>
      </c>
      <c r="M1210" s="835">
        <v>214.54</v>
      </c>
      <c r="N1210" s="832">
        <v>2</v>
      </c>
      <c r="O1210" s="836">
        <v>1</v>
      </c>
      <c r="P1210" s="835">
        <v>214.54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7</v>
      </c>
      <c r="B1211" s="832" t="s">
        <v>2161</v>
      </c>
      <c r="C1211" s="832" t="s">
        <v>2167</v>
      </c>
      <c r="D1211" s="833" t="s">
        <v>3722</v>
      </c>
      <c r="E1211" s="834" t="s">
        <v>2203</v>
      </c>
      <c r="F1211" s="832" t="s">
        <v>2162</v>
      </c>
      <c r="G1211" s="832" t="s">
        <v>2955</v>
      </c>
      <c r="H1211" s="832" t="s">
        <v>585</v>
      </c>
      <c r="I1211" s="832" t="s">
        <v>2956</v>
      </c>
      <c r="J1211" s="832" t="s">
        <v>2957</v>
      </c>
      <c r="K1211" s="832" t="s">
        <v>2958</v>
      </c>
      <c r="L1211" s="835">
        <v>0</v>
      </c>
      <c r="M1211" s="835">
        <v>0</v>
      </c>
      <c r="N1211" s="832">
        <v>5</v>
      </c>
      <c r="O1211" s="836">
        <v>3</v>
      </c>
      <c r="P1211" s="835">
        <v>0</v>
      </c>
      <c r="Q1211" s="837"/>
      <c r="R1211" s="832">
        <v>2</v>
      </c>
      <c r="S1211" s="837">
        <v>0.4</v>
      </c>
      <c r="T1211" s="836">
        <v>1</v>
      </c>
      <c r="U1211" s="838">
        <v>0.33333333333333331</v>
      </c>
    </row>
    <row r="1212" spans="1:21" ht="14.4" customHeight="1" x14ac:dyDescent="0.3">
      <c r="A1212" s="831">
        <v>7</v>
      </c>
      <c r="B1212" s="832" t="s">
        <v>2161</v>
      </c>
      <c r="C1212" s="832" t="s">
        <v>2167</v>
      </c>
      <c r="D1212" s="833" t="s">
        <v>3722</v>
      </c>
      <c r="E1212" s="834" t="s">
        <v>2203</v>
      </c>
      <c r="F1212" s="832" t="s">
        <v>2162</v>
      </c>
      <c r="G1212" s="832" t="s">
        <v>3540</v>
      </c>
      <c r="H1212" s="832" t="s">
        <v>585</v>
      </c>
      <c r="I1212" s="832" t="s">
        <v>3578</v>
      </c>
      <c r="J1212" s="832" t="s">
        <v>1495</v>
      </c>
      <c r="K1212" s="832" t="s">
        <v>3579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7</v>
      </c>
      <c r="B1213" s="832" t="s">
        <v>2161</v>
      </c>
      <c r="C1213" s="832" t="s">
        <v>2167</v>
      </c>
      <c r="D1213" s="833" t="s">
        <v>3722</v>
      </c>
      <c r="E1213" s="834" t="s">
        <v>2203</v>
      </c>
      <c r="F1213" s="832" t="s">
        <v>2162</v>
      </c>
      <c r="G1213" s="832" t="s">
        <v>2609</v>
      </c>
      <c r="H1213" s="832" t="s">
        <v>585</v>
      </c>
      <c r="I1213" s="832" t="s">
        <v>3440</v>
      </c>
      <c r="J1213" s="832" t="s">
        <v>3368</v>
      </c>
      <c r="K1213" s="832" t="s">
        <v>2819</v>
      </c>
      <c r="L1213" s="835">
        <v>79.64</v>
      </c>
      <c r="M1213" s="835">
        <v>79.64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7</v>
      </c>
      <c r="B1214" s="832" t="s">
        <v>2161</v>
      </c>
      <c r="C1214" s="832" t="s">
        <v>2167</v>
      </c>
      <c r="D1214" s="833" t="s">
        <v>3722</v>
      </c>
      <c r="E1214" s="834" t="s">
        <v>2203</v>
      </c>
      <c r="F1214" s="832" t="s">
        <v>2162</v>
      </c>
      <c r="G1214" s="832" t="s">
        <v>2959</v>
      </c>
      <c r="H1214" s="832" t="s">
        <v>585</v>
      </c>
      <c r="I1214" s="832" t="s">
        <v>2960</v>
      </c>
      <c r="J1214" s="832" t="s">
        <v>2961</v>
      </c>
      <c r="K1214" s="832" t="s">
        <v>2962</v>
      </c>
      <c r="L1214" s="835">
        <v>838.65</v>
      </c>
      <c r="M1214" s="835">
        <v>7547.8499999999995</v>
      </c>
      <c r="N1214" s="832">
        <v>9</v>
      </c>
      <c r="O1214" s="836">
        <v>4</v>
      </c>
      <c r="P1214" s="835">
        <v>7547.8499999999995</v>
      </c>
      <c r="Q1214" s="837">
        <v>1</v>
      </c>
      <c r="R1214" s="832">
        <v>9</v>
      </c>
      <c r="S1214" s="837">
        <v>1</v>
      </c>
      <c r="T1214" s="836">
        <v>4</v>
      </c>
      <c r="U1214" s="838">
        <v>1</v>
      </c>
    </row>
    <row r="1215" spans="1:21" ht="14.4" customHeight="1" x14ac:dyDescent="0.3">
      <c r="A1215" s="831">
        <v>7</v>
      </c>
      <c r="B1215" s="832" t="s">
        <v>2161</v>
      </c>
      <c r="C1215" s="832" t="s">
        <v>2167</v>
      </c>
      <c r="D1215" s="833" t="s">
        <v>3722</v>
      </c>
      <c r="E1215" s="834" t="s">
        <v>2203</v>
      </c>
      <c r="F1215" s="832" t="s">
        <v>2162</v>
      </c>
      <c r="G1215" s="832" t="s">
        <v>2959</v>
      </c>
      <c r="H1215" s="832" t="s">
        <v>585</v>
      </c>
      <c r="I1215" s="832" t="s">
        <v>3580</v>
      </c>
      <c r="J1215" s="832" t="s">
        <v>2961</v>
      </c>
      <c r="K1215" s="832" t="s">
        <v>3581</v>
      </c>
      <c r="L1215" s="835">
        <v>1677.3</v>
      </c>
      <c r="M1215" s="835">
        <v>6709.2</v>
      </c>
      <c r="N1215" s="832">
        <v>4</v>
      </c>
      <c r="O1215" s="836">
        <v>2</v>
      </c>
      <c r="P1215" s="835">
        <v>6709.2</v>
      </c>
      <c r="Q1215" s="837">
        <v>1</v>
      </c>
      <c r="R1215" s="832">
        <v>4</v>
      </c>
      <c r="S1215" s="837">
        <v>1</v>
      </c>
      <c r="T1215" s="836">
        <v>2</v>
      </c>
      <c r="U1215" s="838">
        <v>1</v>
      </c>
    </row>
    <row r="1216" spans="1:21" ht="14.4" customHeight="1" x14ac:dyDescent="0.3">
      <c r="A1216" s="831">
        <v>7</v>
      </c>
      <c r="B1216" s="832" t="s">
        <v>2161</v>
      </c>
      <c r="C1216" s="832" t="s">
        <v>2167</v>
      </c>
      <c r="D1216" s="833" t="s">
        <v>3722</v>
      </c>
      <c r="E1216" s="834" t="s">
        <v>2203</v>
      </c>
      <c r="F1216" s="832" t="s">
        <v>2162</v>
      </c>
      <c r="G1216" s="832" t="s">
        <v>2959</v>
      </c>
      <c r="H1216" s="832" t="s">
        <v>585</v>
      </c>
      <c r="I1216" s="832" t="s">
        <v>2963</v>
      </c>
      <c r="J1216" s="832" t="s">
        <v>2961</v>
      </c>
      <c r="K1216" s="832" t="s">
        <v>2964</v>
      </c>
      <c r="L1216" s="835">
        <v>908.53</v>
      </c>
      <c r="M1216" s="835">
        <v>1817.06</v>
      </c>
      <c r="N1216" s="832">
        <v>2</v>
      </c>
      <c r="O1216" s="836">
        <v>2</v>
      </c>
      <c r="P1216" s="835">
        <v>1817.06</v>
      </c>
      <c r="Q1216" s="837">
        <v>1</v>
      </c>
      <c r="R1216" s="832">
        <v>2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7</v>
      </c>
      <c r="B1217" s="832" t="s">
        <v>2161</v>
      </c>
      <c r="C1217" s="832" t="s">
        <v>2167</v>
      </c>
      <c r="D1217" s="833" t="s">
        <v>3722</v>
      </c>
      <c r="E1217" s="834" t="s">
        <v>2203</v>
      </c>
      <c r="F1217" s="832" t="s">
        <v>2162</v>
      </c>
      <c r="G1217" s="832" t="s">
        <v>2959</v>
      </c>
      <c r="H1217" s="832" t="s">
        <v>585</v>
      </c>
      <c r="I1217" s="832" t="s">
        <v>3232</v>
      </c>
      <c r="J1217" s="832" t="s">
        <v>2961</v>
      </c>
      <c r="K1217" s="832" t="s">
        <v>3233</v>
      </c>
      <c r="L1217" s="835">
        <v>454.27</v>
      </c>
      <c r="M1217" s="835">
        <v>454.27</v>
      </c>
      <c r="N1217" s="832">
        <v>1</v>
      </c>
      <c r="O1217" s="836">
        <v>1</v>
      </c>
      <c r="P1217" s="835">
        <v>454.27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7</v>
      </c>
      <c r="B1218" s="832" t="s">
        <v>2161</v>
      </c>
      <c r="C1218" s="832" t="s">
        <v>2167</v>
      </c>
      <c r="D1218" s="833" t="s">
        <v>3722</v>
      </c>
      <c r="E1218" s="834" t="s">
        <v>2203</v>
      </c>
      <c r="F1218" s="832" t="s">
        <v>2162</v>
      </c>
      <c r="G1218" s="832" t="s">
        <v>2959</v>
      </c>
      <c r="H1218" s="832" t="s">
        <v>585</v>
      </c>
      <c r="I1218" s="832" t="s">
        <v>2965</v>
      </c>
      <c r="J1218" s="832" t="s">
        <v>2961</v>
      </c>
      <c r="K1218" s="832" t="s">
        <v>2966</v>
      </c>
      <c r="L1218" s="835">
        <v>1677.3</v>
      </c>
      <c r="M1218" s="835">
        <v>5031.8999999999996</v>
      </c>
      <c r="N1218" s="832">
        <v>3</v>
      </c>
      <c r="O1218" s="836">
        <v>2</v>
      </c>
      <c r="P1218" s="835">
        <v>5031.8999999999996</v>
      </c>
      <c r="Q1218" s="837">
        <v>1</v>
      </c>
      <c r="R1218" s="832">
        <v>3</v>
      </c>
      <c r="S1218" s="837">
        <v>1</v>
      </c>
      <c r="T1218" s="836">
        <v>2</v>
      </c>
      <c r="U1218" s="838">
        <v>1</v>
      </c>
    </row>
    <row r="1219" spans="1:21" ht="14.4" customHeight="1" x14ac:dyDescent="0.3">
      <c r="A1219" s="831">
        <v>7</v>
      </c>
      <c r="B1219" s="832" t="s">
        <v>2161</v>
      </c>
      <c r="C1219" s="832" t="s">
        <v>2167</v>
      </c>
      <c r="D1219" s="833" t="s">
        <v>3722</v>
      </c>
      <c r="E1219" s="834" t="s">
        <v>2203</v>
      </c>
      <c r="F1219" s="832" t="s">
        <v>2162</v>
      </c>
      <c r="G1219" s="832" t="s">
        <v>2959</v>
      </c>
      <c r="H1219" s="832" t="s">
        <v>585</v>
      </c>
      <c r="I1219" s="832" t="s">
        <v>2969</v>
      </c>
      <c r="J1219" s="832" t="s">
        <v>2961</v>
      </c>
      <c r="K1219" s="832" t="s">
        <v>2970</v>
      </c>
      <c r="L1219" s="835">
        <v>3354.59</v>
      </c>
      <c r="M1219" s="835">
        <v>16772.95</v>
      </c>
      <c r="N1219" s="832">
        <v>5</v>
      </c>
      <c r="O1219" s="836">
        <v>2</v>
      </c>
      <c r="P1219" s="835">
        <v>16772.95</v>
      </c>
      <c r="Q1219" s="837">
        <v>1</v>
      </c>
      <c r="R1219" s="832">
        <v>5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7</v>
      </c>
      <c r="B1220" s="832" t="s">
        <v>2161</v>
      </c>
      <c r="C1220" s="832" t="s">
        <v>2167</v>
      </c>
      <c r="D1220" s="833" t="s">
        <v>3722</v>
      </c>
      <c r="E1220" s="834" t="s">
        <v>2203</v>
      </c>
      <c r="F1220" s="832" t="s">
        <v>2162</v>
      </c>
      <c r="G1220" s="832" t="s">
        <v>2757</v>
      </c>
      <c r="H1220" s="832" t="s">
        <v>585</v>
      </c>
      <c r="I1220" s="832" t="s">
        <v>2758</v>
      </c>
      <c r="J1220" s="832" t="s">
        <v>2759</v>
      </c>
      <c r="K1220" s="832" t="s">
        <v>2760</v>
      </c>
      <c r="L1220" s="835">
        <v>60.9</v>
      </c>
      <c r="M1220" s="835">
        <v>426.3</v>
      </c>
      <c r="N1220" s="832">
        <v>7</v>
      </c>
      <c r="O1220" s="836">
        <v>2</v>
      </c>
      <c r="P1220" s="835">
        <v>121.8</v>
      </c>
      <c r="Q1220" s="837">
        <v>0.2857142857142857</v>
      </c>
      <c r="R1220" s="832">
        <v>2</v>
      </c>
      <c r="S1220" s="837">
        <v>0.2857142857142857</v>
      </c>
      <c r="T1220" s="836">
        <v>0.5</v>
      </c>
      <c r="U1220" s="838">
        <v>0.25</v>
      </c>
    </row>
    <row r="1221" spans="1:21" ht="14.4" customHeight="1" x14ac:dyDescent="0.3">
      <c r="A1221" s="831">
        <v>7</v>
      </c>
      <c r="B1221" s="832" t="s">
        <v>2161</v>
      </c>
      <c r="C1221" s="832" t="s">
        <v>2167</v>
      </c>
      <c r="D1221" s="833" t="s">
        <v>3722</v>
      </c>
      <c r="E1221" s="834" t="s">
        <v>2203</v>
      </c>
      <c r="F1221" s="832" t="s">
        <v>2162</v>
      </c>
      <c r="G1221" s="832" t="s">
        <v>2774</v>
      </c>
      <c r="H1221" s="832" t="s">
        <v>585</v>
      </c>
      <c r="I1221" s="832" t="s">
        <v>3582</v>
      </c>
      <c r="J1221" s="832" t="s">
        <v>2776</v>
      </c>
      <c r="K1221" s="832"/>
      <c r="L1221" s="835">
        <v>0</v>
      </c>
      <c r="M1221" s="835">
        <v>0</v>
      </c>
      <c r="N1221" s="832">
        <v>2</v>
      </c>
      <c r="O1221" s="836">
        <v>2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7</v>
      </c>
      <c r="B1222" s="832" t="s">
        <v>2161</v>
      </c>
      <c r="C1222" s="832" t="s">
        <v>2167</v>
      </c>
      <c r="D1222" s="833" t="s">
        <v>3722</v>
      </c>
      <c r="E1222" s="834" t="s">
        <v>2203</v>
      </c>
      <c r="F1222" s="832" t="s">
        <v>2162</v>
      </c>
      <c r="G1222" s="832" t="s">
        <v>2774</v>
      </c>
      <c r="H1222" s="832" t="s">
        <v>585</v>
      </c>
      <c r="I1222" s="832" t="s">
        <v>3583</v>
      </c>
      <c r="J1222" s="832" t="s">
        <v>2776</v>
      </c>
      <c r="K1222" s="832"/>
      <c r="L1222" s="835">
        <v>0</v>
      </c>
      <c r="M1222" s="835">
        <v>0</v>
      </c>
      <c r="N1222" s="832">
        <v>3</v>
      </c>
      <c r="O1222" s="836">
        <v>1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7</v>
      </c>
      <c r="B1223" s="832" t="s">
        <v>2161</v>
      </c>
      <c r="C1223" s="832" t="s">
        <v>2167</v>
      </c>
      <c r="D1223" s="833" t="s">
        <v>3722</v>
      </c>
      <c r="E1223" s="834" t="s">
        <v>2203</v>
      </c>
      <c r="F1223" s="832" t="s">
        <v>2162</v>
      </c>
      <c r="G1223" s="832" t="s">
        <v>2975</v>
      </c>
      <c r="H1223" s="832" t="s">
        <v>585</v>
      </c>
      <c r="I1223" s="832" t="s">
        <v>2976</v>
      </c>
      <c r="J1223" s="832" t="s">
        <v>2977</v>
      </c>
      <c r="K1223" s="832" t="s">
        <v>2978</v>
      </c>
      <c r="L1223" s="835">
        <v>6822.19</v>
      </c>
      <c r="M1223" s="835">
        <v>47755.33</v>
      </c>
      <c r="N1223" s="832">
        <v>7</v>
      </c>
      <c r="O1223" s="836">
        <v>6</v>
      </c>
      <c r="P1223" s="835">
        <v>47755.33</v>
      </c>
      <c r="Q1223" s="837">
        <v>1</v>
      </c>
      <c r="R1223" s="832">
        <v>7</v>
      </c>
      <c r="S1223" s="837">
        <v>1</v>
      </c>
      <c r="T1223" s="836">
        <v>6</v>
      </c>
      <c r="U1223" s="838">
        <v>1</v>
      </c>
    </row>
    <row r="1224" spans="1:21" ht="14.4" customHeight="1" x14ac:dyDescent="0.3">
      <c r="A1224" s="831">
        <v>7</v>
      </c>
      <c r="B1224" s="832" t="s">
        <v>2161</v>
      </c>
      <c r="C1224" s="832" t="s">
        <v>2167</v>
      </c>
      <c r="D1224" s="833" t="s">
        <v>3722</v>
      </c>
      <c r="E1224" s="834" t="s">
        <v>2203</v>
      </c>
      <c r="F1224" s="832" t="s">
        <v>2162</v>
      </c>
      <c r="G1224" s="832" t="s">
        <v>2979</v>
      </c>
      <c r="H1224" s="832" t="s">
        <v>634</v>
      </c>
      <c r="I1224" s="832" t="s">
        <v>2980</v>
      </c>
      <c r="J1224" s="832" t="s">
        <v>2981</v>
      </c>
      <c r="K1224" s="832" t="s">
        <v>2982</v>
      </c>
      <c r="L1224" s="835">
        <v>102.9</v>
      </c>
      <c r="M1224" s="835">
        <v>617.40000000000009</v>
      </c>
      <c r="N1224" s="832">
        <v>6</v>
      </c>
      <c r="O1224" s="836">
        <v>1.5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7</v>
      </c>
      <c r="B1225" s="832" t="s">
        <v>2161</v>
      </c>
      <c r="C1225" s="832" t="s">
        <v>2167</v>
      </c>
      <c r="D1225" s="833" t="s">
        <v>3722</v>
      </c>
      <c r="E1225" s="834" t="s">
        <v>2203</v>
      </c>
      <c r="F1225" s="832" t="s">
        <v>2162</v>
      </c>
      <c r="G1225" s="832" t="s">
        <v>2979</v>
      </c>
      <c r="H1225" s="832" t="s">
        <v>634</v>
      </c>
      <c r="I1225" s="832" t="s">
        <v>2980</v>
      </c>
      <c r="J1225" s="832" t="s">
        <v>2981</v>
      </c>
      <c r="K1225" s="832" t="s">
        <v>2982</v>
      </c>
      <c r="L1225" s="835">
        <v>105.08</v>
      </c>
      <c r="M1225" s="835">
        <v>630.48</v>
      </c>
      <c r="N1225" s="832">
        <v>6</v>
      </c>
      <c r="O1225" s="836">
        <v>1.5</v>
      </c>
      <c r="P1225" s="835">
        <v>420.32</v>
      </c>
      <c r="Q1225" s="837">
        <v>0.66666666666666663</v>
      </c>
      <c r="R1225" s="832">
        <v>4</v>
      </c>
      <c r="S1225" s="837">
        <v>0.66666666666666663</v>
      </c>
      <c r="T1225" s="836">
        <v>1</v>
      </c>
      <c r="U1225" s="838">
        <v>0.66666666666666663</v>
      </c>
    </row>
    <row r="1226" spans="1:21" ht="14.4" customHeight="1" x14ac:dyDescent="0.3">
      <c r="A1226" s="831">
        <v>7</v>
      </c>
      <c r="B1226" s="832" t="s">
        <v>2161</v>
      </c>
      <c r="C1226" s="832" t="s">
        <v>2167</v>
      </c>
      <c r="D1226" s="833" t="s">
        <v>3722</v>
      </c>
      <c r="E1226" s="834" t="s">
        <v>2203</v>
      </c>
      <c r="F1226" s="832" t="s">
        <v>2162</v>
      </c>
      <c r="G1226" s="832" t="s">
        <v>3584</v>
      </c>
      <c r="H1226" s="832" t="s">
        <v>585</v>
      </c>
      <c r="I1226" s="832" t="s">
        <v>3585</v>
      </c>
      <c r="J1226" s="832" t="s">
        <v>3586</v>
      </c>
      <c r="K1226" s="832" t="s">
        <v>3587</v>
      </c>
      <c r="L1226" s="835">
        <v>0</v>
      </c>
      <c r="M1226" s="835">
        <v>0</v>
      </c>
      <c r="N1226" s="832">
        <v>1</v>
      </c>
      <c r="O1226" s="836">
        <v>1</v>
      </c>
      <c r="P1226" s="835">
        <v>0</v>
      </c>
      <c r="Q1226" s="837"/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7</v>
      </c>
      <c r="B1227" s="832" t="s">
        <v>2161</v>
      </c>
      <c r="C1227" s="832" t="s">
        <v>2167</v>
      </c>
      <c r="D1227" s="833" t="s">
        <v>3722</v>
      </c>
      <c r="E1227" s="834" t="s">
        <v>2203</v>
      </c>
      <c r="F1227" s="832" t="s">
        <v>2162</v>
      </c>
      <c r="G1227" s="832" t="s">
        <v>2986</v>
      </c>
      <c r="H1227" s="832" t="s">
        <v>585</v>
      </c>
      <c r="I1227" s="832" t="s">
        <v>2987</v>
      </c>
      <c r="J1227" s="832" t="s">
        <v>1177</v>
      </c>
      <c r="K1227" s="832" t="s">
        <v>2988</v>
      </c>
      <c r="L1227" s="835">
        <v>24.37</v>
      </c>
      <c r="M1227" s="835">
        <v>73.11</v>
      </c>
      <c r="N1227" s="832">
        <v>3</v>
      </c>
      <c r="O1227" s="836">
        <v>2</v>
      </c>
      <c r="P1227" s="835">
        <v>48.74</v>
      </c>
      <c r="Q1227" s="837">
        <v>0.66666666666666674</v>
      </c>
      <c r="R1227" s="832">
        <v>2</v>
      </c>
      <c r="S1227" s="837">
        <v>0.66666666666666663</v>
      </c>
      <c r="T1227" s="836">
        <v>1.5</v>
      </c>
      <c r="U1227" s="838">
        <v>0.75</v>
      </c>
    </row>
    <row r="1228" spans="1:21" ht="14.4" customHeight="1" x14ac:dyDescent="0.3">
      <c r="A1228" s="831">
        <v>7</v>
      </c>
      <c r="B1228" s="832" t="s">
        <v>2161</v>
      </c>
      <c r="C1228" s="832" t="s">
        <v>2167</v>
      </c>
      <c r="D1228" s="833" t="s">
        <v>3722</v>
      </c>
      <c r="E1228" s="834" t="s">
        <v>2203</v>
      </c>
      <c r="F1228" s="832" t="s">
        <v>2162</v>
      </c>
      <c r="G1228" s="832" t="s">
        <v>2986</v>
      </c>
      <c r="H1228" s="832" t="s">
        <v>585</v>
      </c>
      <c r="I1228" s="832" t="s">
        <v>2989</v>
      </c>
      <c r="J1228" s="832" t="s">
        <v>1177</v>
      </c>
      <c r="K1228" s="832" t="s">
        <v>2990</v>
      </c>
      <c r="L1228" s="835">
        <v>38.590000000000003</v>
      </c>
      <c r="M1228" s="835">
        <v>77.180000000000007</v>
      </c>
      <c r="N1228" s="832">
        <v>2</v>
      </c>
      <c r="O1228" s="836">
        <v>1</v>
      </c>
      <c r="P1228" s="835">
        <v>77.180000000000007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7</v>
      </c>
      <c r="B1229" s="832" t="s">
        <v>2161</v>
      </c>
      <c r="C1229" s="832" t="s">
        <v>2167</v>
      </c>
      <c r="D1229" s="833" t="s">
        <v>3722</v>
      </c>
      <c r="E1229" s="834" t="s">
        <v>2203</v>
      </c>
      <c r="F1229" s="832" t="s">
        <v>2162</v>
      </c>
      <c r="G1229" s="832" t="s">
        <v>2986</v>
      </c>
      <c r="H1229" s="832" t="s">
        <v>585</v>
      </c>
      <c r="I1229" s="832" t="s">
        <v>3588</v>
      </c>
      <c r="J1229" s="832" t="s">
        <v>1177</v>
      </c>
      <c r="K1229" s="832" t="s">
        <v>3589</v>
      </c>
      <c r="L1229" s="835">
        <v>0</v>
      </c>
      <c r="M1229" s="835">
        <v>0</v>
      </c>
      <c r="N1229" s="832">
        <v>2</v>
      </c>
      <c r="O1229" s="836">
        <v>1</v>
      </c>
      <c r="P1229" s="835">
        <v>0</v>
      </c>
      <c r="Q1229" s="837"/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7</v>
      </c>
      <c r="B1230" s="832" t="s">
        <v>2161</v>
      </c>
      <c r="C1230" s="832" t="s">
        <v>2167</v>
      </c>
      <c r="D1230" s="833" t="s">
        <v>3722</v>
      </c>
      <c r="E1230" s="834" t="s">
        <v>2203</v>
      </c>
      <c r="F1230" s="832" t="s">
        <v>2162</v>
      </c>
      <c r="G1230" s="832" t="s">
        <v>2400</v>
      </c>
      <c r="H1230" s="832" t="s">
        <v>585</v>
      </c>
      <c r="I1230" s="832" t="s">
        <v>3590</v>
      </c>
      <c r="J1230" s="832" t="s">
        <v>2402</v>
      </c>
      <c r="K1230" s="832" t="s">
        <v>3591</v>
      </c>
      <c r="L1230" s="835">
        <v>0</v>
      </c>
      <c r="M1230" s="835">
        <v>0</v>
      </c>
      <c r="N1230" s="832">
        <v>1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7</v>
      </c>
      <c r="B1231" s="832" t="s">
        <v>2161</v>
      </c>
      <c r="C1231" s="832" t="s">
        <v>2167</v>
      </c>
      <c r="D1231" s="833" t="s">
        <v>3722</v>
      </c>
      <c r="E1231" s="834" t="s">
        <v>2203</v>
      </c>
      <c r="F1231" s="832" t="s">
        <v>2162</v>
      </c>
      <c r="G1231" s="832" t="s">
        <v>2425</v>
      </c>
      <c r="H1231" s="832" t="s">
        <v>634</v>
      </c>
      <c r="I1231" s="832" t="s">
        <v>1869</v>
      </c>
      <c r="J1231" s="832" t="s">
        <v>1870</v>
      </c>
      <c r="K1231" s="832" t="s">
        <v>1871</v>
      </c>
      <c r="L1231" s="835">
        <v>59.27</v>
      </c>
      <c r="M1231" s="835">
        <v>59.27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7</v>
      </c>
      <c r="B1232" s="832" t="s">
        <v>2161</v>
      </c>
      <c r="C1232" s="832" t="s">
        <v>2167</v>
      </c>
      <c r="D1232" s="833" t="s">
        <v>3722</v>
      </c>
      <c r="E1232" s="834" t="s">
        <v>2203</v>
      </c>
      <c r="F1232" s="832" t="s">
        <v>2162</v>
      </c>
      <c r="G1232" s="832" t="s">
        <v>3260</v>
      </c>
      <c r="H1232" s="832" t="s">
        <v>585</v>
      </c>
      <c r="I1232" s="832" t="s">
        <v>3261</v>
      </c>
      <c r="J1232" s="832" t="s">
        <v>3262</v>
      </c>
      <c r="K1232" s="832" t="s">
        <v>3263</v>
      </c>
      <c r="L1232" s="835">
        <v>1567.35</v>
      </c>
      <c r="M1232" s="835">
        <v>9404.0999999999985</v>
      </c>
      <c r="N1232" s="832">
        <v>6</v>
      </c>
      <c r="O1232" s="836">
        <v>2.5</v>
      </c>
      <c r="P1232" s="835">
        <v>9404.0999999999985</v>
      </c>
      <c r="Q1232" s="837">
        <v>1</v>
      </c>
      <c r="R1232" s="832">
        <v>6</v>
      </c>
      <c r="S1232" s="837">
        <v>1</v>
      </c>
      <c r="T1232" s="836">
        <v>2.5</v>
      </c>
      <c r="U1232" s="838">
        <v>1</v>
      </c>
    </row>
    <row r="1233" spans="1:21" ht="14.4" customHeight="1" x14ac:dyDescent="0.3">
      <c r="A1233" s="831">
        <v>7</v>
      </c>
      <c r="B1233" s="832" t="s">
        <v>2161</v>
      </c>
      <c r="C1233" s="832" t="s">
        <v>2167</v>
      </c>
      <c r="D1233" s="833" t="s">
        <v>3722</v>
      </c>
      <c r="E1233" s="834" t="s">
        <v>2203</v>
      </c>
      <c r="F1233" s="832" t="s">
        <v>2162</v>
      </c>
      <c r="G1233" s="832" t="s">
        <v>3260</v>
      </c>
      <c r="H1233" s="832" t="s">
        <v>585</v>
      </c>
      <c r="I1233" s="832" t="s">
        <v>3592</v>
      </c>
      <c r="J1233" s="832" t="s">
        <v>3593</v>
      </c>
      <c r="K1233" s="832" t="s">
        <v>3594</v>
      </c>
      <c r="L1233" s="835">
        <v>1567.35</v>
      </c>
      <c r="M1233" s="835">
        <v>14106.15</v>
      </c>
      <c r="N1233" s="832">
        <v>9</v>
      </c>
      <c r="O1233" s="836">
        <v>1.5</v>
      </c>
      <c r="P1233" s="835">
        <v>14106.15</v>
      </c>
      <c r="Q1233" s="837">
        <v>1</v>
      </c>
      <c r="R1233" s="832">
        <v>9</v>
      </c>
      <c r="S1233" s="837">
        <v>1</v>
      </c>
      <c r="T1233" s="836">
        <v>1.5</v>
      </c>
      <c r="U1233" s="838">
        <v>1</v>
      </c>
    </row>
    <row r="1234" spans="1:21" ht="14.4" customHeight="1" x14ac:dyDescent="0.3">
      <c r="A1234" s="831">
        <v>7</v>
      </c>
      <c r="B1234" s="832" t="s">
        <v>2161</v>
      </c>
      <c r="C1234" s="832" t="s">
        <v>2167</v>
      </c>
      <c r="D1234" s="833" t="s">
        <v>3722</v>
      </c>
      <c r="E1234" s="834" t="s">
        <v>2203</v>
      </c>
      <c r="F1234" s="832" t="s">
        <v>2162</v>
      </c>
      <c r="G1234" s="832" t="s">
        <v>2991</v>
      </c>
      <c r="H1234" s="832" t="s">
        <v>585</v>
      </c>
      <c r="I1234" s="832" t="s">
        <v>2992</v>
      </c>
      <c r="J1234" s="832" t="s">
        <v>2993</v>
      </c>
      <c r="K1234" s="832" t="s">
        <v>2994</v>
      </c>
      <c r="L1234" s="835">
        <v>64.56</v>
      </c>
      <c r="M1234" s="835">
        <v>710.16000000000008</v>
      </c>
      <c r="N1234" s="832">
        <v>11</v>
      </c>
      <c r="O1234" s="836">
        <v>5</v>
      </c>
      <c r="P1234" s="835">
        <v>193.68</v>
      </c>
      <c r="Q1234" s="837">
        <v>0.27272727272727271</v>
      </c>
      <c r="R1234" s="832">
        <v>3</v>
      </c>
      <c r="S1234" s="837">
        <v>0.27272727272727271</v>
      </c>
      <c r="T1234" s="836">
        <v>2.5</v>
      </c>
      <c r="U1234" s="838">
        <v>0.5</v>
      </c>
    </row>
    <row r="1235" spans="1:21" ht="14.4" customHeight="1" x14ac:dyDescent="0.3">
      <c r="A1235" s="831">
        <v>7</v>
      </c>
      <c r="B1235" s="832" t="s">
        <v>2161</v>
      </c>
      <c r="C1235" s="832" t="s">
        <v>2167</v>
      </c>
      <c r="D1235" s="833" t="s">
        <v>3722</v>
      </c>
      <c r="E1235" s="834" t="s">
        <v>2203</v>
      </c>
      <c r="F1235" s="832" t="s">
        <v>2162</v>
      </c>
      <c r="G1235" s="832" t="s">
        <v>2991</v>
      </c>
      <c r="H1235" s="832" t="s">
        <v>585</v>
      </c>
      <c r="I1235" s="832" t="s">
        <v>3457</v>
      </c>
      <c r="J1235" s="832" t="s">
        <v>2993</v>
      </c>
      <c r="K1235" s="832" t="s">
        <v>3458</v>
      </c>
      <c r="L1235" s="835">
        <v>107.6</v>
      </c>
      <c r="M1235" s="835">
        <v>215.2</v>
      </c>
      <c r="N1235" s="832">
        <v>2</v>
      </c>
      <c r="O1235" s="836">
        <v>1</v>
      </c>
      <c r="P1235" s="835">
        <v>215.2</v>
      </c>
      <c r="Q1235" s="837">
        <v>1</v>
      </c>
      <c r="R1235" s="832">
        <v>2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7</v>
      </c>
      <c r="B1236" s="832" t="s">
        <v>2161</v>
      </c>
      <c r="C1236" s="832" t="s">
        <v>2167</v>
      </c>
      <c r="D1236" s="833" t="s">
        <v>3722</v>
      </c>
      <c r="E1236" s="834" t="s">
        <v>2203</v>
      </c>
      <c r="F1236" s="832" t="s">
        <v>2162</v>
      </c>
      <c r="G1236" s="832" t="s">
        <v>2865</v>
      </c>
      <c r="H1236" s="832" t="s">
        <v>585</v>
      </c>
      <c r="I1236" s="832" t="s">
        <v>2866</v>
      </c>
      <c r="J1236" s="832" t="s">
        <v>2867</v>
      </c>
      <c r="K1236" s="832" t="s">
        <v>1798</v>
      </c>
      <c r="L1236" s="835">
        <v>38.56</v>
      </c>
      <c r="M1236" s="835">
        <v>385.6</v>
      </c>
      <c r="N1236" s="832">
        <v>10</v>
      </c>
      <c r="O1236" s="836">
        <v>3</v>
      </c>
      <c r="P1236" s="835">
        <v>115.68</v>
      </c>
      <c r="Q1236" s="837">
        <v>0.3</v>
      </c>
      <c r="R1236" s="832">
        <v>3</v>
      </c>
      <c r="S1236" s="837">
        <v>0.3</v>
      </c>
      <c r="T1236" s="836">
        <v>2</v>
      </c>
      <c r="U1236" s="838">
        <v>0.66666666666666663</v>
      </c>
    </row>
    <row r="1237" spans="1:21" ht="14.4" customHeight="1" x14ac:dyDescent="0.3">
      <c r="A1237" s="831">
        <v>7</v>
      </c>
      <c r="B1237" s="832" t="s">
        <v>2161</v>
      </c>
      <c r="C1237" s="832" t="s">
        <v>2167</v>
      </c>
      <c r="D1237" s="833" t="s">
        <v>3722</v>
      </c>
      <c r="E1237" s="834" t="s">
        <v>2203</v>
      </c>
      <c r="F1237" s="832" t="s">
        <v>2162</v>
      </c>
      <c r="G1237" s="832" t="s">
        <v>2995</v>
      </c>
      <c r="H1237" s="832" t="s">
        <v>634</v>
      </c>
      <c r="I1237" s="832" t="s">
        <v>2996</v>
      </c>
      <c r="J1237" s="832" t="s">
        <v>2997</v>
      </c>
      <c r="K1237" s="832" t="s">
        <v>2998</v>
      </c>
      <c r="L1237" s="835">
        <v>96.84</v>
      </c>
      <c r="M1237" s="835">
        <v>677.88</v>
      </c>
      <c r="N1237" s="832">
        <v>7</v>
      </c>
      <c r="O1237" s="836">
        <v>2</v>
      </c>
      <c r="P1237" s="835">
        <v>387.36</v>
      </c>
      <c r="Q1237" s="837">
        <v>0.57142857142857151</v>
      </c>
      <c r="R1237" s="832">
        <v>4</v>
      </c>
      <c r="S1237" s="837">
        <v>0.5714285714285714</v>
      </c>
      <c r="T1237" s="836">
        <v>1.5</v>
      </c>
      <c r="U1237" s="838">
        <v>0.75</v>
      </c>
    </row>
    <row r="1238" spans="1:21" ht="14.4" customHeight="1" x14ac:dyDescent="0.3">
      <c r="A1238" s="831">
        <v>7</v>
      </c>
      <c r="B1238" s="832" t="s">
        <v>2161</v>
      </c>
      <c r="C1238" s="832" t="s">
        <v>2167</v>
      </c>
      <c r="D1238" s="833" t="s">
        <v>3722</v>
      </c>
      <c r="E1238" s="834" t="s">
        <v>2203</v>
      </c>
      <c r="F1238" s="832" t="s">
        <v>2162</v>
      </c>
      <c r="G1238" s="832" t="s">
        <v>2995</v>
      </c>
      <c r="H1238" s="832" t="s">
        <v>634</v>
      </c>
      <c r="I1238" s="832" t="s">
        <v>2999</v>
      </c>
      <c r="J1238" s="832" t="s">
        <v>2997</v>
      </c>
      <c r="K1238" s="832" t="s">
        <v>3000</v>
      </c>
      <c r="L1238" s="835">
        <v>193.68</v>
      </c>
      <c r="M1238" s="835">
        <v>193.68</v>
      </c>
      <c r="N1238" s="832">
        <v>1</v>
      </c>
      <c r="O1238" s="836">
        <v>0.5</v>
      </c>
      <c r="P1238" s="835">
        <v>193.68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7</v>
      </c>
      <c r="B1239" s="832" t="s">
        <v>2161</v>
      </c>
      <c r="C1239" s="832" t="s">
        <v>2167</v>
      </c>
      <c r="D1239" s="833" t="s">
        <v>3722</v>
      </c>
      <c r="E1239" s="834" t="s">
        <v>2203</v>
      </c>
      <c r="F1239" s="832" t="s">
        <v>2162</v>
      </c>
      <c r="G1239" s="832" t="s">
        <v>2340</v>
      </c>
      <c r="H1239" s="832" t="s">
        <v>585</v>
      </c>
      <c r="I1239" s="832" t="s">
        <v>2341</v>
      </c>
      <c r="J1239" s="832" t="s">
        <v>828</v>
      </c>
      <c r="K1239" s="832" t="s">
        <v>2342</v>
      </c>
      <c r="L1239" s="835">
        <v>53.57</v>
      </c>
      <c r="M1239" s="835">
        <v>53.57</v>
      </c>
      <c r="N1239" s="832">
        <v>1</v>
      </c>
      <c r="O1239" s="836">
        <v>1</v>
      </c>
      <c r="P1239" s="835">
        <v>53.57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7</v>
      </c>
      <c r="B1240" s="832" t="s">
        <v>2161</v>
      </c>
      <c r="C1240" s="832" t="s">
        <v>2167</v>
      </c>
      <c r="D1240" s="833" t="s">
        <v>3722</v>
      </c>
      <c r="E1240" s="834" t="s">
        <v>2203</v>
      </c>
      <c r="F1240" s="832" t="s">
        <v>2162</v>
      </c>
      <c r="G1240" s="832" t="s">
        <v>2340</v>
      </c>
      <c r="H1240" s="832" t="s">
        <v>585</v>
      </c>
      <c r="I1240" s="832" t="s">
        <v>3166</v>
      </c>
      <c r="J1240" s="832" t="s">
        <v>3167</v>
      </c>
      <c r="K1240" s="832" t="s">
        <v>2892</v>
      </c>
      <c r="L1240" s="835">
        <v>66.97</v>
      </c>
      <c r="M1240" s="835">
        <v>66.97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7</v>
      </c>
      <c r="B1241" s="832" t="s">
        <v>2161</v>
      </c>
      <c r="C1241" s="832" t="s">
        <v>2167</v>
      </c>
      <c r="D1241" s="833" t="s">
        <v>3722</v>
      </c>
      <c r="E1241" s="834" t="s">
        <v>2203</v>
      </c>
      <c r="F1241" s="832" t="s">
        <v>2162</v>
      </c>
      <c r="G1241" s="832" t="s">
        <v>2570</v>
      </c>
      <c r="H1241" s="832" t="s">
        <v>585</v>
      </c>
      <c r="I1241" s="832" t="s">
        <v>2573</v>
      </c>
      <c r="J1241" s="832" t="s">
        <v>1287</v>
      </c>
      <c r="K1241" s="832" t="s">
        <v>2572</v>
      </c>
      <c r="L1241" s="835">
        <v>27.5</v>
      </c>
      <c r="M1241" s="835">
        <v>55</v>
      </c>
      <c r="N1241" s="832">
        <v>2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7</v>
      </c>
      <c r="B1242" s="832" t="s">
        <v>2161</v>
      </c>
      <c r="C1242" s="832" t="s">
        <v>2167</v>
      </c>
      <c r="D1242" s="833" t="s">
        <v>3722</v>
      </c>
      <c r="E1242" s="834" t="s">
        <v>2203</v>
      </c>
      <c r="F1242" s="832" t="s">
        <v>2162</v>
      </c>
      <c r="G1242" s="832" t="s">
        <v>2570</v>
      </c>
      <c r="H1242" s="832" t="s">
        <v>634</v>
      </c>
      <c r="I1242" s="832" t="s">
        <v>3595</v>
      </c>
      <c r="J1242" s="832" t="s">
        <v>1287</v>
      </c>
      <c r="K1242" s="832" t="s">
        <v>2572</v>
      </c>
      <c r="L1242" s="835">
        <v>27.5</v>
      </c>
      <c r="M1242" s="835">
        <v>27.5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7</v>
      </c>
      <c r="B1243" s="832" t="s">
        <v>2161</v>
      </c>
      <c r="C1243" s="832" t="s">
        <v>2167</v>
      </c>
      <c r="D1243" s="833" t="s">
        <v>3722</v>
      </c>
      <c r="E1243" s="834" t="s">
        <v>2203</v>
      </c>
      <c r="F1243" s="832" t="s">
        <v>2162</v>
      </c>
      <c r="G1243" s="832" t="s">
        <v>3001</v>
      </c>
      <c r="H1243" s="832" t="s">
        <v>585</v>
      </c>
      <c r="I1243" s="832" t="s">
        <v>3002</v>
      </c>
      <c r="J1243" s="832" t="s">
        <v>3003</v>
      </c>
      <c r="K1243" s="832" t="s">
        <v>1819</v>
      </c>
      <c r="L1243" s="835">
        <v>701.65</v>
      </c>
      <c r="M1243" s="835">
        <v>4209.8999999999996</v>
      </c>
      <c r="N1243" s="832">
        <v>6</v>
      </c>
      <c r="O1243" s="836">
        <v>1</v>
      </c>
      <c r="P1243" s="835">
        <v>4209.8999999999996</v>
      </c>
      <c r="Q1243" s="837">
        <v>1</v>
      </c>
      <c r="R1243" s="832">
        <v>6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7</v>
      </c>
      <c r="B1244" s="832" t="s">
        <v>2161</v>
      </c>
      <c r="C1244" s="832" t="s">
        <v>2167</v>
      </c>
      <c r="D1244" s="833" t="s">
        <v>3722</v>
      </c>
      <c r="E1244" s="834" t="s">
        <v>2203</v>
      </c>
      <c r="F1244" s="832" t="s">
        <v>2162</v>
      </c>
      <c r="G1244" s="832" t="s">
        <v>3001</v>
      </c>
      <c r="H1244" s="832" t="s">
        <v>585</v>
      </c>
      <c r="I1244" s="832" t="s">
        <v>3004</v>
      </c>
      <c r="J1244" s="832" t="s">
        <v>3005</v>
      </c>
      <c r="K1244" s="832" t="s">
        <v>1829</v>
      </c>
      <c r="L1244" s="835">
        <v>208.18</v>
      </c>
      <c r="M1244" s="835">
        <v>832.72</v>
      </c>
      <c r="N1244" s="832">
        <v>4</v>
      </c>
      <c r="O1244" s="836">
        <v>2</v>
      </c>
      <c r="P1244" s="835">
        <v>624.54</v>
      </c>
      <c r="Q1244" s="837">
        <v>0.74999999999999989</v>
      </c>
      <c r="R1244" s="832">
        <v>3</v>
      </c>
      <c r="S1244" s="837">
        <v>0.75</v>
      </c>
      <c r="T1244" s="836">
        <v>1</v>
      </c>
      <c r="U1244" s="838">
        <v>0.5</v>
      </c>
    </row>
    <row r="1245" spans="1:21" ht="14.4" customHeight="1" x14ac:dyDescent="0.3">
      <c r="A1245" s="831">
        <v>7</v>
      </c>
      <c r="B1245" s="832" t="s">
        <v>2161</v>
      </c>
      <c r="C1245" s="832" t="s">
        <v>2167</v>
      </c>
      <c r="D1245" s="833" t="s">
        <v>3722</v>
      </c>
      <c r="E1245" s="834" t="s">
        <v>2203</v>
      </c>
      <c r="F1245" s="832" t="s">
        <v>2162</v>
      </c>
      <c r="G1245" s="832" t="s">
        <v>3001</v>
      </c>
      <c r="H1245" s="832" t="s">
        <v>585</v>
      </c>
      <c r="I1245" s="832" t="s">
        <v>3275</v>
      </c>
      <c r="J1245" s="832" t="s">
        <v>3005</v>
      </c>
      <c r="K1245" s="832" t="s">
        <v>2040</v>
      </c>
      <c r="L1245" s="835">
        <v>383.18</v>
      </c>
      <c r="M1245" s="835">
        <v>1532.72</v>
      </c>
      <c r="N1245" s="832">
        <v>4</v>
      </c>
      <c r="O1245" s="836">
        <v>2</v>
      </c>
      <c r="P1245" s="835">
        <v>1532.72</v>
      </c>
      <c r="Q1245" s="837">
        <v>1</v>
      </c>
      <c r="R1245" s="832">
        <v>4</v>
      </c>
      <c r="S1245" s="837">
        <v>1</v>
      </c>
      <c r="T1245" s="836">
        <v>2</v>
      </c>
      <c r="U1245" s="838">
        <v>1</v>
      </c>
    </row>
    <row r="1246" spans="1:21" ht="14.4" customHeight="1" x14ac:dyDescent="0.3">
      <c r="A1246" s="831">
        <v>7</v>
      </c>
      <c r="B1246" s="832" t="s">
        <v>2161</v>
      </c>
      <c r="C1246" s="832" t="s">
        <v>2167</v>
      </c>
      <c r="D1246" s="833" t="s">
        <v>3722</v>
      </c>
      <c r="E1246" s="834" t="s">
        <v>2203</v>
      </c>
      <c r="F1246" s="832" t="s">
        <v>2162</v>
      </c>
      <c r="G1246" s="832" t="s">
        <v>3001</v>
      </c>
      <c r="H1246" s="832" t="s">
        <v>585</v>
      </c>
      <c r="I1246" s="832" t="s">
        <v>3276</v>
      </c>
      <c r="J1246" s="832" t="s">
        <v>3003</v>
      </c>
      <c r="K1246" s="832" t="s">
        <v>3277</v>
      </c>
      <c r="L1246" s="835">
        <v>233.95</v>
      </c>
      <c r="M1246" s="835">
        <v>3041.3499999999995</v>
      </c>
      <c r="N1246" s="832">
        <v>13</v>
      </c>
      <c r="O1246" s="836">
        <v>2</v>
      </c>
      <c r="P1246" s="835">
        <v>3041.3499999999995</v>
      </c>
      <c r="Q1246" s="837">
        <v>1</v>
      </c>
      <c r="R1246" s="832">
        <v>13</v>
      </c>
      <c r="S1246" s="837">
        <v>1</v>
      </c>
      <c r="T1246" s="836">
        <v>2</v>
      </c>
      <c r="U1246" s="838">
        <v>1</v>
      </c>
    </row>
    <row r="1247" spans="1:21" ht="14.4" customHeight="1" x14ac:dyDescent="0.3">
      <c r="A1247" s="831">
        <v>7</v>
      </c>
      <c r="B1247" s="832" t="s">
        <v>2161</v>
      </c>
      <c r="C1247" s="832" t="s">
        <v>2167</v>
      </c>
      <c r="D1247" s="833" t="s">
        <v>3722</v>
      </c>
      <c r="E1247" s="834" t="s">
        <v>2203</v>
      </c>
      <c r="F1247" s="832" t="s">
        <v>2162</v>
      </c>
      <c r="G1247" s="832" t="s">
        <v>3007</v>
      </c>
      <c r="H1247" s="832" t="s">
        <v>585</v>
      </c>
      <c r="I1247" s="832" t="s">
        <v>3008</v>
      </c>
      <c r="J1247" s="832" t="s">
        <v>3009</v>
      </c>
      <c r="K1247" s="832" t="s">
        <v>3010</v>
      </c>
      <c r="L1247" s="835">
        <v>155.24</v>
      </c>
      <c r="M1247" s="835">
        <v>620.96</v>
      </c>
      <c r="N1247" s="832">
        <v>4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7</v>
      </c>
      <c r="B1248" s="832" t="s">
        <v>2161</v>
      </c>
      <c r="C1248" s="832" t="s">
        <v>2167</v>
      </c>
      <c r="D1248" s="833" t="s">
        <v>3722</v>
      </c>
      <c r="E1248" s="834" t="s">
        <v>2203</v>
      </c>
      <c r="F1248" s="832" t="s">
        <v>2162</v>
      </c>
      <c r="G1248" s="832" t="s">
        <v>2268</v>
      </c>
      <c r="H1248" s="832" t="s">
        <v>634</v>
      </c>
      <c r="I1248" s="832" t="s">
        <v>2145</v>
      </c>
      <c r="J1248" s="832" t="s">
        <v>733</v>
      </c>
      <c r="K1248" s="832" t="s">
        <v>2146</v>
      </c>
      <c r="L1248" s="835">
        <v>48.42</v>
      </c>
      <c r="M1248" s="835">
        <v>435.78000000000003</v>
      </c>
      <c r="N1248" s="832">
        <v>9</v>
      </c>
      <c r="O1248" s="836">
        <v>2.5</v>
      </c>
      <c r="P1248" s="835">
        <v>193.68</v>
      </c>
      <c r="Q1248" s="837">
        <v>0.44444444444444442</v>
      </c>
      <c r="R1248" s="832">
        <v>4</v>
      </c>
      <c r="S1248" s="837">
        <v>0.44444444444444442</v>
      </c>
      <c r="T1248" s="836">
        <v>1.5</v>
      </c>
      <c r="U1248" s="838">
        <v>0.6</v>
      </c>
    </row>
    <row r="1249" spans="1:21" ht="14.4" customHeight="1" x14ac:dyDescent="0.3">
      <c r="A1249" s="831">
        <v>7</v>
      </c>
      <c r="B1249" s="832" t="s">
        <v>2161</v>
      </c>
      <c r="C1249" s="832" t="s">
        <v>2167</v>
      </c>
      <c r="D1249" s="833" t="s">
        <v>3722</v>
      </c>
      <c r="E1249" s="834" t="s">
        <v>2203</v>
      </c>
      <c r="F1249" s="832" t="s">
        <v>2162</v>
      </c>
      <c r="G1249" s="832" t="s">
        <v>2268</v>
      </c>
      <c r="H1249" s="832" t="s">
        <v>585</v>
      </c>
      <c r="I1249" s="832" t="s">
        <v>2269</v>
      </c>
      <c r="J1249" s="832" t="s">
        <v>733</v>
      </c>
      <c r="K1249" s="832" t="s">
        <v>2270</v>
      </c>
      <c r="L1249" s="835">
        <v>48.42</v>
      </c>
      <c r="M1249" s="835">
        <v>96.84</v>
      </c>
      <c r="N1249" s="832">
        <v>2</v>
      </c>
      <c r="O1249" s="836">
        <v>1.5</v>
      </c>
      <c r="P1249" s="835">
        <v>96.84</v>
      </c>
      <c r="Q1249" s="837">
        <v>1</v>
      </c>
      <c r="R1249" s="832">
        <v>2</v>
      </c>
      <c r="S1249" s="837">
        <v>1</v>
      </c>
      <c r="T1249" s="836">
        <v>1.5</v>
      </c>
      <c r="U1249" s="838">
        <v>1</v>
      </c>
    </row>
    <row r="1250" spans="1:21" ht="14.4" customHeight="1" x14ac:dyDescent="0.3">
      <c r="A1250" s="831">
        <v>7</v>
      </c>
      <c r="B1250" s="832" t="s">
        <v>2161</v>
      </c>
      <c r="C1250" s="832" t="s">
        <v>2167</v>
      </c>
      <c r="D1250" s="833" t="s">
        <v>3722</v>
      </c>
      <c r="E1250" s="834" t="s">
        <v>2203</v>
      </c>
      <c r="F1250" s="832" t="s">
        <v>2162</v>
      </c>
      <c r="G1250" s="832" t="s">
        <v>2268</v>
      </c>
      <c r="H1250" s="832" t="s">
        <v>585</v>
      </c>
      <c r="I1250" s="832" t="s">
        <v>3172</v>
      </c>
      <c r="J1250" s="832" t="s">
        <v>3173</v>
      </c>
      <c r="K1250" s="832" t="s">
        <v>3174</v>
      </c>
      <c r="L1250" s="835">
        <v>48.42</v>
      </c>
      <c r="M1250" s="835">
        <v>145.26</v>
      </c>
      <c r="N1250" s="832">
        <v>3</v>
      </c>
      <c r="O1250" s="836">
        <v>2</v>
      </c>
      <c r="P1250" s="835">
        <v>96.84</v>
      </c>
      <c r="Q1250" s="837">
        <v>0.66666666666666674</v>
      </c>
      <c r="R1250" s="832">
        <v>2</v>
      </c>
      <c r="S1250" s="837">
        <v>0.66666666666666663</v>
      </c>
      <c r="T1250" s="836">
        <v>1.5</v>
      </c>
      <c r="U1250" s="838">
        <v>0.75</v>
      </c>
    </row>
    <row r="1251" spans="1:21" ht="14.4" customHeight="1" x14ac:dyDescent="0.3">
      <c r="A1251" s="831">
        <v>7</v>
      </c>
      <c r="B1251" s="832" t="s">
        <v>2161</v>
      </c>
      <c r="C1251" s="832" t="s">
        <v>2167</v>
      </c>
      <c r="D1251" s="833" t="s">
        <v>3722</v>
      </c>
      <c r="E1251" s="834" t="s">
        <v>2203</v>
      </c>
      <c r="F1251" s="832" t="s">
        <v>2162</v>
      </c>
      <c r="G1251" s="832" t="s">
        <v>2227</v>
      </c>
      <c r="H1251" s="832" t="s">
        <v>585</v>
      </c>
      <c r="I1251" s="832" t="s">
        <v>2228</v>
      </c>
      <c r="J1251" s="832" t="s">
        <v>962</v>
      </c>
      <c r="K1251" s="832" t="s">
        <v>2229</v>
      </c>
      <c r="L1251" s="835">
        <v>185.26</v>
      </c>
      <c r="M1251" s="835">
        <v>185.26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7</v>
      </c>
      <c r="B1252" s="832" t="s">
        <v>2161</v>
      </c>
      <c r="C1252" s="832" t="s">
        <v>2167</v>
      </c>
      <c r="D1252" s="833" t="s">
        <v>3722</v>
      </c>
      <c r="E1252" s="834" t="s">
        <v>2203</v>
      </c>
      <c r="F1252" s="832" t="s">
        <v>2162</v>
      </c>
      <c r="G1252" s="832" t="s">
        <v>3282</v>
      </c>
      <c r="H1252" s="832" t="s">
        <v>634</v>
      </c>
      <c r="I1252" s="832" t="s">
        <v>3596</v>
      </c>
      <c r="J1252" s="832" t="s">
        <v>3597</v>
      </c>
      <c r="K1252" s="832" t="s">
        <v>3598</v>
      </c>
      <c r="L1252" s="835">
        <v>668.54</v>
      </c>
      <c r="M1252" s="835">
        <v>668.54</v>
      </c>
      <c r="N1252" s="832">
        <v>1</v>
      </c>
      <c r="O1252" s="836">
        <v>1</v>
      </c>
      <c r="P1252" s="835">
        <v>668.54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7</v>
      </c>
      <c r="B1253" s="832" t="s">
        <v>2161</v>
      </c>
      <c r="C1253" s="832" t="s">
        <v>2167</v>
      </c>
      <c r="D1253" s="833" t="s">
        <v>3722</v>
      </c>
      <c r="E1253" s="834" t="s">
        <v>2203</v>
      </c>
      <c r="F1253" s="832" t="s">
        <v>2162</v>
      </c>
      <c r="G1253" s="832" t="s">
        <v>3018</v>
      </c>
      <c r="H1253" s="832" t="s">
        <v>585</v>
      </c>
      <c r="I1253" s="832" t="s">
        <v>3019</v>
      </c>
      <c r="J1253" s="832" t="s">
        <v>3020</v>
      </c>
      <c r="K1253" s="832" t="s">
        <v>3021</v>
      </c>
      <c r="L1253" s="835">
        <v>3354.59</v>
      </c>
      <c r="M1253" s="835">
        <v>100637.70000000003</v>
      </c>
      <c r="N1253" s="832">
        <v>30</v>
      </c>
      <c r="O1253" s="836">
        <v>11</v>
      </c>
      <c r="P1253" s="835">
        <v>100637.70000000003</v>
      </c>
      <c r="Q1253" s="837">
        <v>1</v>
      </c>
      <c r="R1253" s="832">
        <v>30</v>
      </c>
      <c r="S1253" s="837">
        <v>1</v>
      </c>
      <c r="T1253" s="836">
        <v>11</v>
      </c>
      <c r="U1253" s="838">
        <v>1</v>
      </c>
    </row>
    <row r="1254" spans="1:21" ht="14.4" customHeight="1" x14ac:dyDescent="0.3">
      <c r="A1254" s="831">
        <v>7</v>
      </c>
      <c r="B1254" s="832" t="s">
        <v>2161</v>
      </c>
      <c r="C1254" s="832" t="s">
        <v>2167</v>
      </c>
      <c r="D1254" s="833" t="s">
        <v>3722</v>
      </c>
      <c r="E1254" s="834" t="s">
        <v>2203</v>
      </c>
      <c r="F1254" s="832" t="s">
        <v>2162</v>
      </c>
      <c r="G1254" s="832" t="s">
        <v>3018</v>
      </c>
      <c r="H1254" s="832" t="s">
        <v>585</v>
      </c>
      <c r="I1254" s="832" t="s">
        <v>3024</v>
      </c>
      <c r="J1254" s="832" t="s">
        <v>3020</v>
      </c>
      <c r="K1254" s="832" t="s">
        <v>3025</v>
      </c>
      <c r="L1254" s="835">
        <v>908.53</v>
      </c>
      <c r="M1254" s="835">
        <v>9993.83</v>
      </c>
      <c r="N1254" s="832">
        <v>11</v>
      </c>
      <c r="O1254" s="836">
        <v>4</v>
      </c>
      <c r="P1254" s="835">
        <v>6359.71</v>
      </c>
      <c r="Q1254" s="837">
        <v>0.63636363636363635</v>
      </c>
      <c r="R1254" s="832">
        <v>7</v>
      </c>
      <c r="S1254" s="837">
        <v>0.63636363636363635</v>
      </c>
      <c r="T1254" s="836">
        <v>2</v>
      </c>
      <c r="U1254" s="838">
        <v>0.5</v>
      </c>
    </row>
    <row r="1255" spans="1:21" ht="14.4" customHeight="1" x14ac:dyDescent="0.3">
      <c r="A1255" s="831">
        <v>7</v>
      </c>
      <c r="B1255" s="832" t="s">
        <v>2161</v>
      </c>
      <c r="C1255" s="832" t="s">
        <v>2167</v>
      </c>
      <c r="D1255" s="833" t="s">
        <v>3722</v>
      </c>
      <c r="E1255" s="834" t="s">
        <v>2203</v>
      </c>
      <c r="F1255" s="832" t="s">
        <v>2162</v>
      </c>
      <c r="G1255" s="832" t="s">
        <v>3018</v>
      </c>
      <c r="H1255" s="832" t="s">
        <v>585</v>
      </c>
      <c r="I1255" s="832" t="s">
        <v>3026</v>
      </c>
      <c r="J1255" s="832" t="s">
        <v>3020</v>
      </c>
      <c r="K1255" s="832" t="s">
        <v>3027</v>
      </c>
      <c r="L1255" s="835">
        <v>583.70000000000005</v>
      </c>
      <c r="M1255" s="835">
        <v>5253.3</v>
      </c>
      <c r="N1255" s="832">
        <v>9</v>
      </c>
      <c r="O1255" s="836">
        <v>3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7</v>
      </c>
      <c r="B1256" s="832" t="s">
        <v>2161</v>
      </c>
      <c r="C1256" s="832" t="s">
        <v>2167</v>
      </c>
      <c r="D1256" s="833" t="s">
        <v>3722</v>
      </c>
      <c r="E1256" s="834" t="s">
        <v>2203</v>
      </c>
      <c r="F1256" s="832" t="s">
        <v>2162</v>
      </c>
      <c r="G1256" s="832" t="s">
        <v>3018</v>
      </c>
      <c r="H1256" s="832" t="s">
        <v>585</v>
      </c>
      <c r="I1256" s="832" t="s">
        <v>3286</v>
      </c>
      <c r="J1256" s="832" t="s">
        <v>3020</v>
      </c>
      <c r="K1256" s="832" t="s">
        <v>3287</v>
      </c>
      <c r="L1256" s="835">
        <v>0</v>
      </c>
      <c r="M1256" s="835">
        <v>0</v>
      </c>
      <c r="N1256" s="832">
        <v>3</v>
      </c>
      <c r="O1256" s="836">
        <v>1</v>
      </c>
      <c r="P1256" s="835">
        <v>0</v>
      </c>
      <c r="Q1256" s="837"/>
      <c r="R1256" s="832">
        <v>3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7</v>
      </c>
      <c r="B1257" s="832" t="s">
        <v>2161</v>
      </c>
      <c r="C1257" s="832" t="s">
        <v>2167</v>
      </c>
      <c r="D1257" s="833" t="s">
        <v>3722</v>
      </c>
      <c r="E1257" s="834" t="s">
        <v>2203</v>
      </c>
      <c r="F1257" s="832" t="s">
        <v>2162</v>
      </c>
      <c r="G1257" s="832" t="s">
        <v>3018</v>
      </c>
      <c r="H1257" s="832" t="s">
        <v>585</v>
      </c>
      <c r="I1257" s="832" t="s">
        <v>3028</v>
      </c>
      <c r="J1257" s="832" t="s">
        <v>3020</v>
      </c>
      <c r="K1257" s="832" t="s">
        <v>3029</v>
      </c>
      <c r="L1257" s="835">
        <v>1677.3</v>
      </c>
      <c r="M1257" s="835">
        <v>105669.9</v>
      </c>
      <c r="N1257" s="832">
        <v>63</v>
      </c>
      <c r="O1257" s="836">
        <v>25</v>
      </c>
      <c r="P1257" s="835">
        <v>70446.599999999991</v>
      </c>
      <c r="Q1257" s="837">
        <v>0.66666666666666663</v>
      </c>
      <c r="R1257" s="832">
        <v>42</v>
      </c>
      <c r="S1257" s="837">
        <v>0.66666666666666663</v>
      </c>
      <c r="T1257" s="836">
        <v>18</v>
      </c>
      <c r="U1257" s="838">
        <v>0.72</v>
      </c>
    </row>
    <row r="1258" spans="1:21" ht="14.4" customHeight="1" x14ac:dyDescent="0.3">
      <c r="A1258" s="831">
        <v>7</v>
      </c>
      <c r="B1258" s="832" t="s">
        <v>2161</v>
      </c>
      <c r="C1258" s="832" t="s">
        <v>2167</v>
      </c>
      <c r="D1258" s="833" t="s">
        <v>3722</v>
      </c>
      <c r="E1258" s="834" t="s">
        <v>2203</v>
      </c>
      <c r="F1258" s="832" t="s">
        <v>2162</v>
      </c>
      <c r="G1258" s="832" t="s">
        <v>3018</v>
      </c>
      <c r="H1258" s="832" t="s">
        <v>585</v>
      </c>
      <c r="I1258" s="832" t="s">
        <v>3030</v>
      </c>
      <c r="J1258" s="832" t="s">
        <v>3031</v>
      </c>
      <c r="K1258" s="832" t="s">
        <v>3029</v>
      </c>
      <c r="L1258" s="835">
        <v>1677.3</v>
      </c>
      <c r="M1258" s="835">
        <v>10063.799999999999</v>
      </c>
      <c r="N1258" s="832">
        <v>6</v>
      </c>
      <c r="O1258" s="836">
        <v>2</v>
      </c>
      <c r="P1258" s="835">
        <v>10063.799999999999</v>
      </c>
      <c r="Q1258" s="837">
        <v>1</v>
      </c>
      <c r="R1258" s="832">
        <v>6</v>
      </c>
      <c r="S1258" s="837">
        <v>1</v>
      </c>
      <c r="T1258" s="836">
        <v>2</v>
      </c>
      <c r="U1258" s="838">
        <v>1</v>
      </c>
    </row>
    <row r="1259" spans="1:21" ht="14.4" customHeight="1" x14ac:dyDescent="0.3">
      <c r="A1259" s="831">
        <v>7</v>
      </c>
      <c r="B1259" s="832" t="s">
        <v>2161</v>
      </c>
      <c r="C1259" s="832" t="s">
        <v>2167</v>
      </c>
      <c r="D1259" s="833" t="s">
        <v>3722</v>
      </c>
      <c r="E1259" s="834" t="s">
        <v>2203</v>
      </c>
      <c r="F1259" s="832" t="s">
        <v>2162</v>
      </c>
      <c r="G1259" s="832" t="s">
        <v>3018</v>
      </c>
      <c r="H1259" s="832" t="s">
        <v>634</v>
      </c>
      <c r="I1259" s="832" t="s">
        <v>3033</v>
      </c>
      <c r="J1259" s="832" t="s">
        <v>3034</v>
      </c>
      <c r="K1259" s="832" t="s">
        <v>3021</v>
      </c>
      <c r="L1259" s="835">
        <v>3354.59</v>
      </c>
      <c r="M1259" s="835">
        <v>107346.88</v>
      </c>
      <c r="N1259" s="832">
        <v>32</v>
      </c>
      <c r="O1259" s="836">
        <v>14</v>
      </c>
      <c r="P1259" s="835">
        <v>80510.16</v>
      </c>
      <c r="Q1259" s="837">
        <v>0.75</v>
      </c>
      <c r="R1259" s="832">
        <v>24</v>
      </c>
      <c r="S1259" s="837">
        <v>0.75</v>
      </c>
      <c r="T1259" s="836">
        <v>12</v>
      </c>
      <c r="U1259" s="838">
        <v>0.8571428571428571</v>
      </c>
    </row>
    <row r="1260" spans="1:21" ht="14.4" customHeight="1" x14ac:dyDescent="0.3">
      <c r="A1260" s="831">
        <v>7</v>
      </c>
      <c r="B1260" s="832" t="s">
        <v>2161</v>
      </c>
      <c r="C1260" s="832" t="s">
        <v>2167</v>
      </c>
      <c r="D1260" s="833" t="s">
        <v>3722</v>
      </c>
      <c r="E1260" s="834" t="s">
        <v>2203</v>
      </c>
      <c r="F1260" s="832" t="s">
        <v>2162</v>
      </c>
      <c r="G1260" s="832" t="s">
        <v>3018</v>
      </c>
      <c r="H1260" s="832" t="s">
        <v>634</v>
      </c>
      <c r="I1260" s="832" t="s">
        <v>3035</v>
      </c>
      <c r="J1260" s="832" t="s">
        <v>3034</v>
      </c>
      <c r="K1260" s="832" t="s">
        <v>3027</v>
      </c>
      <c r="L1260" s="835">
        <v>583.70000000000005</v>
      </c>
      <c r="M1260" s="835">
        <v>3502.2</v>
      </c>
      <c r="N1260" s="832">
        <v>6</v>
      </c>
      <c r="O1260" s="836">
        <v>3</v>
      </c>
      <c r="P1260" s="835">
        <v>2918.5</v>
      </c>
      <c r="Q1260" s="837">
        <v>0.83333333333333337</v>
      </c>
      <c r="R1260" s="832">
        <v>5</v>
      </c>
      <c r="S1260" s="837">
        <v>0.83333333333333337</v>
      </c>
      <c r="T1260" s="836">
        <v>2</v>
      </c>
      <c r="U1260" s="838">
        <v>0.66666666666666663</v>
      </c>
    </row>
    <row r="1261" spans="1:21" ht="14.4" customHeight="1" x14ac:dyDescent="0.3">
      <c r="A1261" s="831">
        <v>7</v>
      </c>
      <c r="B1261" s="832" t="s">
        <v>2161</v>
      </c>
      <c r="C1261" s="832" t="s">
        <v>2167</v>
      </c>
      <c r="D1261" s="833" t="s">
        <v>3722</v>
      </c>
      <c r="E1261" s="834" t="s">
        <v>2203</v>
      </c>
      <c r="F1261" s="832" t="s">
        <v>2162</v>
      </c>
      <c r="G1261" s="832" t="s">
        <v>3018</v>
      </c>
      <c r="H1261" s="832" t="s">
        <v>634</v>
      </c>
      <c r="I1261" s="832" t="s">
        <v>3036</v>
      </c>
      <c r="J1261" s="832" t="s">
        <v>3034</v>
      </c>
      <c r="K1261" s="832" t="s">
        <v>3025</v>
      </c>
      <c r="L1261" s="835">
        <v>908.53</v>
      </c>
      <c r="M1261" s="835">
        <v>16353.539999999999</v>
      </c>
      <c r="N1261" s="832">
        <v>18</v>
      </c>
      <c r="O1261" s="836">
        <v>8</v>
      </c>
      <c r="P1261" s="835">
        <v>11810.89</v>
      </c>
      <c r="Q1261" s="837">
        <v>0.72222222222222221</v>
      </c>
      <c r="R1261" s="832">
        <v>13</v>
      </c>
      <c r="S1261" s="837">
        <v>0.72222222222222221</v>
      </c>
      <c r="T1261" s="836">
        <v>7</v>
      </c>
      <c r="U1261" s="838">
        <v>0.875</v>
      </c>
    </row>
    <row r="1262" spans="1:21" ht="14.4" customHeight="1" x14ac:dyDescent="0.3">
      <c r="A1262" s="831">
        <v>7</v>
      </c>
      <c r="B1262" s="832" t="s">
        <v>2161</v>
      </c>
      <c r="C1262" s="832" t="s">
        <v>2167</v>
      </c>
      <c r="D1262" s="833" t="s">
        <v>3722</v>
      </c>
      <c r="E1262" s="834" t="s">
        <v>2203</v>
      </c>
      <c r="F1262" s="832" t="s">
        <v>2162</v>
      </c>
      <c r="G1262" s="832" t="s">
        <v>3018</v>
      </c>
      <c r="H1262" s="832" t="s">
        <v>634</v>
      </c>
      <c r="I1262" s="832" t="s">
        <v>3175</v>
      </c>
      <c r="J1262" s="832" t="s">
        <v>3034</v>
      </c>
      <c r="K1262" s="832" t="s">
        <v>3029</v>
      </c>
      <c r="L1262" s="835">
        <v>1677.3</v>
      </c>
      <c r="M1262" s="835">
        <v>28514.099999999995</v>
      </c>
      <c r="N1262" s="832">
        <v>17</v>
      </c>
      <c r="O1262" s="836">
        <v>9</v>
      </c>
      <c r="P1262" s="835">
        <v>28514.099999999995</v>
      </c>
      <c r="Q1262" s="837">
        <v>1</v>
      </c>
      <c r="R1262" s="832">
        <v>17</v>
      </c>
      <c r="S1262" s="837">
        <v>1</v>
      </c>
      <c r="T1262" s="836">
        <v>9</v>
      </c>
      <c r="U1262" s="838">
        <v>1</v>
      </c>
    </row>
    <row r="1263" spans="1:21" ht="14.4" customHeight="1" x14ac:dyDescent="0.3">
      <c r="A1263" s="831">
        <v>7</v>
      </c>
      <c r="B1263" s="832" t="s">
        <v>2161</v>
      </c>
      <c r="C1263" s="832" t="s">
        <v>2167</v>
      </c>
      <c r="D1263" s="833" t="s">
        <v>3722</v>
      </c>
      <c r="E1263" s="834" t="s">
        <v>2203</v>
      </c>
      <c r="F1263" s="832" t="s">
        <v>2162</v>
      </c>
      <c r="G1263" s="832" t="s">
        <v>3599</v>
      </c>
      <c r="H1263" s="832" t="s">
        <v>585</v>
      </c>
      <c r="I1263" s="832" t="s">
        <v>3600</v>
      </c>
      <c r="J1263" s="832" t="s">
        <v>3601</v>
      </c>
      <c r="K1263" s="832" t="s">
        <v>3602</v>
      </c>
      <c r="L1263" s="835">
        <v>0</v>
      </c>
      <c r="M1263" s="835">
        <v>0</v>
      </c>
      <c r="N1263" s="832">
        <v>1</v>
      </c>
      <c r="O1263" s="836">
        <v>0.5</v>
      </c>
      <c r="P1263" s="835"/>
      <c r="Q1263" s="837"/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7</v>
      </c>
      <c r="B1264" s="832" t="s">
        <v>2161</v>
      </c>
      <c r="C1264" s="832" t="s">
        <v>2167</v>
      </c>
      <c r="D1264" s="833" t="s">
        <v>3722</v>
      </c>
      <c r="E1264" s="834" t="s">
        <v>2203</v>
      </c>
      <c r="F1264" s="832" t="s">
        <v>2162</v>
      </c>
      <c r="G1264" s="832" t="s">
        <v>3599</v>
      </c>
      <c r="H1264" s="832" t="s">
        <v>585</v>
      </c>
      <c r="I1264" s="832" t="s">
        <v>3603</v>
      </c>
      <c r="J1264" s="832" t="s">
        <v>3601</v>
      </c>
      <c r="K1264" s="832" t="s">
        <v>3604</v>
      </c>
      <c r="L1264" s="835">
        <v>0</v>
      </c>
      <c r="M1264" s="835">
        <v>0</v>
      </c>
      <c r="N1264" s="832">
        <v>1</v>
      </c>
      <c r="O1264" s="836">
        <v>0.5</v>
      </c>
      <c r="P1264" s="835"/>
      <c r="Q1264" s="837"/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7</v>
      </c>
      <c r="B1265" s="832" t="s">
        <v>2161</v>
      </c>
      <c r="C1265" s="832" t="s">
        <v>2167</v>
      </c>
      <c r="D1265" s="833" t="s">
        <v>3722</v>
      </c>
      <c r="E1265" s="834" t="s">
        <v>2203</v>
      </c>
      <c r="F1265" s="832" t="s">
        <v>2162</v>
      </c>
      <c r="G1265" s="832" t="s">
        <v>2271</v>
      </c>
      <c r="H1265" s="832" t="s">
        <v>585</v>
      </c>
      <c r="I1265" s="832" t="s">
        <v>2272</v>
      </c>
      <c r="J1265" s="832" t="s">
        <v>680</v>
      </c>
      <c r="K1265" s="832" t="s">
        <v>2273</v>
      </c>
      <c r="L1265" s="835">
        <v>108.44</v>
      </c>
      <c r="M1265" s="835">
        <v>542.20000000000005</v>
      </c>
      <c r="N1265" s="832">
        <v>5</v>
      </c>
      <c r="O1265" s="836">
        <v>1.5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7</v>
      </c>
      <c r="B1266" s="832" t="s">
        <v>2161</v>
      </c>
      <c r="C1266" s="832" t="s">
        <v>2167</v>
      </c>
      <c r="D1266" s="833" t="s">
        <v>3722</v>
      </c>
      <c r="E1266" s="834" t="s">
        <v>2203</v>
      </c>
      <c r="F1266" s="832" t="s">
        <v>2162</v>
      </c>
      <c r="G1266" s="832" t="s">
        <v>2271</v>
      </c>
      <c r="H1266" s="832" t="s">
        <v>585</v>
      </c>
      <c r="I1266" s="832" t="s">
        <v>2830</v>
      </c>
      <c r="J1266" s="832" t="s">
        <v>680</v>
      </c>
      <c r="K1266" s="832" t="s">
        <v>2273</v>
      </c>
      <c r="L1266" s="835">
        <v>52.61</v>
      </c>
      <c r="M1266" s="835">
        <v>52.61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7</v>
      </c>
      <c r="B1267" s="832" t="s">
        <v>2161</v>
      </c>
      <c r="C1267" s="832" t="s">
        <v>2167</v>
      </c>
      <c r="D1267" s="833" t="s">
        <v>3722</v>
      </c>
      <c r="E1267" s="834" t="s">
        <v>2203</v>
      </c>
      <c r="F1267" s="832" t="s">
        <v>2162</v>
      </c>
      <c r="G1267" s="832" t="s">
        <v>2429</v>
      </c>
      <c r="H1267" s="832" t="s">
        <v>585</v>
      </c>
      <c r="I1267" s="832" t="s">
        <v>3294</v>
      </c>
      <c r="J1267" s="832" t="s">
        <v>3038</v>
      </c>
      <c r="K1267" s="832" t="s">
        <v>3042</v>
      </c>
      <c r="L1267" s="835">
        <v>597.88</v>
      </c>
      <c r="M1267" s="835">
        <v>7174.5599999999995</v>
      </c>
      <c r="N1267" s="832">
        <v>12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7</v>
      </c>
      <c r="B1268" s="832" t="s">
        <v>2161</v>
      </c>
      <c r="C1268" s="832" t="s">
        <v>2167</v>
      </c>
      <c r="D1268" s="833" t="s">
        <v>3722</v>
      </c>
      <c r="E1268" s="834" t="s">
        <v>2203</v>
      </c>
      <c r="F1268" s="832" t="s">
        <v>2162</v>
      </c>
      <c r="G1268" s="832" t="s">
        <v>2429</v>
      </c>
      <c r="H1268" s="832" t="s">
        <v>585</v>
      </c>
      <c r="I1268" s="832" t="s">
        <v>3037</v>
      </c>
      <c r="J1268" s="832" t="s">
        <v>3038</v>
      </c>
      <c r="K1268" s="832" t="s">
        <v>2432</v>
      </c>
      <c r="L1268" s="835">
        <v>1195.75</v>
      </c>
      <c r="M1268" s="835">
        <v>9566</v>
      </c>
      <c r="N1268" s="832">
        <v>8</v>
      </c>
      <c r="O1268" s="836">
        <v>1</v>
      </c>
      <c r="P1268" s="835">
        <v>5978.75</v>
      </c>
      <c r="Q1268" s="837">
        <v>0.625</v>
      </c>
      <c r="R1268" s="832">
        <v>5</v>
      </c>
      <c r="S1268" s="837">
        <v>0.625</v>
      </c>
      <c r="T1268" s="836">
        <v>0.5</v>
      </c>
      <c r="U1268" s="838">
        <v>0.5</v>
      </c>
    </row>
    <row r="1269" spans="1:21" ht="14.4" customHeight="1" x14ac:dyDescent="0.3">
      <c r="A1269" s="831">
        <v>7</v>
      </c>
      <c r="B1269" s="832" t="s">
        <v>2161</v>
      </c>
      <c r="C1269" s="832" t="s">
        <v>2167</v>
      </c>
      <c r="D1269" s="833" t="s">
        <v>3722</v>
      </c>
      <c r="E1269" s="834" t="s">
        <v>2203</v>
      </c>
      <c r="F1269" s="832" t="s">
        <v>2162</v>
      </c>
      <c r="G1269" s="832" t="s">
        <v>2429</v>
      </c>
      <c r="H1269" s="832" t="s">
        <v>585</v>
      </c>
      <c r="I1269" s="832" t="s">
        <v>3039</v>
      </c>
      <c r="J1269" s="832" t="s">
        <v>3038</v>
      </c>
      <c r="K1269" s="832" t="s">
        <v>3040</v>
      </c>
      <c r="L1269" s="835">
        <v>0</v>
      </c>
      <c r="M1269" s="835">
        <v>0</v>
      </c>
      <c r="N1269" s="832">
        <v>6</v>
      </c>
      <c r="O1269" s="836">
        <v>1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7</v>
      </c>
      <c r="B1270" s="832" t="s">
        <v>2161</v>
      </c>
      <c r="C1270" s="832" t="s">
        <v>2167</v>
      </c>
      <c r="D1270" s="833" t="s">
        <v>3722</v>
      </c>
      <c r="E1270" s="834" t="s">
        <v>2203</v>
      </c>
      <c r="F1270" s="832" t="s">
        <v>2162</v>
      </c>
      <c r="G1270" s="832" t="s">
        <v>2429</v>
      </c>
      <c r="H1270" s="832" t="s">
        <v>634</v>
      </c>
      <c r="I1270" s="832" t="s">
        <v>3041</v>
      </c>
      <c r="J1270" s="832" t="s">
        <v>2001</v>
      </c>
      <c r="K1270" s="832" t="s">
        <v>3042</v>
      </c>
      <c r="L1270" s="835">
        <v>597.88</v>
      </c>
      <c r="M1270" s="835">
        <v>597.88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7</v>
      </c>
      <c r="B1271" s="832" t="s">
        <v>2161</v>
      </c>
      <c r="C1271" s="832" t="s">
        <v>2167</v>
      </c>
      <c r="D1271" s="833" t="s">
        <v>3722</v>
      </c>
      <c r="E1271" s="834" t="s">
        <v>2203</v>
      </c>
      <c r="F1271" s="832" t="s">
        <v>2162</v>
      </c>
      <c r="G1271" s="832" t="s">
        <v>2429</v>
      </c>
      <c r="H1271" s="832" t="s">
        <v>585</v>
      </c>
      <c r="I1271" s="832" t="s">
        <v>3043</v>
      </c>
      <c r="J1271" s="832" t="s">
        <v>2431</v>
      </c>
      <c r="K1271" s="832" t="s">
        <v>3042</v>
      </c>
      <c r="L1271" s="835">
        <v>857.75</v>
      </c>
      <c r="M1271" s="835">
        <v>9435.25</v>
      </c>
      <c r="N1271" s="832">
        <v>11</v>
      </c>
      <c r="O1271" s="836">
        <v>4.5</v>
      </c>
      <c r="P1271" s="835">
        <v>8577.5</v>
      </c>
      <c r="Q1271" s="837">
        <v>0.90909090909090906</v>
      </c>
      <c r="R1271" s="832">
        <v>10</v>
      </c>
      <c r="S1271" s="837">
        <v>0.90909090909090906</v>
      </c>
      <c r="T1271" s="836">
        <v>4</v>
      </c>
      <c r="U1271" s="838">
        <v>0.88888888888888884</v>
      </c>
    </row>
    <row r="1272" spans="1:21" ht="14.4" customHeight="1" x14ac:dyDescent="0.3">
      <c r="A1272" s="831">
        <v>7</v>
      </c>
      <c r="B1272" s="832" t="s">
        <v>2161</v>
      </c>
      <c r="C1272" s="832" t="s">
        <v>2167</v>
      </c>
      <c r="D1272" s="833" t="s">
        <v>3722</v>
      </c>
      <c r="E1272" s="834" t="s">
        <v>2203</v>
      </c>
      <c r="F1272" s="832" t="s">
        <v>2162</v>
      </c>
      <c r="G1272" s="832" t="s">
        <v>2429</v>
      </c>
      <c r="H1272" s="832" t="s">
        <v>585</v>
      </c>
      <c r="I1272" s="832" t="s">
        <v>2430</v>
      </c>
      <c r="J1272" s="832" t="s">
        <v>2431</v>
      </c>
      <c r="K1272" s="832" t="s">
        <v>2432</v>
      </c>
      <c r="L1272" s="835">
        <v>1715.4</v>
      </c>
      <c r="M1272" s="835">
        <v>66900.600000000006</v>
      </c>
      <c r="N1272" s="832">
        <v>39</v>
      </c>
      <c r="O1272" s="836">
        <v>17.5</v>
      </c>
      <c r="P1272" s="835">
        <v>48031.200000000012</v>
      </c>
      <c r="Q1272" s="837">
        <v>0.71794871794871806</v>
      </c>
      <c r="R1272" s="832">
        <v>28</v>
      </c>
      <c r="S1272" s="837">
        <v>0.71794871794871795</v>
      </c>
      <c r="T1272" s="836">
        <v>13.5</v>
      </c>
      <c r="U1272" s="838">
        <v>0.77142857142857146</v>
      </c>
    </row>
    <row r="1273" spans="1:21" ht="14.4" customHeight="1" x14ac:dyDescent="0.3">
      <c r="A1273" s="831">
        <v>7</v>
      </c>
      <c r="B1273" s="832" t="s">
        <v>2161</v>
      </c>
      <c r="C1273" s="832" t="s">
        <v>2167</v>
      </c>
      <c r="D1273" s="833" t="s">
        <v>3722</v>
      </c>
      <c r="E1273" s="834" t="s">
        <v>2203</v>
      </c>
      <c r="F1273" s="832" t="s">
        <v>2162</v>
      </c>
      <c r="G1273" s="832" t="s">
        <v>2429</v>
      </c>
      <c r="H1273" s="832" t="s">
        <v>585</v>
      </c>
      <c r="I1273" s="832" t="s">
        <v>3044</v>
      </c>
      <c r="J1273" s="832" t="s">
        <v>3045</v>
      </c>
      <c r="K1273" s="832" t="s">
        <v>2432</v>
      </c>
      <c r="L1273" s="835">
        <v>1715.48</v>
      </c>
      <c r="M1273" s="835">
        <v>25732.200000000004</v>
      </c>
      <c r="N1273" s="832">
        <v>15</v>
      </c>
      <c r="O1273" s="836">
        <v>2.5</v>
      </c>
      <c r="P1273" s="835">
        <v>20585.760000000002</v>
      </c>
      <c r="Q1273" s="837">
        <v>0.79999999999999993</v>
      </c>
      <c r="R1273" s="832">
        <v>12</v>
      </c>
      <c r="S1273" s="837">
        <v>0.8</v>
      </c>
      <c r="T1273" s="836">
        <v>2</v>
      </c>
      <c r="U1273" s="838">
        <v>0.8</v>
      </c>
    </row>
    <row r="1274" spans="1:21" ht="14.4" customHeight="1" x14ac:dyDescent="0.3">
      <c r="A1274" s="831">
        <v>7</v>
      </c>
      <c r="B1274" s="832" t="s">
        <v>2161</v>
      </c>
      <c r="C1274" s="832" t="s">
        <v>2167</v>
      </c>
      <c r="D1274" s="833" t="s">
        <v>3722</v>
      </c>
      <c r="E1274" s="834" t="s">
        <v>2203</v>
      </c>
      <c r="F1274" s="832" t="s">
        <v>2162</v>
      </c>
      <c r="G1274" s="832" t="s">
        <v>2429</v>
      </c>
      <c r="H1274" s="832" t="s">
        <v>634</v>
      </c>
      <c r="I1274" s="832" t="s">
        <v>3046</v>
      </c>
      <c r="J1274" s="832" t="s">
        <v>2001</v>
      </c>
      <c r="K1274" s="832" t="s">
        <v>2432</v>
      </c>
      <c r="L1274" s="835">
        <v>1195.75</v>
      </c>
      <c r="M1274" s="835">
        <v>10761.75</v>
      </c>
      <c r="N1274" s="832">
        <v>9</v>
      </c>
      <c r="O1274" s="836">
        <v>3</v>
      </c>
      <c r="P1274" s="835">
        <v>8370.25</v>
      </c>
      <c r="Q1274" s="837">
        <v>0.77777777777777779</v>
      </c>
      <c r="R1274" s="832">
        <v>7</v>
      </c>
      <c r="S1274" s="837">
        <v>0.77777777777777779</v>
      </c>
      <c r="T1274" s="836">
        <v>2.5</v>
      </c>
      <c r="U1274" s="838">
        <v>0.83333333333333337</v>
      </c>
    </row>
    <row r="1275" spans="1:21" ht="14.4" customHeight="1" x14ac:dyDescent="0.3">
      <c r="A1275" s="831">
        <v>7</v>
      </c>
      <c r="B1275" s="832" t="s">
        <v>2161</v>
      </c>
      <c r="C1275" s="832" t="s">
        <v>2167</v>
      </c>
      <c r="D1275" s="833" t="s">
        <v>3722</v>
      </c>
      <c r="E1275" s="834" t="s">
        <v>2203</v>
      </c>
      <c r="F1275" s="832" t="s">
        <v>2162</v>
      </c>
      <c r="G1275" s="832" t="s">
        <v>2429</v>
      </c>
      <c r="H1275" s="832" t="s">
        <v>585</v>
      </c>
      <c r="I1275" s="832" t="s">
        <v>3047</v>
      </c>
      <c r="J1275" s="832" t="s">
        <v>2001</v>
      </c>
      <c r="K1275" s="832" t="s">
        <v>3048</v>
      </c>
      <c r="L1275" s="835">
        <v>1286.6199999999999</v>
      </c>
      <c r="M1275" s="835">
        <v>1286.6199999999999</v>
      </c>
      <c r="N1275" s="832">
        <v>1</v>
      </c>
      <c r="O1275" s="836">
        <v>1</v>
      </c>
      <c r="P1275" s="835">
        <v>1286.6199999999999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7</v>
      </c>
      <c r="B1276" s="832" t="s">
        <v>2161</v>
      </c>
      <c r="C1276" s="832" t="s">
        <v>2167</v>
      </c>
      <c r="D1276" s="833" t="s">
        <v>3722</v>
      </c>
      <c r="E1276" s="834" t="s">
        <v>2203</v>
      </c>
      <c r="F1276" s="832" t="s">
        <v>2162</v>
      </c>
      <c r="G1276" s="832" t="s">
        <v>2429</v>
      </c>
      <c r="H1276" s="832" t="s">
        <v>585</v>
      </c>
      <c r="I1276" s="832" t="s">
        <v>3605</v>
      </c>
      <c r="J1276" s="832" t="s">
        <v>3491</v>
      </c>
      <c r="K1276" s="832" t="s">
        <v>3606</v>
      </c>
      <c r="L1276" s="835">
        <v>0</v>
      </c>
      <c r="M1276" s="835">
        <v>0</v>
      </c>
      <c r="N1276" s="832">
        <v>2</v>
      </c>
      <c r="O1276" s="836">
        <v>0.5</v>
      </c>
      <c r="P1276" s="835">
        <v>0</v>
      </c>
      <c r="Q1276" s="837"/>
      <c r="R1276" s="832">
        <v>2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7</v>
      </c>
      <c r="B1277" s="832" t="s">
        <v>2161</v>
      </c>
      <c r="C1277" s="832" t="s">
        <v>2167</v>
      </c>
      <c r="D1277" s="833" t="s">
        <v>3722</v>
      </c>
      <c r="E1277" s="834" t="s">
        <v>2203</v>
      </c>
      <c r="F1277" s="832" t="s">
        <v>2162</v>
      </c>
      <c r="G1277" s="832" t="s">
        <v>2429</v>
      </c>
      <c r="H1277" s="832" t="s">
        <v>634</v>
      </c>
      <c r="I1277" s="832" t="s">
        <v>2000</v>
      </c>
      <c r="J1277" s="832" t="s">
        <v>2001</v>
      </c>
      <c r="K1277" s="832" t="s">
        <v>2002</v>
      </c>
      <c r="L1277" s="835">
        <v>298.94</v>
      </c>
      <c r="M1277" s="835">
        <v>2092.58</v>
      </c>
      <c r="N1277" s="832">
        <v>7</v>
      </c>
      <c r="O1277" s="836">
        <v>2</v>
      </c>
      <c r="P1277" s="835">
        <v>1195.76</v>
      </c>
      <c r="Q1277" s="837">
        <v>0.5714285714285714</v>
      </c>
      <c r="R1277" s="832">
        <v>4</v>
      </c>
      <c r="S1277" s="837">
        <v>0.5714285714285714</v>
      </c>
      <c r="T1277" s="836">
        <v>1</v>
      </c>
      <c r="U1277" s="838">
        <v>0.5</v>
      </c>
    </row>
    <row r="1278" spans="1:21" ht="14.4" customHeight="1" x14ac:dyDescent="0.3">
      <c r="A1278" s="831">
        <v>7</v>
      </c>
      <c r="B1278" s="832" t="s">
        <v>2161</v>
      </c>
      <c r="C1278" s="832" t="s">
        <v>2167</v>
      </c>
      <c r="D1278" s="833" t="s">
        <v>3722</v>
      </c>
      <c r="E1278" s="834" t="s">
        <v>2203</v>
      </c>
      <c r="F1278" s="832" t="s">
        <v>2162</v>
      </c>
      <c r="G1278" s="832" t="s">
        <v>2350</v>
      </c>
      <c r="H1278" s="832" t="s">
        <v>634</v>
      </c>
      <c r="I1278" s="832" t="s">
        <v>1985</v>
      </c>
      <c r="J1278" s="832" t="s">
        <v>1986</v>
      </c>
      <c r="K1278" s="832" t="s">
        <v>1987</v>
      </c>
      <c r="L1278" s="835">
        <v>0</v>
      </c>
      <c r="M1278" s="835">
        <v>0</v>
      </c>
      <c r="N1278" s="832">
        <v>59</v>
      </c>
      <c r="O1278" s="836">
        <v>11</v>
      </c>
      <c r="P1278" s="835">
        <v>0</v>
      </c>
      <c r="Q1278" s="837"/>
      <c r="R1278" s="832">
        <v>52</v>
      </c>
      <c r="S1278" s="837">
        <v>0.88135593220338981</v>
      </c>
      <c r="T1278" s="836">
        <v>8.5</v>
      </c>
      <c r="U1278" s="838">
        <v>0.77272727272727271</v>
      </c>
    </row>
    <row r="1279" spans="1:21" ht="14.4" customHeight="1" x14ac:dyDescent="0.3">
      <c r="A1279" s="831">
        <v>7</v>
      </c>
      <c r="B1279" s="832" t="s">
        <v>2161</v>
      </c>
      <c r="C1279" s="832" t="s">
        <v>2167</v>
      </c>
      <c r="D1279" s="833" t="s">
        <v>3722</v>
      </c>
      <c r="E1279" s="834" t="s">
        <v>2203</v>
      </c>
      <c r="F1279" s="832" t="s">
        <v>2162</v>
      </c>
      <c r="G1279" s="832" t="s">
        <v>2518</v>
      </c>
      <c r="H1279" s="832" t="s">
        <v>585</v>
      </c>
      <c r="I1279" s="832" t="s">
        <v>2519</v>
      </c>
      <c r="J1279" s="832" t="s">
        <v>2520</v>
      </c>
      <c r="K1279" s="832" t="s">
        <v>2521</v>
      </c>
      <c r="L1279" s="835">
        <v>60.39</v>
      </c>
      <c r="M1279" s="835">
        <v>60.39</v>
      </c>
      <c r="N1279" s="832">
        <v>1</v>
      </c>
      <c r="O1279" s="836">
        <v>1</v>
      </c>
      <c r="P1279" s="835">
        <v>60.39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7</v>
      </c>
      <c r="B1280" s="832" t="s">
        <v>2161</v>
      </c>
      <c r="C1280" s="832" t="s">
        <v>2167</v>
      </c>
      <c r="D1280" s="833" t="s">
        <v>3722</v>
      </c>
      <c r="E1280" s="834" t="s">
        <v>2203</v>
      </c>
      <c r="F1280" s="832" t="s">
        <v>2162</v>
      </c>
      <c r="G1280" s="832" t="s">
        <v>2518</v>
      </c>
      <c r="H1280" s="832" t="s">
        <v>634</v>
      </c>
      <c r="I1280" s="832" t="s">
        <v>3314</v>
      </c>
      <c r="J1280" s="832" t="s">
        <v>2837</v>
      </c>
      <c r="K1280" s="832" t="s">
        <v>3315</v>
      </c>
      <c r="L1280" s="835">
        <v>120.77</v>
      </c>
      <c r="M1280" s="835">
        <v>362.31</v>
      </c>
      <c r="N1280" s="832">
        <v>3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7</v>
      </c>
      <c r="B1281" s="832" t="s">
        <v>2161</v>
      </c>
      <c r="C1281" s="832" t="s">
        <v>2167</v>
      </c>
      <c r="D1281" s="833" t="s">
        <v>3722</v>
      </c>
      <c r="E1281" s="834" t="s">
        <v>2203</v>
      </c>
      <c r="F1281" s="832" t="s">
        <v>2162</v>
      </c>
      <c r="G1281" s="832" t="s">
        <v>2518</v>
      </c>
      <c r="H1281" s="832" t="s">
        <v>634</v>
      </c>
      <c r="I1281" s="832" t="s">
        <v>2836</v>
      </c>
      <c r="J1281" s="832" t="s">
        <v>2837</v>
      </c>
      <c r="K1281" s="832" t="s">
        <v>2838</v>
      </c>
      <c r="L1281" s="835">
        <v>60.39</v>
      </c>
      <c r="M1281" s="835">
        <v>60.39</v>
      </c>
      <c r="N1281" s="832">
        <v>1</v>
      </c>
      <c r="O1281" s="836">
        <v>0.5</v>
      </c>
      <c r="P1281" s="835">
        <v>60.39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7</v>
      </c>
      <c r="B1282" s="832" t="s">
        <v>2161</v>
      </c>
      <c r="C1282" s="832" t="s">
        <v>2167</v>
      </c>
      <c r="D1282" s="833" t="s">
        <v>3722</v>
      </c>
      <c r="E1282" s="834" t="s">
        <v>2203</v>
      </c>
      <c r="F1282" s="832" t="s">
        <v>2162</v>
      </c>
      <c r="G1282" s="832" t="s">
        <v>2518</v>
      </c>
      <c r="H1282" s="832" t="s">
        <v>585</v>
      </c>
      <c r="I1282" s="832" t="s">
        <v>3607</v>
      </c>
      <c r="J1282" s="832" t="s">
        <v>2837</v>
      </c>
      <c r="K1282" s="832" t="s">
        <v>3608</v>
      </c>
      <c r="L1282" s="835">
        <v>0</v>
      </c>
      <c r="M1282" s="835">
        <v>0</v>
      </c>
      <c r="N1282" s="832">
        <v>2</v>
      </c>
      <c r="O1282" s="836">
        <v>0.5</v>
      </c>
      <c r="P1282" s="835"/>
      <c r="Q1282" s="837"/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7</v>
      </c>
      <c r="B1283" s="832" t="s">
        <v>2161</v>
      </c>
      <c r="C1283" s="832" t="s">
        <v>2167</v>
      </c>
      <c r="D1283" s="833" t="s">
        <v>3722</v>
      </c>
      <c r="E1283" s="834" t="s">
        <v>2203</v>
      </c>
      <c r="F1283" s="832" t="s">
        <v>2162</v>
      </c>
      <c r="G1283" s="832" t="s">
        <v>3060</v>
      </c>
      <c r="H1283" s="832" t="s">
        <v>585</v>
      </c>
      <c r="I1283" s="832" t="s">
        <v>3061</v>
      </c>
      <c r="J1283" s="832" t="s">
        <v>3062</v>
      </c>
      <c r="K1283" s="832" t="s">
        <v>3063</v>
      </c>
      <c r="L1283" s="835">
        <v>583.70000000000005</v>
      </c>
      <c r="M1283" s="835">
        <v>8171.8</v>
      </c>
      <c r="N1283" s="832">
        <v>14</v>
      </c>
      <c r="O1283" s="836">
        <v>9</v>
      </c>
      <c r="P1283" s="835">
        <v>6420.7</v>
      </c>
      <c r="Q1283" s="837">
        <v>0.7857142857142857</v>
      </c>
      <c r="R1283" s="832">
        <v>11</v>
      </c>
      <c r="S1283" s="837">
        <v>0.7857142857142857</v>
      </c>
      <c r="T1283" s="836">
        <v>8</v>
      </c>
      <c r="U1283" s="838">
        <v>0.88888888888888884</v>
      </c>
    </row>
    <row r="1284" spans="1:21" ht="14.4" customHeight="1" x14ac:dyDescent="0.3">
      <c r="A1284" s="831">
        <v>7</v>
      </c>
      <c r="B1284" s="832" t="s">
        <v>2161</v>
      </c>
      <c r="C1284" s="832" t="s">
        <v>2167</v>
      </c>
      <c r="D1284" s="833" t="s">
        <v>3722</v>
      </c>
      <c r="E1284" s="834" t="s">
        <v>2203</v>
      </c>
      <c r="F1284" s="832" t="s">
        <v>2162</v>
      </c>
      <c r="G1284" s="832" t="s">
        <v>3060</v>
      </c>
      <c r="H1284" s="832" t="s">
        <v>585</v>
      </c>
      <c r="I1284" s="832" t="s">
        <v>3064</v>
      </c>
      <c r="J1284" s="832" t="s">
        <v>3062</v>
      </c>
      <c r="K1284" s="832" t="s">
        <v>3065</v>
      </c>
      <c r="L1284" s="835">
        <v>908.53</v>
      </c>
      <c r="M1284" s="835">
        <v>9085.2999999999993</v>
      </c>
      <c r="N1284" s="832">
        <v>10</v>
      </c>
      <c r="O1284" s="836">
        <v>8</v>
      </c>
      <c r="P1284" s="835">
        <v>9085.2999999999993</v>
      </c>
      <c r="Q1284" s="837">
        <v>1</v>
      </c>
      <c r="R1284" s="832">
        <v>10</v>
      </c>
      <c r="S1284" s="837">
        <v>1</v>
      </c>
      <c r="T1284" s="836">
        <v>8</v>
      </c>
      <c r="U1284" s="838">
        <v>1</v>
      </c>
    </row>
    <row r="1285" spans="1:21" ht="14.4" customHeight="1" x14ac:dyDescent="0.3">
      <c r="A1285" s="831">
        <v>7</v>
      </c>
      <c r="B1285" s="832" t="s">
        <v>2161</v>
      </c>
      <c r="C1285" s="832" t="s">
        <v>2167</v>
      </c>
      <c r="D1285" s="833" t="s">
        <v>3722</v>
      </c>
      <c r="E1285" s="834" t="s">
        <v>2203</v>
      </c>
      <c r="F1285" s="832" t="s">
        <v>2162</v>
      </c>
      <c r="G1285" s="832" t="s">
        <v>3060</v>
      </c>
      <c r="H1285" s="832" t="s">
        <v>585</v>
      </c>
      <c r="I1285" s="832" t="s">
        <v>3066</v>
      </c>
      <c r="J1285" s="832" t="s">
        <v>3062</v>
      </c>
      <c r="K1285" s="832" t="s">
        <v>3067</v>
      </c>
      <c r="L1285" s="835">
        <v>1677.3</v>
      </c>
      <c r="M1285" s="835">
        <v>10063.799999999999</v>
      </c>
      <c r="N1285" s="832">
        <v>6</v>
      </c>
      <c r="O1285" s="836">
        <v>4</v>
      </c>
      <c r="P1285" s="835">
        <v>10063.799999999999</v>
      </c>
      <c r="Q1285" s="837">
        <v>1</v>
      </c>
      <c r="R1285" s="832">
        <v>6</v>
      </c>
      <c r="S1285" s="837">
        <v>1</v>
      </c>
      <c r="T1285" s="836">
        <v>4</v>
      </c>
      <c r="U1285" s="838">
        <v>1</v>
      </c>
    </row>
    <row r="1286" spans="1:21" ht="14.4" customHeight="1" x14ac:dyDescent="0.3">
      <c r="A1286" s="831">
        <v>7</v>
      </c>
      <c r="B1286" s="832" t="s">
        <v>2161</v>
      </c>
      <c r="C1286" s="832" t="s">
        <v>2167</v>
      </c>
      <c r="D1286" s="833" t="s">
        <v>3722</v>
      </c>
      <c r="E1286" s="834" t="s">
        <v>2203</v>
      </c>
      <c r="F1286" s="832" t="s">
        <v>2162</v>
      </c>
      <c r="G1286" s="832" t="s">
        <v>3060</v>
      </c>
      <c r="H1286" s="832" t="s">
        <v>585</v>
      </c>
      <c r="I1286" s="832" t="s">
        <v>3068</v>
      </c>
      <c r="J1286" s="832" t="s">
        <v>3062</v>
      </c>
      <c r="K1286" s="832" t="s">
        <v>3069</v>
      </c>
      <c r="L1286" s="835">
        <v>1257.97</v>
      </c>
      <c r="M1286" s="835">
        <v>5031.88</v>
      </c>
      <c r="N1286" s="832">
        <v>4</v>
      </c>
      <c r="O1286" s="836">
        <v>2</v>
      </c>
      <c r="P1286" s="835">
        <v>1257.97</v>
      </c>
      <c r="Q1286" s="837">
        <v>0.25</v>
      </c>
      <c r="R1286" s="832">
        <v>1</v>
      </c>
      <c r="S1286" s="837">
        <v>0.25</v>
      </c>
      <c r="T1286" s="836">
        <v>1</v>
      </c>
      <c r="U1286" s="838">
        <v>0.5</v>
      </c>
    </row>
    <row r="1287" spans="1:21" ht="14.4" customHeight="1" x14ac:dyDescent="0.3">
      <c r="A1287" s="831">
        <v>7</v>
      </c>
      <c r="B1287" s="832" t="s">
        <v>2161</v>
      </c>
      <c r="C1287" s="832" t="s">
        <v>2167</v>
      </c>
      <c r="D1287" s="833" t="s">
        <v>3722</v>
      </c>
      <c r="E1287" s="834" t="s">
        <v>2203</v>
      </c>
      <c r="F1287" s="832" t="s">
        <v>2162</v>
      </c>
      <c r="G1287" s="832" t="s">
        <v>3060</v>
      </c>
      <c r="H1287" s="832" t="s">
        <v>585</v>
      </c>
      <c r="I1287" s="832" t="s">
        <v>3072</v>
      </c>
      <c r="J1287" s="832" t="s">
        <v>3062</v>
      </c>
      <c r="K1287" s="832" t="s">
        <v>3073</v>
      </c>
      <c r="L1287" s="835">
        <v>0</v>
      </c>
      <c r="M1287" s="835">
        <v>0</v>
      </c>
      <c r="N1287" s="832">
        <v>2</v>
      </c>
      <c r="O1287" s="836">
        <v>2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7</v>
      </c>
      <c r="B1288" s="832" t="s">
        <v>2161</v>
      </c>
      <c r="C1288" s="832" t="s">
        <v>2167</v>
      </c>
      <c r="D1288" s="833" t="s">
        <v>3722</v>
      </c>
      <c r="E1288" s="834" t="s">
        <v>2203</v>
      </c>
      <c r="F1288" s="832" t="s">
        <v>2162</v>
      </c>
      <c r="G1288" s="832" t="s">
        <v>3060</v>
      </c>
      <c r="H1288" s="832" t="s">
        <v>585</v>
      </c>
      <c r="I1288" s="832" t="s">
        <v>3322</v>
      </c>
      <c r="J1288" s="832" t="s">
        <v>3075</v>
      </c>
      <c r="K1288" s="832" t="s">
        <v>3323</v>
      </c>
      <c r="L1288" s="835">
        <v>151.43</v>
      </c>
      <c r="M1288" s="835">
        <v>1665.73</v>
      </c>
      <c r="N1288" s="832">
        <v>11</v>
      </c>
      <c r="O1288" s="836">
        <v>4</v>
      </c>
      <c r="P1288" s="835">
        <v>1060.01</v>
      </c>
      <c r="Q1288" s="837">
        <v>0.63636363636363635</v>
      </c>
      <c r="R1288" s="832">
        <v>7</v>
      </c>
      <c r="S1288" s="837">
        <v>0.63636363636363635</v>
      </c>
      <c r="T1288" s="836">
        <v>3</v>
      </c>
      <c r="U1288" s="838">
        <v>0.75</v>
      </c>
    </row>
    <row r="1289" spans="1:21" ht="14.4" customHeight="1" x14ac:dyDescent="0.3">
      <c r="A1289" s="831">
        <v>7</v>
      </c>
      <c r="B1289" s="832" t="s">
        <v>2161</v>
      </c>
      <c r="C1289" s="832" t="s">
        <v>2167</v>
      </c>
      <c r="D1289" s="833" t="s">
        <v>3722</v>
      </c>
      <c r="E1289" s="834" t="s">
        <v>2203</v>
      </c>
      <c r="F1289" s="832" t="s">
        <v>2162</v>
      </c>
      <c r="G1289" s="832" t="s">
        <v>3060</v>
      </c>
      <c r="H1289" s="832" t="s">
        <v>585</v>
      </c>
      <c r="I1289" s="832" t="s">
        <v>3081</v>
      </c>
      <c r="J1289" s="832" t="s">
        <v>3062</v>
      </c>
      <c r="K1289" s="832" t="s">
        <v>3082</v>
      </c>
      <c r="L1289" s="835">
        <v>0</v>
      </c>
      <c r="M1289" s="835">
        <v>0</v>
      </c>
      <c r="N1289" s="832">
        <v>4</v>
      </c>
      <c r="O1289" s="836">
        <v>1</v>
      </c>
      <c r="P1289" s="835">
        <v>0</v>
      </c>
      <c r="Q1289" s="837"/>
      <c r="R1289" s="832">
        <v>4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7</v>
      </c>
      <c r="B1290" s="832" t="s">
        <v>2161</v>
      </c>
      <c r="C1290" s="832" t="s">
        <v>2167</v>
      </c>
      <c r="D1290" s="833" t="s">
        <v>3722</v>
      </c>
      <c r="E1290" s="834" t="s">
        <v>2203</v>
      </c>
      <c r="F1290" s="832" t="s">
        <v>2162</v>
      </c>
      <c r="G1290" s="832" t="s">
        <v>3060</v>
      </c>
      <c r="H1290" s="832" t="s">
        <v>585</v>
      </c>
      <c r="I1290" s="832" t="s">
        <v>3609</v>
      </c>
      <c r="J1290" s="832" t="s">
        <v>3062</v>
      </c>
      <c r="K1290" s="832" t="s">
        <v>3610</v>
      </c>
      <c r="L1290" s="835">
        <v>0</v>
      </c>
      <c r="M1290" s="835">
        <v>0</v>
      </c>
      <c r="N1290" s="832">
        <v>5</v>
      </c>
      <c r="O1290" s="836">
        <v>2</v>
      </c>
      <c r="P1290" s="835">
        <v>0</v>
      </c>
      <c r="Q1290" s="837"/>
      <c r="R1290" s="832">
        <v>5</v>
      </c>
      <c r="S1290" s="837">
        <v>1</v>
      </c>
      <c r="T1290" s="836">
        <v>2</v>
      </c>
      <c r="U1290" s="838">
        <v>1</v>
      </c>
    </row>
    <row r="1291" spans="1:21" ht="14.4" customHeight="1" x14ac:dyDescent="0.3">
      <c r="A1291" s="831">
        <v>7</v>
      </c>
      <c r="B1291" s="832" t="s">
        <v>2161</v>
      </c>
      <c r="C1291" s="832" t="s">
        <v>2167</v>
      </c>
      <c r="D1291" s="833" t="s">
        <v>3722</v>
      </c>
      <c r="E1291" s="834" t="s">
        <v>2203</v>
      </c>
      <c r="F1291" s="832" t="s">
        <v>2162</v>
      </c>
      <c r="G1291" s="832" t="s">
        <v>3060</v>
      </c>
      <c r="H1291" s="832" t="s">
        <v>585</v>
      </c>
      <c r="I1291" s="832" t="s">
        <v>3327</v>
      </c>
      <c r="J1291" s="832" t="s">
        <v>3075</v>
      </c>
      <c r="K1291" s="832" t="s">
        <v>3328</v>
      </c>
      <c r="L1291" s="835">
        <v>209.66</v>
      </c>
      <c r="M1291" s="835">
        <v>1677.28</v>
      </c>
      <c r="N1291" s="832">
        <v>8</v>
      </c>
      <c r="O1291" s="836">
        <v>3</v>
      </c>
      <c r="P1291" s="835">
        <v>1677.28</v>
      </c>
      <c r="Q1291" s="837">
        <v>1</v>
      </c>
      <c r="R1291" s="832">
        <v>8</v>
      </c>
      <c r="S1291" s="837">
        <v>1</v>
      </c>
      <c r="T1291" s="836">
        <v>3</v>
      </c>
      <c r="U1291" s="838">
        <v>1</v>
      </c>
    </row>
    <row r="1292" spans="1:21" ht="14.4" customHeight="1" x14ac:dyDescent="0.3">
      <c r="A1292" s="831">
        <v>7</v>
      </c>
      <c r="B1292" s="832" t="s">
        <v>2161</v>
      </c>
      <c r="C1292" s="832" t="s">
        <v>2167</v>
      </c>
      <c r="D1292" s="833" t="s">
        <v>3722</v>
      </c>
      <c r="E1292" s="834" t="s">
        <v>2203</v>
      </c>
      <c r="F1292" s="832" t="s">
        <v>2162</v>
      </c>
      <c r="G1292" s="832" t="s">
        <v>3083</v>
      </c>
      <c r="H1292" s="832" t="s">
        <v>585</v>
      </c>
      <c r="I1292" s="832" t="s">
        <v>3084</v>
      </c>
      <c r="J1292" s="832" t="s">
        <v>3085</v>
      </c>
      <c r="K1292" s="832" t="s">
        <v>2990</v>
      </c>
      <c r="L1292" s="835">
        <v>38.56</v>
      </c>
      <c r="M1292" s="835">
        <v>115.68</v>
      </c>
      <c r="N1292" s="832">
        <v>3</v>
      </c>
      <c r="O1292" s="836">
        <v>1</v>
      </c>
      <c r="P1292" s="835">
        <v>115.68</v>
      </c>
      <c r="Q1292" s="837">
        <v>1</v>
      </c>
      <c r="R1292" s="832">
        <v>3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7</v>
      </c>
      <c r="B1293" s="832" t="s">
        <v>2161</v>
      </c>
      <c r="C1293" s="832" t="s">
        <v>2167</v>
      </c>
      <c r="D1293" s="833" t="s">
        <v>3722</v>
      </c>
      <c r="E1293" s="834" t="s">
        <v>2203</v>
      </c>
      <c r="F1293" s="832" t="s">
        <v>2162</v>
      </c>
      <c r="G1293" s="832" t="s">
        <v>2356</v>
      </c>
      <c r="H1293" s="832" t="s">
        <v>585</v>
      </c>
      <c r="I1293" s="832" t="s">
        <v>3086</v>
      </c>
      <c r="J1293" s="832" t="s">
        <v>3087</v>
      </c>
      <c r="K1293" s="832" t="s">
        <v>1819</v>
      </c>
      <c r="L1293" s="835">
        <v>187.92</v>
      </c>
      <c r="M1293" s="835">
        <v>751.68</v>
      </c>
      <c r="N1293" s="832">
        <v>4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7</v>
      </c>
      <c r="B1294" s="832" t="s">
        <v>2161</v>
      </c>
      <c r="C1294" s="832" t="s">
        <v>2167</v>
      </c>
      <c r="D1294" s="833" t="s">
        <v>3722</v>
      </c>
      <c r="E1294" s="834" t="s">
        <v>2203</v>
      </c>
      <c r="F1294" s="832" t="s">
        <v>2162</v>
      </c>
      <c r="G1294" s="832" t="s">
        <v>2356</v>
      </c>
      <c r="H1294" s="832" t="s">
        <v>585</v>
      </c>
      <c r="I1294" s="832" t="s">
        <v>2433</v>
      </c>
      <c r="J1294" s="832" t="s">
        <v>2434</v>
      </c>
      <c r="K1294" s="832" t="s">
        <v>2435</v>
      </c>
      <c r="L1294" s="835">
        <v>140.94999999999999</v>
      </c>
      <c r="M1294" s="835">
        <v>704.75</v>
      </c>
      <c r="N1294" s="832">
        <v>5</v>
      </c>
      <c r="O1294" s="836">
        <v>2.5</v>
      </c>
      <c r="P1294" s="835">
        <v>563.79999999999995</v>
      </c>
      <c r="Q1294" s="837">
        <v>0.79999999999999993</v>
      </c>
      <c r="R1294" s="832">
        <v>4</v>
      </c>
      <c r="S1294" s="837">
        <v>0.8</v>
      </c>
      <c r="T1294" s="836">
        <v>1.5</v>
      </c>
      <c r="U1294" s="838">
        <v>0.6</v>
      </c>
    </row>
    <row r="1295" spans="1:21" ht="14.4" customHeight="1" x14ac:dyDescent="0.3">
      <c r="A1295" s="831">
        <v>7</v>
      </c>
      <c r="B1295" s="832" t="s">
        <v>2161</v>
      </c>
      <c r="C1295" s="832" t="s">
        <v>2167</v>
      </c>
      <c r="D1295" s="833" t="s">
        <v>3722</v>
      </c>
      <c r="E1295" s="834" t="s">
        <v>2203</v>
      </c>
      <c r="F1295" s="832" t="s">
        <v>2162</v>
      </c>
      <c r="G1295" s="832" t="s">
        <v>2356</v>
      </c>
      <c r="H1295" s="832" t="s">
        <v>585</v>
      </c>
      <c r="I1295" s="832" t="s">
        <v>2357</v>
      </c>
      <c r="J1295" s="832" t="s">
        <v>2358</v>
      </c>
      <c r="K1295" s="832" t="s">
        <v>1819</v>
      </c>
      <c r="L1295" s="835">
        <v>187.92</v>
      </c>
      <c r="M1295" s="835">
        <v>7704.72</v>
      </c>
      <c r="N1295" s="832">
        <v>41</v>
      </c>
      <c r="O1295" s="836">
        <v>6</v>
      </c>
      <c r="P1295" s="835">
        <v>6201.3600000000006</v>
      </c>
      <c r="Q1295" s="837">
        <v>0.80487804878048785</v>
      </c>
      <c r="R1295" s="832">
        <v>33</v>
      </c>
      <c r="S1295" s="837">
        <v>0.80487804878048785</v>
      </c>
      <c r="T1295" s="836">
        <v>4.5</v>
      </c>
      <c r="U1295" s="838">
        <v>0.75</v>
      </c>
    </row>
    <row r="1296" spans="1:21" ht="14.4" customHeight="1" x14ac:dyDescent="0.3">
      <c r="A1296" s="831">
        <v>7</v>
      </c>
      <c r="B1296" s="832" t="s">
        <v>2161</v>
      </c>
      <c r="C1296" s="832" t="s">
        <v>2167</v>
      </c>
      <c r="D1296" s="833" t="s">
        <v>3722</v>
      </c>
      <c r="E1296" s="834" t="s">
        <v>2203</v>
      </c>
      <c r="F1296" s="832" t="s">
        <v>2162</v>
      </c>
      <c r="G1296" s="832" t="s">
        <v>2356</v>
      </c>
      <c r="H1296" s="832" t="s">
        <v>585</v>
      </c>
      <c r="I1296" s="832" t="s">
        <v>3091</v>
      </c>
      <c r="J1296" s="832" t="s">
        <v>1261</v>
      </c>
      <c r="K1296" s="832" t="s">
        <v>2361</v>
      </c>
      <c r="L1296" s="835">
        <v>93.96</v>
      </c>
      <c r="M1296" s="835">
        <v>845.63999999999987</v>
      </c>
      <c r="N1296" s="832">
        <v>9</v>
      </c>
      <c r="O1296" s="836">
        <v>3</v>
      </c>
      <c r="P1296" s="835">
        <v>469.79999999999995</v>
      </c>
      <c r="Q1296" s="837">
        <v>0.55555555555555558</v>
      </c>
      <c r="R1296" s="832">
        <v>5</v>
      </c>
      <c r="S1296" s="837">
        <v>0.55555555555555558</v>
      </c>
      <c r="T1296" s="836">
        <v>1.5</v>
      </c>
      <c r="U1296" s="838">
        <v>0.5</v>
      </c>
    </row>
    <row r="1297" spans="1:21" ht="14.4" customHeight="1" x14ac:dyDescent="0.3">
      <c r="A1297" s="831">
        <v>7</v>
      </c>
      <c r="B1297" s="832" t="s">
        <v>2161</v>
      </c>
      <c r="C1297" s="832" t="s">
        <v>2167</v>
      </c>
      <c r="D1297" s="833" t="s">
        <v>3722</v>
      </c>
      <c r="E1297" s="834" t="s">
        <v>2203</v>
      </c>
      <c r="F1297" s="832" t="s">
        <v>2162</v>
      </c>
      <c r="G1297" s="832" t="s">
        <v>2356</v>
      </c>
      <c r="H1297" s="832" t="s">
        <v>585</v>
      </c>
      <c r="I1297" s="832" t="s">
        <v>3611</v>
      </c>
      <c r="J1297" s="832" t="s">
        <v>1261</v>
      </c>
      <c r="K1297" s="832" t="s">
        <v>3279</v>
      </c>
      <c r="L1297" s="835">
        <v>156.61000000000001</v>
      </c>
      <c r="M1297" s="835">
        <v>939.66000000000008</v>
      </c>
      <c r="N1297" s="832">
        <v>6</v>
      </c>
      <c r="O1297" s="836">
        <v>0.5</v>
      </c>
      <c r="P1297" s="835">
        <v>939.66000000000008</v>
      </c>
      <c r="Q1297" s="837">
        <v>1</v>
      </c>
      <c r="R1297" s="832">
        <v>6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7</v>
      </c>
      <c r="B1298" s="832" t="s">
        <v>2161</v>
      </c>
      <c r="C1298" s="832" t="s">
        <v>2167</v>
      </c>
      <c r="D1298" s="833" t="s">
        <v>3722</v>
      </c>
      <c r="E1298" s="834" t="s">
        <v>2203</v>
      </c>
      <c r="F1298" s="832" t="s">
        <v>2162</v>
      </c>
      <c r="G1298" s="832" t="s">
        <v>2356</v>
      </c>
      <c r="H1298" s="832" t="s">
        <v>585</v>
      </c>
      <c r="I1298" s="832" t="s">
        <v>3092</v>
      </c>
      <c r="J1298" s="832" t="s">
        <v>3093</v>
      </c>
      <c r="K1298" s="832" t="s">
        <v>3094</v>
      </c>
      <c r="L1298" s="835">
        <v>300.68</v>
      </c>
      <c r="M1298" s="835">
        <v>300.68</v>
      </c>
      <c r="N1298" s="832">
        <v>1</v>
      </c>
      <c r="O1298" s="836">
        <v>1</v>
      </c>
      <c r="P1298" s="835">
        <v>300.68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7</v>
      </c>
      <c r="B1299" s="832" t="s">
        <v>2161</v>
      </c>
      <c r="C1299" s="832" t="s">
        <v>2167</v>
      </c>
      <c r="D1299" s="833" t="s">
        <v>3722</v>
      </c>
      <c r="E1299" s="834" t="s">
        <v>2203</v>
      </c>
      <c r="F1299" s="832" t="s">
        <v>2162</v>
      </c>
      <c r="G1299" s="832" t="s">
        <v>2356</v>
      </c>
      <c r="H1299" s="832" t="s">
        <v>585</v>
      </c>
      <c r="I1299" s="832" t="s">
        <v>3552</v>
      </c>
      <c r="J1299" s="832" t="s">
        <v>2360</v>
      </c>
      <c r="K1299" s="832" t="s">
        <v>3553</v>
      </c>
      <c r="L1299" s="835">
        <v>93.96</v>
      </c>
      <c r="M1299" s="835">
        <v>93.96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7</v>
      </c>
      <c r="B1300" s="832" t="s">
        <v>2161</v>
      </c>
      <c r="C1300" s="832" t="s">
        <v>2167</v>
      </c>
      <c r="D1300" s="833" t="s">
        <v>3722</v>
      </c>
      <c r="E1300" s="834" t="s">
        <v>2203</v>
      </c>
      <c r="F1300" s="832" t="s">
        <v>2162</v>
      </c>
      <c r="G1300" s="832" t="s">
        <v>2356</v>
      </c>
      <c r="H1300" s="832" t="s">
        <v>585</v>
      </c>
      <c r="I1300" s="832" t="s">
        <v>3555</v>
      </c>
      <c r="J1300" s="832" t="s">
        <v>2358</v>
      </c>
      <c r="K1300" s="832" t="s">
        <v>2628</v>
      </c>
      <c r="L1300" s="835">
        <v>0</v>
      </c>
      <c r="M1300" s="835">
        <v>0</v>
      </c>
      <c r="N1300" s="832">
        <v>2</v>
      </c>
      <c r="O1300" s="836">
        <v>1</v>
      </c>
      <c r="P1300" s="835">
        <v>0</v>
      </c>
      <c r="Q1300" s="837"/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7</v>
      </c>
      <c r="B1301" s="832" t="s">
        <v>2161</v>
      </c>
      <c r="C1301" s="832" t="s">
        <v>2167</v>
      </c>
      <c r="D1301" s="833" t="s">
        <v>3722</v>
      </c>
      <c r="E1301" s="834" t="s">
        <v>2203</v>
      </c>
      <c r="F1301" s="832" t="s">
        <v>2162</v>
      </c>
      <c r="G1301" s="832" t="s">
        <v>2362</v>
      </c>
      <c r="H1301" s="832" t="s">
        <v>585</v>
      </c>
      <c r="I1301" s="832" t="s">
        <v>2363</v>
      </c>
      <c r="J1301" s="832" t="s">
        <v>2364</v>
      </c>
      <c r="K1301" s="832" t="s">
        <v>2365</v>
      </c>
      <c r="L1301" s="835">
        <v>170.32</v>
      </c>
      <c r="M1301" s="835">
        <v>170.32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7</v>
      </c>
      <c r="B1302" s="832" t="s">
        <v>2161</v>
      </c>
      <c r="C1302" s="832" t="s">
        <v>2167</v>
      </c>
      <c r="D1302" s="833" t="s">
        <v>3722</v>
      </c>
      <c r="E1302" s="834" t="s">
        <v>2203</v>
      </c>
      <c r="F1302" s="832" t="s">
        <v>2162</v>
      </c>
      <c r="G1302" s="832" t="s">
        <v>3102</v>
      </c>
      <c r="H1302" s="832" t="s">
        <v>634</v>
      </c>
      <c r="I1302" s="832" t="s">
        <v>3103</v>
      </c>
      <c r="J1302" s="832" t="s">
        <v>3104</v>
      </c>
      <c r="K1302" s="832" t="s">
        <v>3105</v>
      </c>
      <c r="L1302" s="835">
        <v>161.06</v>
      </c>
      <c r="M1302" s="835">
        <v>1288.48</v>
      </c>
      <c r="N1302" s="832">
        <v>8</v>
      </c>
      <c r="O1302" s="836">
        <v>1</v>
      </c>
      <c r="P1302" s="835">
        <v>1288.48</v>
      </c>
      <c r="Q1302" s="837">
        <v>1</v>
      </c>
      <c r="R1302" s="832">
        <v>8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7</v>
      </c>
      <c r="B1303" s="832" t="s">
        <v>2161</v>
      </c>
      <c r="C1303" s="832" t="s">
        <v>2167</v>
      </c>
      <c r="D1303" s="833" t="s">
        <v>3722</v>
      </c>
      <c r="E1303" s="834" t="s">
        <v>2203</v>
      </c>
      <c r="F1303" s="832" t="s">
        <v>2162</v>
      </c>
      <c r="G1303" s="832" t="s">
        <v>3102</v>
      </c>
      <c r="H1303" s="832" t="s">
        <v>634</v>
      </c>
      <c r="I1303" s="832" t="s">
        <v>3106</v>
      </c>
      <c r="J1303" s="832" t="s">
        <v>3104</v>
      </c>
      <c r="K1303" s="832" t="s">
        <v>3107</v>
      </c>
      <c r="L1303" s="835">
        <v>400.17</v>
      </c>
      <c r="M1303" s="835">
        <v>400.17</v>
      </c>
      <c r="N1303" s="832">
        <v>1</v>
      </c>
      <c r="O1303" s="836">
        <v>1</v>
      </c>
      <c r="P1303" s="835">
        <v>400.17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7</v>
      </c>
      <c r="B1304" s="832" t="s">
        <v>2161</v>
      </c>
      <c r="C1304" s="832" t="s">
        <v>2167</v>
      </c>
      <c r="D1304" s="833" t="s">
        <v>3722</v>
      </c>
      <c r="E1304" s="834" t="s">
        <v>2203</v>
      </c>
      <c r="F1304" s="832" t="s">
        <v>2162</v>
      </c>
      <c r="G1304" s="832" t="s">
        <v>2281</v>
      </c>
      <c r="H1304" s="832" t="s">
        <v>634</v>
      </c>
      <c r="I1304" s="832" t="s">
        <v>2033</v>
      </c>
      <c r="J1304" s="832" t="s">
        <v>1326</v>
      </c>
      <c r="K1304" s="832" t="s">
        <v>2034</v>
      </c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7</v>
      </c>
      <c r="B1305" s="832" t="s">
        <v>2161</v>
      </c>
      <c r="C1305" s="832" t="s">
        <v>2167</v>
      </c>
      <c r="D1305" s="833" t="s">
        <v>3722</v>
      </c>
      <c r="E1305" s="834" t="s">
        <v>2203</v>
      </c>
      <c r="F1305" s="832" t="s">
        <v>2162</v>
      </c>
      <c r="G1305" s="832" t="s">
        <v>2281</v>
      </c>
      <c r="H1305" s="832" t="s">
        <v>585</v>
      </c>
      <c r="I1305" s="832" t="s">
        <v>2769</v>
      </c>
      <c r="J1305" s="832" t="s">
        <v>2371</v>
      </c>
      <c r="K1305" s="832" t="s">
        <v>1829</v>
      </c>
      <c r="L1305" s="835">
        <v>0</v>
      </c>
      <c r="M1305" s="835">
        <v>0</v>
      </c>
      <c r="N1305" s="832">
        <v>2</v>
      </c>
      <c r="O1305" s="836">
        <v>0.5</v>
      </c>
      <c r="P1305" s="835">
        <v>0</v>
      </c>
      <c r="Q1305" s="837"/>
      <c r="R1305" s="832">
        <v>2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7</v>
      </c>
      <c r="B1306" s="832" t="s">
        <v>2161</v>
      </c>
      <c r="C1306" s="832" t="s">
        <v>2167</v>
      </c>
      <c r="D1306" s="833" t="s">
        <v>3722</v>
      </c>
      <c r="E1306" s="834" t="s">
        <v>2203</v>
      </c>
      <c r="F1306" s="832" t="s">
        <v>2162</v>
      </c>
      <c r="G1306" s="832" t="s">
        <v>2281</v>
      </c>
      <c r="H1306" s="832" t="s">
        <v>585</v>
      </c>
      <c r="I1306" s="832" t="s">
        <v>2370</v>
      </c>
      <c r="J1306" s="832" t="s">
        <v>2371</v>
      </c>
      <c r="K1306" s="832" t="s">
        <v>2372</v>
      </c>
      <c r="L1306" s="835">
        <v>0</v>
      </c>
      <c r="M1306" s="835">
        <v>0</v>
      </c>
      <c r="N1306" s="832">
        <v>2</v>
      </c>
      <c r="O1306" s="836">
        <v>1.5</v>
      </c>
      <c r="P1306" s="835">
        <v>0</v>
      </c>
      <c r="Q1306" s="837"/>
      <c r="R1306" s="832">
        <v>2</v>
      </c>
      <c r="S1306" s="837">
        <v>1</v>
      </c>
      <c r="T1306" s="836">
        <v>1.5</v>
      </c>
      <c r="U1306" s="838">
        <v>1</v>
      </c>
    </row>
    <row r="1307" spans="1:21" ht="14.4" customHeight="1" x14ac:dyDescent="0.3">
      <c r="A1307" s="831">
        <v>7</v>
      </c>
      <c r="B1307" s="832" t="s">
        <v>2161</v>
      </c>
      <c r="C1307" s="832" t="s">
        <v>2167</v>
      </c>
      <c r="D1307" s="833" t="s">
        <v>3722</v>
      </c>
      <c r="E1307" s="834" t="s">
        <v>2203</v>
      </c>
      <c r="F1307" s="832" t="s">
        <v>2162</v>
      </c>
      <c r="G1307" s="832" t="s">
        <v>2281</v>
      </c>
      <c r="H1307" s="832" t="s">
        <v>585</v>
      </c>
      <c r="I1307" s="832" t="s">
        <v>3612</v>
      </c>
      <c r="J1307" s="832" t="s">
        <v>2747</v>
      </c>
      <c r="K1307" s="832" t="s">
        <v>2372</v>
      </c>
      <c r="L1307" s="835">
        <v>0</v>
      </c>
      <c r="M1307" s="835">
        <v>0</v>
      </c>
      <c r="N1307" s="832">
        <v>1</v>
      </c>
      <c r="O1307" s="836">
        <v>1</v>
      </c>
      <c r="P1307" s="835">
        <v>0</v>
      </c>
      <c r="Q1307" s="837"/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7</v>
      </c>
      <c r="B1308" s="832" t="s">
        <v>2161</v>
      </c>
      <c r="C1308" s="832" t="s">
        <v>2167</v>
      </c>
      <c r="D1308" s="833" t="s">
        <v>3722</v>
      </c>
      <c r="E1308" s="834" t="s">
        <v>2203</v>
      </c>
      <c r="F1308" s="832" t="s">
        <v>2162</v>
      </c>
      <c r="G1308" s="832" t="s">
        <v>2281</v>
      </c>
      <c r="H1308" s="832" t="s">
        <v>585</v>
      </c>
      <c r="I1308" s="832" t="s">
        <v>3613</v>
      </c>
      <c r="J1308" s="832" t="s">
        <v>3111</v>
      </c>
      <c r="K1308" s="832" t="s">
        <v>1829</v>
      </c>
      <c r="L1308" s="835">
        <v>0</v>
      </c>
      <c r="M1308" s="835">
        <v>0</v>
      </c>
      <c r="N1308" s="832">
        <v>1</v>
      </c>
      <c r="O1308" s="836">
        <v>1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7</v>
      </c>
      <c r="B1309" s="832" t="s">
        <v>2161</v>
      </c>
      <c r="C1309" s="832" t="s">
        <v>2167</v>
      </c>
      <c r="D1309" s="833" t="s">
        <v>3722</v>
      </c>
      <c r="E1309" s="834" t="s">
        <v>2203</v>
      </c>
      <c r="F1309" s="832" t="s">
        <v>2162</v>
      </c>
      <c r="G1309" s="832" t="s">
        <v>2376</v>
      </c>
      <c r="H1309" s="832" t="s">
        <v>585</v>
      </c>
      <c r="I1309" s="832" t="s">
        <v>2596</v>
      </c>
      <c r="J1309" s="832" t="s">
        <v>2378</v>
      </c>
      <c r="K1309" s="832" t="s">
        <v>2597</v>
      </c>
      <c r="L1309" s="835">
        <v>50.32</v>
      </c>
      <c r="M1309" s="835">
        <v>100.64</v>
      </c>
      <c r="N1309" s="832">
        <v>2</v>
      </c>
      <c r="O1309" s="836">
        <v>2</v>
      </c>
      <c r="P1309" s="835">
        <v>50.32</v>
      </c>
      <c r="Q1309" s="837">
        <v>0.5</v>
      </c>
      <c r="R1309" s="832">
        <v>1</v>
      </c>
      <c r="S1309" s="837">
        <v>0.5</v>
      </c>
      <c r="T1309" s="836">
        <v>1</v>
      </c>
      <c r="U1309" s="838">
        <v>0.5</v>
      </c>
    </row>
    <row r="1310" spans="1:21" ht="14.4" customHeight="1" x14ac:dyDescent="0.3">
      <c r="A1310" s="831">
        <v>7</v>
      </c>
      <c r="B1310" s="832" t="s">
        <v>2161</v>
      </c>
      <c r="C1310" s="832" t="s">
        <v>2167</v>
      </c>
      <c r="D1310" s="833" t="s">
        <v>3722</v>
      </c>
      <c r="E1310" s="834" t="s">
        <v>2203</v>
      </c>
      <c r="F1310" s="832" t="s">
        <v>2162</v>
      </c>
      <c r="G1310" s="832" t="s">
        <v>2376</v>
      </c>
      <c r="H1310" s="832" t="s">
        <v>585</v>
      </c>
      <c r="I1310" s="832" t="s">
        <v>3114</v>
      </c>
      <c r="J1310" s="832" t="s">
        <v>2413</v>
      </c>
      <c r="K1310" s="832" t="s">
        <v>3115</v>
      </c>
      <c r="L1310" s="835">
        <v>50.32</v>
      </c>
      <c r="M1310" s="835">
        <v>2163.7600000000002</v>
      </c>
      <c r="N1310" s="832">
        <v>43</v>
      </c>
      <c r="O1310" s="836">
        <v>12</v>
      </c>
      <c r="P1310" s="835">
        <v>1811.5200000000004</v>
      </c>
      <c r="Q1310" s="837">
        <v>0.83720930232558155</v>
      </c>
      <c r="R1310" s="832">
        <v>36</v>
      </c>
      <c r="S1310" s="837">
        <v>0.83720930232558144</v>
      </c>
      <c r="T1310" s="836">
        <v>9.5</v>
      </c>
      <c r="U1310" s="838">
        <v>0.79166666666666663</v>
      </c>
    </row>
    <row r="1311" spans="1:21" ht="14.4" customHeight="1" x14ac:dyDescent="0.3">
      <c r="A1311" s="831">
        <v>7</v>
      </c>
      <c r="B1311" s="832" t="s">
        <v>2161</v>
      </c>
      <c r="C1311" s="832" t="s">
        <v>2167</v>
      </c>
      <c r="D1311" s="833" t="s">
        <v>3722</v>
      </c>
      <c r="E1311" s="834" t="s">
        <v>2203</v>
      </c>
      <c r="F1311" s="832" t="s">
        <v>2162</v>
      </c>
      <c r="G1311" s="832" t="s">
        <v>2376</v>
      </c>
      <c r="H1311" s="832" t="s">
        <v>585</v>
      </c>
      <c r="I1311" s="832" t="s">
        <v>2415</v>
      </c>
      <c r="J1311" s="832" t="s">
        <v>2378</v>
      </c>
      <c r="K1311" s="832" t="s">
        <v>2416</v>
      </c>
      <c r="L1311" s="835">
        <v>99.94</v>
      </c>
      <c r="M1311" s="835">
        <v>1798.92</v>
      </c>
      <c r="N1311" s="832">
        <v>18</v>
      </c>
      <c r="O1311" s="836">
        <v>5</v>
      </c>
      <c r="P1311" s="835">
        <v>699.57999999999993</v>
      </c>
      <c r="Q1311" s="837">
        <v>0.38888888888888884</v>
      </c>
      <c r="R1311" s="832">
        <v>7</v>
      </c>
      <c r="S1311" s="837">
        <v>0.3888888888888889</v>
      </c>
      <c r="T1311" s="836">
        <v>2.5</v>
      </c>
      <c r="U1311" s="838">
        <v>0.5</v>
      </c>
    </row>
    <row r="1312" spans="1:21" ht="14.4" customHeight="1" x14ac:dyDescent="0.3">
      <c r="A1312" s="831">
        <v>7</v>
      </c>
      <c r="B1312" s="832" t="s">
        <v>2161</v>
      </c>
      <c r="C1312" s="832" t="s">
        <v>2167</v>
      </c>
      <c r="D1312" s="833" t="s">
        <v>3722</v>
      </c>
      <c r="E1312" s="834" t="s">
        <v>2203</v>
      </c>
      <c r="F1312" s="832" t="s">
        <v>2162</v>
      </c>
      <c r="G1312" s="832" t="s">
        <v>2376</v>
      </c>
      <c r="H1312" s="832" t="s">
        <v>585</v>
      </c>
      <c r="I1312" s="832" t="s">
        <v>2377</v>
      </c>
      <c r="J1312" s="832" t="s">
        <v>2378</v>
      </c>
      <c r="K1312" s="832" t="s">
        <v>2379</v>
      </c>
      <c r="L1312" s="835">
        <v>299.83999999999997</v>
      </c>
      <c r="M1312" s="835">
        <v>3598.08</v>
      </c>
      <c r="N1312" s="832">
        <v>12</v>
      </c>
      <c r="O1312" s="836">
        <v>2</v>
      </c>
      <c r="P1312" s="835">
        <v>1799.04</v>
      </c>
      <c r="Q1312" s="837">
        <v>0.5</v>
      </c>
      <c r="R1312" s="832">
        <v>6</v>
      </c>
      <c r="S1312" s="837">
        <v>0.5</v>
      </c>
      <c r="T1312" s="836">
        <v>1</v>
      </c>
      <c r="U1312" s="838">
        <v>0.5</v>
      </c>
    </row>
    <row r="1313" spans="1:21" ht="14.4" customHeight="1" x14ac:dyDescent="0.3">
      <c r="A1313" s="831">
        <v>7</v>
      </c>
      <c r="B1313" s="832" t="s">
        <v>2161</v>
      </c>
      <c r="C1313" s="832" t="s">
        <v>2167</v>
      </c>
      <c r="D1313" s="833" t="s">
        <v>3722</v>
      </c>
      <c r="E1313" s="834" t="s">
        <v>2203</v>
      </c>
      <c r="F1313" s="832" t="s">
        <v>2162</v>
      </c>
      <c r="G1313" s="832" t="s">
        <v>2376</v>
      </c>
      <c r="H1313" s="832" t="s">
        <v>585</v>
      </c>
      <c r="I1313" s="832" t="s">
        <v>3117</v>
      </c>
      <c r="J1313" s="832" t="s">
        <v>3118</v>
      </c>
      <c r="K1313" s="832" t="s">
        <v>2597</v>
      </c>
      <c r="L1313" s="835">
        <v>50.32</v>
      </c>
      <c r="M1313" s="835">
        <v>603.84</v>
      </c>
      <c r="N1313" s="832">
        <v>12</v>
      </c>
      <c r="O1313" s="836">
        <v>1.5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7</v>
      </c>
      <c r="B1314" s="832" t="s">
        <v>2161</v>
      </c>
      <c r="C1314" s="832" t="s">
        <v>2167</v>
      </c>
      <c r="D1314" s="833" t="s">
        <v>3722</v>
      </c>
      <c r="E1314" s="834" t="s">
        <v>2203</v>
      </c>
      <c r="F1314" s="832" t="s">
        <v>2162</v>
      </c>
      <c r="G1314" s="832" t="s">
        <v>2376</v>
      </c>
      <c r="H1314" s="832" t="s">
        <v>585</v>
      </c>
      <c r="I1314" s="832" t="s">
        <v>3119</v>
      </c>
      <c r="J1314" s="832" t="s">
        <v>2413</v>
      </c>
      <c r="K1314" s="832" t="s">
        <v>3120</v>
      </c>
      <c r="L1314" s="835">
        <v>50.32</v>
      </c>
      <c r="M1314" s="835">
        <v>503.20000000000005</v>
      </c>
      <c r="N1314" s="832">
        <v>10</v>
      </c>
      <c r="O1314" s="836">
        <v>2</v>
      </c>
      <c r="P1314" s="835">
        <v>150.96</v>
      </c>
      <c r="Q1314" s="837">
        <v>0.3</v>
      </c>
      <c r="R1314" s="832">
        <v>3</v>
      </c>
      <c r="S1314" s="837">
        <v>0.3</v>
      </c>
      <c r="T1314" s="836">
        <v>1</v>
      </c>
      <c r="U1314" s="838">
        <v>0.5</v>
      </c>
    </row>
    <row r="1315" spans="1:21" ht="14.4" customHeight="1" x14ac:dyDescent="0.3">
      <c r="A1315" s="831">
        <v>7</v>
      </c>
      <c r="B1315" s="832" t="s">
        <v>2161</v>
      </c>
      <c r="C1315" s="832" t="s">
        <v>2167</v>
      </c>
      <c r="D1315" s="833" t="s">
        <v>3722</v>
      </c>
      <c r="E1315" s="834" t="s">
        <v>2203</v>
      </c>
      <c r="F1315" s="832" t="s">
        <v>2162</v>
      </c>
      <c r="G1315" s="832" t="s">
        <v>2376</v>
      </c>
      <c r="H1315" s="832" t="s">
        <v>585</v>
      </c>
      <c r="I1315" s="832" t="s">
        <v>3614</v>
      </c>
      <c r="J1315" s="832" t="s">
        <v>3118</v>
      </c>
      <c r="K1315" s="832" t="s">
        <v>3615</v>
      </c>
      <c r="L1315" s="835">
        <v>0</v>
      </c>
      <c r="M1315" s="835">
        <v>0</v>
      </c>
      <c r="N1315" s="832">
        <v>2</v>
      </c>
      <c r="O1315" s="836">
        <v>0.5</v>
      </c>
      <c r="P1315" s="835">
        <v>0</v>
      </c>
      <c r="Q1315" s="837"/>
      <c r="R1315" s="832">
        <v>2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7</v>
      </c>
      <c r="B1316" s="832" t="s">
        <v>2161</v>
      </c>
      <c r="C1316" s="832" t="s">
        <v>2167</v>
      </c>
      <c r="D1316" s="833" t="s">
        <v>3722</v>
      </c>
      <c r="E1316" s="834" t="s">
        <v>2203</v>
      </c>
      <c r="F1316" s="832" t="s">
        <v>2162</v>
      </c>
      <c r="G1316" s="832" t="s">
        <v>2376</v>
      </c>
      <c r="H1316" s="832" t="s">
        <v>585</v>
      </c>
      <c r="I1316" s="832" t="s">
        <v>3123</v>
      </c>
      <c r="J1316" s="832" t="s">
        <v>3124</v>
      </c>
      <c r="K1316" s="832" t="s">
        <v>3125</v>
      </c>
      <c r="L1316" s="835">
        <v>99.94</v>
      </c>
      <c r="M1316" s="835">
        <v>3298.02</v>
      </c>
      <c r="N1316" s="832">
        <v>33</v>
      </c>
      <c r="O1316" s="836">
        <v>9</v>
      </c>
      <c r="P1316" s="835">
        <v>2698.38</v>
      </c>
      <c r="Q1316" s="837">
        <v>0.81818181818181823</v>
      </c>
      <c r="R1316" s="832">
        <v>27</v>
      </c>
      <c r="S1316" s="837">
        <v>0.81818181818181823</v>
      </c>
      <c r="T1316" s="836">
        <v>7</v>
      </c>
      <c r="U1316" s="838">
        <v>0.77777777777777779</v>
      </c>
    </row>
    <row r="1317" spans="1:21" ht="14.4" customHeight="1" x14ac:dyDescent="0.3">
      <c r="A1317" s="831">
        <v>7</v>
      </c>
      <c r="B1317" s="832" t="s">
        <v>2161</v>
      </c>
      <c r="C1317" s="832" t="s">
        <v>2167</v>
      </c>
      <c r="D1317" s="833" t="s">
        <v>3722</v>
      </c>
      <c r="E1317" s="834" t="s">
        <v>2203</v>
      </c>
      <c r="F1317" s="832" t="s">
        <v>2162</v>
      </c>
      <c r="G1317" s="832" t="s">
        <v>2376</v>
      </c>
      <c r="H1317" s="832" t="s">
        <v>585</v>
      </c>
      <c r="I1317" s="832" t="s">
        <v>3126</v>
      </c>
      <c r="J1317" s="832" t="s">
        <v>2378</v>
      </c>
      <c r="K1317" s="832" t="s">
        <v>3127</v>
      </c>
      <c r="L1317" s="835">
        <v>66.63</v>
      </c>
      <c r="M1317" s="835">
        <v>333.15</v>
      </c>
      <c r="N1317" s="832">
        <v>5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7</v>
      </c>
      <c r="B1318" s="832" t="s">
        <v>2161</v>
      </c>
      <c r="C1318" s="832" t="s">
        <v>2167</v>
      </c>
      <c r="D1318" s="833" t="s">
        <v>3722</v>
      </c>
      <c r="E1318" s="834" t="s">
        <v>2203</v>
      </c>
      <c r="F1318" s="832" t="s">
        <v>2162</v>
      </c>
      <c r="G1318" s="832" t="s">
        <v>2376</v>
      </c>
      <c r="H1318" s="832" t="s">
        <v>585</v>
      </c>
      <c r="I1318" s="832" t="s">
        <v>3128</v>
      </c>
      <c r="J1318" s="832" t="s">
        <v>2413</v>
      </c>
      <c r="K1318" s="832" t="s">
        <v>3115</v>
      </c>
      <c r="L1318" s="835">
        <v>50.32</v>
      </c>
      <c r="M1318" s="835">
        <v>201.28</v>
      </c>
      <c r="N1318" s="832">
        <v>4</v>
      </c>
      <c r="O1318" s="836">
        <v>1.5</v>
      </c>
      <c r="P1318" s="835">
        <v>201.28</v>
      </c>
      <c r="Q1318" s="837">
        <v>1</v>
      </c>
      <c r="R1318" s="832">
        <v>4</v>
      </c>
      <c r="S1318" s="837">
        <v>1</v>
      </c>
      <c r="T1318" s="836">
        <v>1.5</v>
      </c>
      <c r="U1318" s="838">
        <v>1</v>
      </c>
    </row>
    <row r="1319" spans="1:21" ht="14.4" customHeight="1" x14ac:dyDescent="0.3">
      <c r="A1319" s="831">
        <v>7</v>
      </c>
      <c r="B1319" s="832" t="s">
        <v>2161</v>
      </c>
      <c r="C1319" s="832" t="s">
        <v>2167</v>
      </c>
      <c r="D1319" s="833" t="s">
        <v>3722</v>
      </c>
      <c r="E1319" s="834" t="s">
        <v>2203</v>
      </c>
      <c r="F1319" s="832" t="s">
        <v>2162</v>
      </c>
      <c r="G1319" s="832" t="s">
        <v>2376</v>
      </c>
      <c r="H1319" s="832" t="s">
        <v>585</v>
      </c>
      <c r="I1319" s="832" t="s">
        <v>2380</v>
      </c>
      <c r="J1319" s="832" t="s">
        <v>2381</v>
      </c>
      <c r="K1319" s="832" t="s">
        <v>2382</v>
      </c>
      <c r="L1319" s="835">
        <v>95.29</v>
      </c>
      <c r="M1319" s="835">
        <v>952.90000000000009</v>
      </c>
      <c r="N1319" s="832">
        <v>10</v>
      </c>
      <c r="O1319" s="836">
        <v>6</v>
      </c>
      <c r="P1319" s="835">
        <v>476.45000000000005</v>
      </c>
      <c r="Q1319" s="837">
        <v>0.5</v>
      </c>
      <c r="R1319" s="832">
        <v>5</v>
      </c>
      <c r="S1319" s="837">
        <v>0.5</v>
      </c>
      <c r="T1319" s="836">
        <v>3.5</v>
      </c>
      <c r="U1319" s="838">
        <v>0.58333333333333337</v>
      </c>
    </row>
    <row r="1320" spans="1:21" ht="14.4" customHeight="1" x14ac:dyDescent="0.3">
      <c r="A1320" s="831">
        <v>7</v>
      </c>
      <c r="B1320" s="832" t="s">
        <v>2161</v>
      </c>
      <c r="C1320" s="832" t="s">
        <v>2167</v>
      </c>
      <c r="D1320" s="833" t="s">
        <v>3722</v>
      </c>
      <c r="E1320" s="834" t="s">
        <v>2203</v>
      </c>
      <c r="F1320" s="832" t="s">
        <v>2162</v>
      </c>
      <c r="G1320" s="832" t="s">
        <v>2376</v>
      </c>
      <c r="H1320" s="832" t="s">
        <v>585</v>
      </c>
      <c r="I1320" s="832" t="s">
        <v>3129</v>
      </c>
      <c r="J1320" s="832" t="s">
        <v>2381</v>
      </c>
      <c r="K1320" s="832" t="s">
        <v>3130</v>
      </c>
      <c r="L1320" s="835">
        <v>199.89</v>
      </c>
      <c r="M1320" s="835">
        <v>3398.13</v>
      </c>
      <c r="N1320" s="832">
        <v>17</v>
      </c>
      <c r="O1320" s="836">
        <v>6.5</v>
      </c>
      <c r="P1320" s="835">
        <v>599.66999999999996</v>
      </c>
      <c r="Q1320" s="837">
        <v>0.1764705882352941</v>
      </c>
      <c r="R1320" s="832">
        <v>3</v>
      </c>
      <c r="S1320" s="837">
        <v>0.17647058823529413</v>
      </c>
      <c r="T1320" s="836">
        <v>2</v>
      </c>
      <c r="U1320" s="838">
        <v>0.30769230769230771</v>
      </c>
    </row>
    <row r="1321" spans="1:21" ht="14.4" customHeight="1" x14ac:dyDescent="0.3">
      <c r="A1321" s="831">
        <v>7</v>
      </c>
      <c r="B1321" s="832" t="s">
        <v>2161</v>
      </c>
      <c r="C1321" s="832" t="s">
        <v>2167</v>
      </c>
      <c r="D1321" s="833" t="s">
        <v>3722</v>
      </c>
      <c r="E1321" s="834" t="s">
        <v>2203</v>
      </c>
      <c r="F1321" s="832" t="s">
        <v>2162</v>
      </c>
      <c r="G1321" s="832" t="s">
        <v>2376</v>
      </c>
      <c r="H1321" s="832" t="s">
        <v>585</v>
      </c>
      <c r="I1321" s="832" t="s">
        <v>3336</v>
      </c>
      <c r="J1321" s="832" t="s">
        <v>2381</v>
      </c>
      <c r="K1321" s="832" t="s">
        <v>3337</v>
      </c>
      <c r="L1321" s="835">
        <v>199.89</v>
      </c>
      <c r="M1321" s="835">
        <v>599.66999999999996</v>
      </c>
      <c r="N1321" s="832">
        <v>3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7</v>
      </c>
      <c r="B1322" s="832" t="s">
        <v>2161</v>
      </c>
      <c r="C1322" s="832" t="s">
        <v>2167</v>
      </c>
      <c r="D1322" s="833" t="s">
        <v>3722</v>
      </c>
      <c r="E1322" s="834" t="s">
        <v>2203</v>
      </c>
      <c r="F1322" s="832" t="s">
        <v>2162</v>
      </c>
      <c r="G1322" s="832" t="s">
        <v>2796</v>
      </c>
      <c r="H1322" s="832" t="s">
        <v>634</v>
      </c>
      <c r="I1322" s="832" t="s">
        <v>3340</v>
      </c>
      <c r="J1322" s="832" t="s">
        <v>3341</v>
      </c>
      <c r="K1322" s="832" t="s">
        <v>3342</v>
      </c>
      <c r="L1322" s="835">
        <v>65.36</v>
      </c>
      <c r="M1322" s="835">
        <v>980.40000000000009</v>
      </c>
      <c r="N1322" s="832">
        <v>15</v>
      </c>
      <c r="O1322" s="836">
        <v>3</v>
      </c>
      <c r="P1322" s="835">
        <v>196.07999999999998</v>
      </c>
      <c r="Q1322" s="837">
        <v>0.19999999999999996</v>
      </c>
      <c r="R1322" s="832">
        <v>3</v>
      </c>
      <c r="S1322" s="837">
        <v>0.2</v>
      </c>
      <c r="T1322" s="836">
        <v>1</v>
      </c>
      <c r="U1322" s="838">
        <v>0.33333333333333331</v>
      </c>
    </row>
    <row r="1323" spans="1:21" ht="14.4" customHeight="1" x14ac:dyDescent="0.3">
      <c r="A1323" s="831">
        <v>7</v>
      </c>
      <c r="B1323" s="832" t="s">
        <v>2161</v>
      </c>
      <c r="C1323" s="832" t="s">
        <v>2167</v>
      </c>
      <c r="D1323" s="833" t="s">
        <v>3722</v>
      </c>
      <c r="E1323" s="834" t="s">
        <v>2203</v>
      </c>
      <c r="F1323" s="832" t="s">
        <v>2162</v>
      </c>
      <c r="G1323" s="832" t="s">
        <v>3131</v>
      </c>
      <c r="H1323" s="832" t="s">
        <v>585</v>
      </c>
      <c r="I1323" s="832" t="s">
        <v>3132</v>
      </c>
      <c r="J1323" s="832" t="s">
        <v>3133</v>
      </c>
      <c r="K1323" s="832" t="s">
        <v>3134</v>
      </c>
      <c r="L1323" s="835">
        <v>1112.45</v>
      </c>
      <c r="M1323" s="835">
        <v>7787.1500000000005</v>
      </c>
      <c r="N1323" s="832">
        <v>7</v>
      </c>
      <c r="O1323" s="836">
        <v>4</v>
      </c>
      <c r="P1323" s="835">
        <v>7787.1500000000005</v>
      </c>
      <c r="Q1323" s="837">
        <v>1</v>
      </c>
      <c r="R1323" s="832">
        <v>7</v>
      </c>
      <c r="S1323" s="837">
        <v>1</v>
      </c>
      <c r="T1323" s="836">
        <v>4</v>
      </c>
      <c r="U1323" s="838">
        <v>1</v>
      </c>
    </row>
    <row r="1324" spans="1:21" ht="14.4" customHeight="1" x14ac:dyDescent="0.3">
      <c r="A1324" s="831">
        <v>7</v>
      </c>
      <c r="B1324" s="832" t="s">
        <v>2161</v>
      </c>
      <c r="C1324" s="832" t="s">
        <v>2167</v>
      </c>
      <c r="D1324" s="833" t="s">
        <v>3722</v>
      </c>
      <c r="E1324" s="834" t="s">
        <v>2203</v>
      </c>
      <c r="F1324" s="832" t="s">
        <v>2162</v>
      </c>
      <c r="G1324" s="832" t="s">
        <v>3131</v>
      </c>
      <c r="H1324" s="832" t="s">
        <v>585</v>
      </c>
      <c r="I1324" s="832" t="s">
        <v>3135</v>
      </c>
      <c r="J1324" s="832" t="s">
        <v>3133</v>
      </c>
      <c r="K1324" s="832" t="s">
        <v>3136</v>
      </c>
      <c r="L1324" s="835">
        <v>2146.12</v>
      </c>
      <c r="M1324" s="835">
        <v>17168.96</v>
      </c>
      <c r="N1324" s="832">
        <v>8</v>
      </c>
      <c r="O1324" s="836">
        <v>5</v>
      </c>
      <c r="P1324" s="835">
        <v>17168.96</v>
      </c>
      <c r="Q1324" s="837">
        <v>1</v>
      </c>
      <c r="R1324" s="832">
        <v>8</v>
      </c>
      <c r="S1324" s="837">
        <v>1</v>
      </c>
      <c r="T1324" s="836">
        <v>5</v>
      </c>
      <c r="U1324" s="838">
        <v>1</v>
      </c>
    </row>
    <row r="1325" spans="1:21" ht="14.4" customHeight="1" x14ac:dyDescent="0.3">
      <c r="A1325" s="831">
        <v>7</v>
      </c>
      <c r="B1325" s="832" t="s">
        <v>2161</v>
      </c>
      <c r="C1325" s="832" t="s">
        <v>2167</v>
      </c>
      <c r="D1325" s="833" t="s">
        <v>3722</v>
      </c>
      <c r="E1325" s="834" t="s">
        <v>2203</v>
      </c>
      <c r="F1325" s="832" t="s">
        <v>2162</v>
      </c>
      <c r="G1325" s="832" t="s">
        <v>3131</v>
      </c>
      <c r="H1325" s="832" t="s">
        <v>585</v>
      </c>
      <c r="I1325" s="832" t="s">
        <v>3137</v>
      </c>
      <c r="J1325" s="832" t="s">
        <v>3133</v>
      </c>
      <c r="K1325" s="832" t="s">
        <v>3138</v>
      </c>
      <c r="L1325" s="835">
        <v>3690.52</v>
      </c>
      <c r="M1325" s="835">
        <v>62738.84</v>
      </c>
      <c r="N1325" s="832">
        <v>17</v>
      </c>
      <c r="O1325" s="836">
        <v>4</v>
      </c>
      <c r="P1325" s="835">
        <v>62738.84</v>
      </c>
      <c r="Q1325" s="837">
        <v>1</v>
      </c>
      <c r="R1325" s="832">
        <v>17</v>
      </c>
      <c r="S1325" s="837">
        <v>1</v>
      </c>
      <c r="T1325" s="836">
        <v>4</v>
      </c>
      <c r="U1325" s="838">
        <v>1</v>
      </c>
    </row>
    <row r="1326" spans="1:21" ht="14.4" customHeight="1" x14ac:dyDescent="0.3">
      <c r="A1326" s="831">
        <v>7</v>
      </c>
      <c r="B1326" s="832" t="s">
        <v>2161</v>
      </c>
      <c r="C1326" s="832" t="s">
        <v>2167</v>
      </c>
      <c r="D1326" s="833" t="s">
        <v>3722</v>
      </c>
      <c r="E1326" s="834" t="s">
        <v>2206</v>
      </c>
      <c r="F1326" s="832" t="s">
        <v>2162</v>
      </c>
      <c r="G1326" s="832" t="s">
        <v>2293</v>
      </c>
      <c r="H1326" s="832" t="s">
        <v>634</v>
      </c>
      <c r="I1326" s="832" t="s">
        <v>2449</v>
      </c>
      <c r="J1326" s="832" t="s">
        <v>2385</v>
      </c>
      <c r="K1326" s="832" t="s">
        <v>2450</v>
      </c>
      <c r="L1326" s="835">
        <v>70.540000000000006</v>
      </c>
      <c r="M1326" s="835">
        <v>141.08000000000001</v>
      </c>
      <c r="N1326" s="832">
        <v>2</v>
      </c>
      <c r="O1326" s="836">
        <v>1</v>
      </c>
      <c r="P1326" s="835">
        <v>141.08000000000001</v>
      </c>
      <c r="Q1326" s="837">
        <v>1</v>
      </c>
      <c r="R1326" s="832">
        <v>2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7</v>
      </c>
      <c r="B1327" s="832" t="s">
        <v>2161</v>
      </c>
      <c r="C1327" s="832" t="s">
        <v>2167</v>
      </c>
      <c r="D1327" s="833" t="s">
        <v>3722</v>
      </c>
      <c r="E1327" s="834" t="s">
        <v>2206</v>
      </c>
      <c r="F1327" s="832" t="s">
        <v>2162</v>
      </c>
      <c r="G1327" s="832" t="s">
        <v>3616</v>
      </c>
      <c r="H1327" s="832" t="s">
        <v>585</v>
      </c>
      <c r="I1327" s="832" t="s">
        <v>3617</v>
      </c>
      <c r="J1327" s="832" t="s">
        <v>3618</v>
      </c>
      <c r="K1327" s="832" t="s">
        <v>3069</v>
      </c>
      <c r="L1327" s="835">
        <v>161.06</v>
      </c>
      <c r="M1327" s="835">
        <v>966.3599999999999</v>
      </c>
      <c r="N1327" s="832">
        <v>6</v>
      </c>
      <c r="O1327" s="836">
        <v>4</v>
      </c>
      <c r="P1327" s="835">
        <v>966.3599999999999</v>
      </c>
      <c r="Q1327" s="837">
        <v>1</v>
      </c>
      <c r="R1327" s="832">
        <v>6</v>
      </c>
      <c r="S1327" s="837">
        <v>1</v>
      </c>
      <c r="T1327" s="836">
        <v>4</v>
      </c>
      <c r="U1327" s="838">
        <v>1</v>
      </c>
    </row>
    <row r="1328" spans="1:21" ht="14.4" customHeight="1" x14ac:dyDescent="0.3">
      <c r="A1328" s="831">
        <v>7</v>
      </c>
      <c r="B1328" s="832" t="s">
        <v>2161</v>
      </c>
      <c r="C1328" s="832" t="s">
        <v>2167</v>
      </c>
      <c r="D1328" s="833" t="s">
        <v>3722</v>
      </c>
      <c r="E1328" s="834" t="s">
        <v>2206</v>
      </c>
      <c r="F1328" s="832" t="s">
        <v>2162</v>
      </c>
      <c r="G1328" s="832" t="s">
        <v>3619</v>
      </c>
      <c r="H1328" s="832" t="s">
        <v>585</v>
      </c>
      <c r="I1328" s="832" t="s">
        <v>3620</v>
      </c>
      <c r="J1328" s="832" t="s">
        <v>3621</v>
      </c>
      <c r="K1328" s="832" t="s">
        <v>3622</v>
      </c>
      <c r="L1328" s="835">
        <v>49.2</v>
      </c>
      <c r="M1328" s="835">
        <v>295.20000000000005</v>
      </c>
      <c r="N1328" s="832">
        <v>6</v>
      </c>
      <c r="O1328" s="836">
        <v>1</v>
      </c>
      <c r="P1328" s="835">
        <v>295.20000000000005</v>
      </c>
      <c r="Q1328" s="837">
        <v>1</v>
      </c>
      <c r="R1328" s="832">
        <v>6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7</v>
      </c>
      <c r="B1329" s="832" t="s">
        <v>2161</v>
      </c>
      <c r="C1329" s="832" t="s">
        <v>2167</v>
      </c>
      <c r="D1329" s="833" t="s">
        <v>3722</v>
      </c>
      <c r="E1329" s="834" t="s">
        <v>2206</v>
      </c>
      <c r="F1329" s="832" t="s">
        <v>2162</v>
      </c>
      <c r="G1329" s="832" t="s">
        <v>3619</v>
      </c>
      <c r="H1329" s="832" t="s">
        <v>585</v>
      </c>
      <c r="I1329" s="832" t="s">
        <v>3623</v>
      </c>
      <c r="J1329" s="832" t="s">
        <v>3624</v>
      </c>
      <c r="K1329" s="832" t="s">
        <v>3625</v>
      </c>
      <c r="L1329" s="835">
        <v>49.2</v>
      </c>
      <c r="M1329" s="835">
        <v>49.2</v>
      </c>
      <c r="N1329" s="832">
        <v>1</v>
      </c>
      <c r="O1329" s="836">
        <v>0.5</v>
      </c>
      <c r="P1329" s="835">
        <v>49.2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7</v>
      </c>
      <c r="B1330" s="832" t="s">
        <v>2161</v>
      </c>
      <c r="C1330" s="832" t="s">
        <v>2167</v>
      </c>
      <c r="D1330" s="833" t="s">
        <v>3722</v>
      </c>
      <c r="E1330" s="834" t="s">
        <v>2206</v>
      </c>
      <c r="F1330" s="832" t="s">
        <v>2162</v>
      </c>
      <c r="G1330" s="832" t="s">
        <v>2260</v>
      </c>
      <c r="H1330" s="832" t="s">
        <v>585</v>
      </c>
      <c r="I1330" s="832" t="s">
        <v>2261</v>
      </c>
      <c r="J1330" s="832" t="s">
        <v>2262</v>
      </c>
      <c r="K1330" s="832" t="s">
        <v>2263</v>
      </c>
      <c r="L1330" s="835">
        <v>73.989999999999995</v>
      </c>
      <c r="M1330" s="835">
        <v>221.96999999999997</v>
      </c>
      <c r="N1330" s="832">
        <v>3</v>
      </c>
      <c r="O1330" s="836">
        <v>0.5</v>
      </c>
      <c r="P1330" s="835">
        <v>221.96999999999997</v>
      </c>
      <c r="Q1330" s="837">
        <v>1</v>
      </c>
      <c r="R1330" s="832">
        <v>3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7</v>
      </c>
      <c r="B1331" s="832" t="s">
        <v>2161</v>
      </c>
      <c r="C1331" s="832" t="s">
        <v>2167</v>
      </c>
      <c r="D1331" s="833" t="s">
        <v>3722</v>
      </c>
      <c r="E1331" s="834" t="s">
        <v>2206</v>
      </c>
      <c r="F1331" s="832" t="s">
        <v>2162</v>
      </c>
      <c r="G1331" s="832" t="s">
        <v>2400</v>
      </c>
      <c r="H1331" s="832" t="s">
        <v>634</v>
      </c>
      <c r="I1331" s="832" t="s">
        <v>2500</v>
      </c>
      <c r="J1331" s="832" t="s">
        <v>2501</v>
      </c>
      <c r="K1331" s="832" t="s">
        <v>2502</v>
      </c>
      <c r="L1331" s="835">
        <v>176.32</v>
      </c>
      <c r="M1331" s="835">
        <v>528.96</v>
      </c>
      <c r="N1331" s="832">
        <v>3</v>
      </c>
      <c r="O1331" s="836">
        <v>0.5</v>
      </c>
      <c r="P1331" s="835">
        <v>528.96</v>
      </c>
      <c r="Q1331" s="837">
        <v>1</v>
      </c>
      <c r="R1331" s="832">
        <v>3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7</v>
      </c>
      <c r="B1332" s="832" t="s">
        <v>2161</v>
      </c>
      <c r="C1332" s="832" t="s">
        <v>2167</v>
      </c>
      <c r="D1332" s="833" t="s">
        <v>3722</v>
      </c>
      <c r="E1332" s="834" t="s">
        <v>2206</v>
      </c>
      <c r="F1332" s="832" t="s">
        <v>2162</v>
      </c>
      <c r="G1332" s="832" t="s">
        <v>3626</v>
      </c>
      <c r="H1332" s="832" t="s">
        <v>585</v>
      </c>
      <c r="I1332" s="832" t="s">
        <v>3627</v>
      </c>
      <c r="J1332" s="832" t="s">
        <v>3628</v>
      </c>
      <c r="K1332" s="832" t="s">
        <v>3629</v>
      </c>
      <c r="L1332" s="835">
        <v>0</v>
      </c>
      <c r="M1332" s="835">
        <v>0</v>
      </c>
      <c r="N1332" s="832">
        <v>3</v>
      </c>
      <c r="O1332" s="836">
        <v>0.5</v>
      </c>
      <c r="P1332" s="835">
        <v>0</v>
      </c>
      <c r="Q1332" s="837"/>
      <c r="R1332" s="832">
        <v>3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7</v>
      </c>
      <c r="B1333" s="832" t="s">
        <v>2161</v>
      </c>
      <c r="C1333" s="832" t="s">
        <v>2167</v>
      </c>
      <c r="D1333" s="833" t="s">
        <v>3722</v>
      </c>
      <c r="E1333" s="834" t="s">
        <v>2206</v>
      </c>
      <c r="F1333" s="832" t="s">
        <v>2162</v>
      </c>
      <c r="G1333" s="832" t="s">
        <v>2995</v>
      </c>
      <c r="H1333" s="832" t="s">
        <v>634</v>
      </c>
      <c r="I1333" s="832" t="s">
        <v>2996</v>
      </c>
      <c r="J1333" s="832" t="s">
        <v>2997</v>
      </c>
      <c r="K1333" s="832" t="s">
        <v>2998</v>
      </c>
      <c r="L1333" s="835">
        <v>96.84</v>
      </c>
      <c r="M1333" s="835">
        <v>387.36</v>
      </c>
      <c r="N1333" s="832">
        <v>4</v>
      </c>
      <c r="O1333" s="836">
        <v>1</v>
      </c>
      <c r="P1333" s="835">
        <v>387.36</v>
      </c>
      <c r="Q1333" s="837">
        <v>1</v>
      </c>
      <c r="R1333" s="832">
        <v>4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7</v>
      </c>
      <c r="B1334" s="832" t="s">
        <v>2161</v>
      </c>
      <c r="C1334" s="832" t="s">
        <v>2167</v>
      </c>
      <c r="D1334" s="833" t="s">
        <v>3722</v>
      </c>
      <c r="E1334" s="834" t="s">
        <v>2206</v>
      </c>
      <c r="F1334" s="832" t="s">
        <v>2162</v>
      </c>
      <c r="G1334" s="832" t="s">
        <v>3630</v>
      </c>
      <c r="H1334" s="832" t="s">
        <v>634</v>
      </c>
      <c r="I1334" s="832" t="s">
        <v>3631</v>
      </c>
      <c r="J1334" s="832" t="s">
        <v>3632</v>
      </c>
      <c r="K1334" s="832" t="s">
        <v>3633</v>
      </c>
      <c r="L1334" s="835">
        <v>246.88</v>
      </c>
      <c r="M1334" s="835">
        <v>1975.04</v>
      </c>
      <c r="N1334" s="832">
        <v>8</v>
      </c>
      <c r="O1334" s="836">
        <v>2</v>
      </c>
      <c r="P1334" s="835">
        <v>1975.04</v>
      </c>
      <c r="Q1334" s="837">
        <v>1</v>
      </c>
      <c r="R1334" s="832">
        <v>8</v>
      </c>
      <c r="S1334" s="837">
        <v>1</v>
      </c>
      <c r="T1334" s="836">
        <v>2</v>
      </c>
      <c r="U1334" s="838">
        <v>1</v>
      </c>
    </row>
    <row r="1335" spans="1:21" ht="14.4" customHeight="1" x14ac:dyDescent="0.3">
      <c r="A1335" s="831">
        <v>7</v>
      </c>
      <c r="B1335" s="832" t="s">
        <v>2161</v>
      </c>
      <c r="C1335" s="832" t="s">
        <v>2167</v>
      </c>
      <c r="D1335" s="833" t="s">
        <v>3722</v>
      </c>
      <c r="E1335" s="834" t="s">
        <v>2206</v>
      </c>
      <c r="F1335" s="832" t="s">
        <v>2162</v>
      </c>
      <c r="G1335" s="832" t="s">
        <v>3634</v>
      </c>
      <c r="H1335" s="832" t="s">
        <v>585</v>
      </c>
      <c r="I1335" s="832" t="s">
        <v>3635</v>
      </c>
      <c r="J1335" s="832" t="s">
        <v>3636</v>
      </c>
      <c r="K1335" s="832" t="s">
        <v>3637</v>
      </c>
      <c r="L1335" s="835">
        <v>2884.25</v>
      </c>
      <c r="M1335" s="835">
        <v>2884.25</v>
      </c>
      <c r="N1335" s="832">
        <v>1</v>
      </c>
      <c r="O1335" s="836">
        <v>0.5</v>
      </c>
      <c r="P1335" s="835">
        <v>2884.25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7</v>
      </c>
      <c r="B1336" s="832" t="s">
        <v>2161</v>
      </c>
      <c r="C1336" s="832" t="s">
        <v>2167</v>
      </c>
      <c r="D1336" s="833" t="s">
        <v>3722</v>
      </c>
      <c r="E1336" s="834" t="s">
        <v>2206</v>
      </c>
      <c r="F1336" s="832" t="s">
        <v>2162</v>
      </c>
      <c r="G1336" s="832" t="s">
        <v>2356</v>
      </c>
      <c r="H1336" s="832" t="s">
        <v>585</v>
      </c>
      <c r="I1336" s="832" t="s">
        <v>3091</v>
      </c>
      <c r="J1336" s="832" t="s">
        <v>1261</v>
      </c>
      <c r="K1336" s="832" t="s">
        <v>2361</v>
      </c>
      <c r="L1336" s="835">
        <v>93.96</v>
      </c>
      <c r="M1336" s="835">
        <v>281.88</v>
      </c>
      <c r="N1336" s="832">
        <v>3</v>
      </c>
      <c r="O1336" s="836">
        <v>1</v>
      </c>
      <c r="P1336" s="835">
        <v>281.88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7</v>
      </c>
      <c r="B1337" s="832" t="s">
        <v>2161</v>
      </c>
      <c r="C1337" s="832" t="s">
        <v>2167</v>
      </c>
      <c r="D1337" s="833" t="s">
        <v>3722</v>
      </c>
      <c r="E1337" s="834" t="s">
        <v>2206</v>
      </c>
      <c r="F1337" s="832" t="s">
        <v>2162</v>
      </c>
      <c r="G1337" s="832" t="s">
        <v>2356</v>
      </c>
      <c r="H1337" s="832" t="s">
        <v>585</v>
      </c>
      <c r="I1337" s="832" t="s">
        <v>3611</v>
      </c>
      <c r="J1337" s="832" t="s">
        <v>1261</v>
      </c>
      <c r="K1337" s="832" t="s">
        <v>3279</v>
      </c>
      <c r="L1337" s="835">
        <v>156.61000000000001</v>
      </c>
      <c r="M1337" s="835">
        <v>156.61000000000001</v>
      </c>
      <c r="N1337" s="832">
        <v>1</v>
      </c>
      <c r="O1337" s="836">
        <v>0.5</v>
      </c>
      <c r="P1337" s="835">
        <v>156.61000000000001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7</v>
      </c>
      <c r="B1338" s="832" t="s">
        <v>2161</v>
      </c>
      <c r="C1338" s="832" t="s">
        <v>2167</v>
      </c>
      <c r="D1338" s="833" t="s">
        <v>3722</v>
      </c>
      <c r="E1338" s="834" t="s">
        <v>2206</v>
      </c>
      <c r="F1338" s="832" t="s">
        <v>2162</v>
      </c>
      <c r="G1338" s="832" t="s">
        <v>3638</v>
      </c>
      <c r="H1338" s="832" t="s">
        <v>585</v>
      </c>
      <c r="I1338" s="832" t="s">
        <v>3639</v>
      </c>
      <c r="J1338" s="832" t="s">
        <v>3640</v>
      </c>
      <c r="K1338" s="832" t="s">
        <v>3641</v>
      </c>
      <c r="L1338" s="835">
        <v>0</v>
      </c>
      <c r="M1338" s="835">
        <v>0</v>
      </c>
      <c r="N1338" s="832">
        <v>3</v>
      </c>
      <c r="O1338" s="836">
        <v>2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7</v>
      </c>
      <c r="B1339" s="832" t="s">
        <v>2161</v>
      </c>
      <c r="C1339" s="832" t="s">
        <v>2167</v>
      </c>
      <c r="D1339" s="833" t="s">
        <v>3722</v>
      </c>
      <c r="E1339" s="834" t="s">
        <v>2206</v>
      </c>
      <c r="F1339" s="832" t="s">
        <v>2162</v>
      </c>
      <c r="G1339" s="832" t="s">
        <v>3638</v>
      </c>
      <c r="H1339" s="832" t="s">
        <v>585</v>
      </c>
      <c r="I1339" s="832" t="s">
        <v>3642</v>
      </c>
      <c r="J1339" s="832" t="s">
        <v>3640</v>
      </c>
      <c r="K1339" s="832" t="s">
        <v>3643</v>
      </c>
      <c r="L1339" s="835">
        <v>0</v>
      </c>
      <c r="M1339" s="835">
        <v>0</v>
      </c>
      <c r="N1339" s="832">
        <v>1</v>
      </c>
      <c r="O1339" s="836">
        <v>1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7</v>
      </c>
      <c r="B1340" s="832" t="s">
        <v>2161</v>
      </c>
      <c r="C1340" s="832" t="s">
        <v>2167</v>
      </c>
      <c r="D1340" s="833" t="s">
        <v>3722</v>
      </c>
      <c r="E1340" s="834" t="s">
        <v>2189</v>
      </c>
      <c r="F1340" s="832" t="s">
        <v>2162</v>
      </c>
      <c r="G1340" s="832" t="s">
        <v>2748</v>
      </c>
      <c r="H1340" s="832" t="s">
        <v>634</v>
      </c>
      <c r="I1340" s="832" t="s">
        <v>2065</v>
      </c>
      <c r="J1340" s="832" t="s">
        <v>1320</v>
      </c>
      <c r="K1340" s="832" t="s">
        <v>2066</v>
      </c>
      <c r="L1340" s="835">
        <v>207.45</v>
      </c>
      <c r="M1340" s="835">
        <v>414.9</v>
      </c>
      <c r="N1340" s="832">
        <v>2</v>
      </c>
      <c r="O1340" s="836">
        <v>0.5</v>
      </c>
      <c r="P1340" s="835">
        <v>414.9</v>
      </c>
      <c r="Q1340" s="837">
        <v>1</v>
      </c>
      <c r="R1340" s="832">
        <v>2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7</v>
      </c>
      <c r="B1341" s="832" t="s">
        <v>2161</v>
      </c>
      <c r="C1341" s="832" t="s">
        <v>2167</v>
      </c>
      <c r="D1341" s="833" t="s">
        <v>3722</v>
      </c>
      <c r="E1341" s="834" t="s">
        <v>2189</v>
      </c>
      <c r="F1341" s="832" t="s">
        <v>2162</v>
      </c>
      <c r="G1341" s="832" t="s">
        <v>2663</v>
      </c>
      <c r="H1341" s="832" t="s">
        <v>585</v>
      </c>
      <c r="I1341" s="832" t="s">
        <v>3644</v>
      </c>
      <c r="J1341" s="832" t="s">
        <v>2665</v>
      </c>
      <c r="K1341" s="832" t="s">
        <v>1855</v>
      </c>
      <c r="L1341" s="835">
        <v>543.36</v>
      </c>
      <c r="M1341" s="835">
        <v>1086.72</v>
      </c>
      <c r="N1341" s="832">
        <v>2</v>
      </c>
      <c r="O1341" s="836">
        <v>0.5</v>
      </c>
      <c r="P1341" s="835">
        <v>1086.72</v>
      </c>
      <c r="Q1341" s="837">
        <v>1</v>
      </c>
      <c r="R1341" s="832">
        <v>2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7</v>
      </c>
      <c r="B1342" s="832" t="s">
        <v>2161</v>
      </c>
      <c r="C1342" s="832" t="s">
        <v>2167</v>
      </c>
      <c r="D1342" s="833" t="s">
        <v>3722</v>
      </c>
      <c r="E1342" s="834" t="s">
        <v>2189</v>
      </c>
      <c r="F1342" s="832" t="s">
        <v>2162</v>
      </c>
      <c r="G1342" s="832" t="s">
        <v>3645</v>
      </c>
      <c r="H1342" s="832" t="s">
        <v>585</v>
      </c>
      <c r="I1342" s="832" t="s">
        <v>3646</v>
      </c>
      <c r="J1342" s="832" t="s">
        <v>3647</v>
      </c>
      <c r="K1342" s="832" t="s">
        <v>3648</v>
      </c>
      <c r="L1342" s="835">
        <v>0</v>
      </c>
      <c r="M1342" s="835">
        <v>0</v>
      </c>
      <c r="N1342" s="832">
        <v>1</v>
      </c>
      <c r="O1342" s="836">
        <v>1</v>
      </c>
      <c r="P1342" s="835">
        <v>0</v>
      </c>
      <c r="Q1342" s="837"/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7</v>
      </c>
      <c r="B1343" s="832" t="s">
        <v>2161</v>
      </c>
      <c r="C1343" s="832" t="s">
        <v>2167</v>
      </c>
      <c r="D1343" s="833" t="s">
        <v>3722</v>
      </c>
      <c r="E1343" s="834" t="s">
        <v>2176</v>
      </c>
      <c r="F1343" s="832" t="s">
        <v>2162</v>
      </c>
      <c r="G1343" s="832" t="s">
        <v>2671</v>
      </c>
      <c r="H1343" s="832" t="s">
        <v>585</v>
      </c>
      <c r="I1343" s="832" t="s">
        <v>2672</v>
      </c>
      <c r="J1343" s="832" t="s">
        <v>2673</v>
      </c>
      <c r="K1343" s="832" t="s">
        <v>2674</v>
      </c>
      <c r="L1343" s="835">
        <v>32.28</v>
      </c>
      <c r="M1343" s="835">
        <v>129.12</v>
      </c>
      <c r="N1343" s="832">
        <v>4</v>
      </c>
      <c r="O1343" s="836">
        <v>1.5</v>
      </c>
      <c r="P1343" s="835">
        <v>129.12</v>
      </c>
      <c r="Q1343" s="837">
        <v>1</v>
      </c>
      <c r="R1343" s="832">
        <v>4</v>
      </c>
      <c r="S1343" s="837">
        <v>1</v>
      </c>
      <c r="T1343" s="836">
        <v>1.5</v>
      </c>
      <c r="U1343" s="838">
        <v>1</v>
      </c>
    </row>
    <row r="1344" spans="1:21" ht="14.4" customHeight="1" x14ac:dyDescent="0.3">
      <c r="A1344" s="831">
        <v>7</v>
      </c>
      <c r="B1344" s="832" t="s">
        <v>2161</v>
      </c>
      <c r="C1344" s="832" t="s">
        <v>2167</v>
      </c>
      <c r="D1344" s="833" t="s">
        <v>3722</v>
      </c>
      <c r="E1344" s="834" t="s">
        <v>2176</v>
      </c>
      <c r="F1344" s="832" t="s">
        <v>2162</v>
      </c>
      <c r="G1344" s="832" t="s">
        <v>2671</v>
      </c>
      <c r="H1344" s="832" t="s">
        <v>585</v>
      </c>
      <c r="I1344" s="832" t="s">
        <v>2751</v>
      </c>
      <c r="J1344" s="832" t="s">
        <v>2673</v>
      </c>
      <c r="K1344" s="832" t="s">
        <v>2752</v>
      </c>
      <c r="L1344" s="835">
        <v>96.84</v>
      </c>
      <c r="M1344" s="835">
        <v>1355.76</v>
      </c>
      <c r="N1344" s="832">
        <v>14</v>
      </c>
      <c r="O1344" s="836">
        <v>4.5</v>
      </c>
      <c r="P1344" s="835">
        <v>774.72</v>
      </c>
      <c r="Q1344" s="837">
        <v>0.57142857142857151</v>
      </c>
      <c r="R1344" s="832">
        <v>8</v>
      </c>
      <c r="S1344" s="837">
        <v>0.5714285714285714</v>
      </c>
      <c r="T1344" s="836">
        <v>3</v>
      </c>
      <c r="U1344" s="838">
        <v>0.66666666666666663</v>
      </c>
    </row>
    <row r="1345" spans="1:21" ht="14.4" customHeight="1" x14ac:dyDescent="0.3">
      <c r="A1345" s="831">
        <v>7</v>
      </c>
      <c r="B1345" s="832" t="s">
        <v>2161</v>
      </c>
      <c r="C1345" s="832" t="s">
        <v>2167</v>
      </c>
      <c r="D1345" s="833" t="s">
        <v>3722</v>
      </c>
      <c r="E1345" s="834" t="s">
        <v>2176</v>
      </c>
      <c r="F1345" s="832" t="s">
        <v>2162</v>
      </c>
      <c r="G1345" s="832" t="s">
        <v>2671</v>
      </c>
      <c r="H1345" s="832" t="s">
        <v>585</v>
      </c>
      <c r="I1345" s="832" t="s">
        <v>3343</v>
      </c>
      <c r="J1345" s="832" t="s">
        <v>2673</v>
      </c>
      <c r="K1345" s="832" t="s">
        <v>3344</v>
      </c>
      <c r="L1345" s="835">
        <v>0</v>
      </c>
      <c r="M1345" s="835">
        <v>0</v>
      </c>
      <c r="N1345" s="832">
        <v>15</v>
      </c>
      <c r="O1345" s="836">
        <v>2</v>
      </c>
      <c r="P1345" s="835">
        <v>0</v>
      </c>
      <c r="Q1345" s="837"/>
      <c r="R1345" s="832">
        <v>15</v>
      </c>
      <c r="S1345" s="837">
        <v>1</v>
      </c>
      <c r="T1345" s="836">
        <v>2</v>
      </c>
      <c r="U1345" s="838">
        <v>1</v>
      </c>
    </row>
    <row r="1346" spans="1:21" ht="14.4" customHeight="1" x14ac:dyDescent="0.3">
      <c r="A1346" s="831">
        <v>7</v>
      </c>
      <c r="B1346" s="832" t="s">
        <v>2161</v>
      </c>
      <c r="C1346" s="832" t="s">
        <v>2167</v>
      </c>
      <c r="D1346" s="833" t="s">
        <v>3722</v>
      </c>
      <c r="E1346" s="834" t="s">
        <v>2176</v>
      </c>
      <c r="F1346" s="832" t="s">
        <v>2162</v>
      </c>
      <c r="G1346" s="832" t="s">
        <v>2883</v>
      </c>
      <c r="H1346" s="832" t="s">
        <v>585</v>
      </c>
      <c r="I1346" s="832" t="s">
        <v>2884</v>
      </c>
      <c r="J1346" s="832" t="s">
        <v>2885</v>
      </c>
      <c r="K1346" s="832" t="s">
        <v>2886</v>
      </c>
      <c r="L1346" s="835">
        <v>55.77</v>
      </c>
      <c r="M1346" s="835">
        <v>3457.74</v>
      </c>
      <c r="N1346" s="832">
        <v>62</v>
      </c>
      <c r="O1346" s="836">
        <v>22</v>
      </c>
      <c r="P1346" s="835">
        <v>2063.4899999999998</v>
      </c>
      <c r="Q1346" s="837">
        <v>0.59677419354838712</v>
      </c>
      <c r="R1346" s="832">
        <v>37</v>
      </c>
      <c r="S1346" s="837">
        <v>0.59677419354838712</v>
      </c>
      <c r="T1346" s="836">
        <v>14.5</v>
      </c>
      <c r="U1346" s="838">
        <v>0.65909090909090906</v>
      </c>
    </row>
    <row r="1347" spans="1:21" ht="14.4" customHeight="1" x14ac:dyDescent="0.3">
      <c r="A1347" s="831">
        <v>7</v>
      </c>
      <c r="B1347" s="832" t="s">
        <v>2161</v>
      </c>
      <c r="C1347" s="832" t="s">
        <v>2167</v>
      </c>
      <c r="D1347" s="833" t="s">
        <v>3722</v>
      </c>
      <c r="E1347" s="834" t="s">
        <v>2176</v>
      </c>
      <c r="F1347" s="832" t="s">
        <v>2162</v>
      </c>
      <c r="G1347" s="832" t="s">
        <v>2883</v>
      </c>
      <c r="H1347" s="832" t="s">
        <v>585</v>
      </c>
      <c r="I1347" s="832" t="s">
        <v>2887</v>
      </c>
      <c r="J1347" s="832" t="s">
        <v>2885</v>
      </c>
      <c r="K1347" s="832" t="s">
        <v>2888</v>
      </c>
      <c r="L1347" s="835">
        <v>0</v>
      </c>
      <c r="M1347" s="835">
        <v>0</v>
      </c>
      <c r="N1347" s="832">
        <v>2</v>
      </c>
      <c r="O1347" s="836">
        <v>1</v>
      </c>
      <c r="P1347" s="835">
        <v>0</v>
      </c>
      <c r="Q1347" s="837"/>
      <c r="R1347" s="832">
        <v>2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7</v>
      </c>
      <c r="B1348" s="832" t="s">
        <v>2161</v>
      </c>
      <c r="C1348" s="832" t="s">
        <v>2167</v>
      </c>
      <c r="D1348" s="833" t="s">
        <v>3722</v>
      </c>
      <c r="E1348" s="834" t="s">
        <v>2176</v>
      </c>
      <c r="F1348" s="832" t="s">
        <v>2162</v>
      </c>
      <c r="G1348" s="832" t="s">
        <v>2293</v>
      </c>
      <c r="H1348" s="832" t="s">
        <v>634</v>
      </c>
      <c r="I1348" s="832" t="s">
        <v>2449</v>
      </c>
      <c r="J1348" s="832" t="s">
        <v>2385</v>
      </c>
      <c r="K1348" s="832" t="s">
        <v>2450</v>
      </c>
      <c r="L1348" s="835">
        <v>70.540000000000006</v>
      </c>
      <c r="M1348" s="835">
        <v>141.08000000000001</v>
      </c>
      <c r="N1348" s="832">
        <v>2</v>
      </c>
      <c r="O1348" s="836">
        <v>1</v>
      </c>
      <c r="P1348" s="835">
        <v>141.08000000000001</v>
      </c>
      <c r="Q1348" s="837">
        <v>1</v>
      </c>
      <c r="R1348" s="832">
        <v>2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7</v>
      </c>
      <c r="B1349" s="832" t="s">
        <v>2161</v>
      </c>
      <c r="C1349" s="832" t="s">
        <v>2167</v>
      </c>
      <c r="D1349" s="833" t="s">
        <v>3722</v>
      </c>
      <c r="E1349" s="834" t="s">
        <v>2176</v>
      </c>
      <c r="F1349" s="832" t="s">
        <v>2162</v>
      </c>
      <c r="G1349" s="832" t="s">
        <v>2889</v>
      </c>
      <c r="H1349" s="832" t="s">
        <v>585</v>
      </c>
      <c r="I1349" s="832" t="s">
        <v>2890</v>
      </c>
      <c r="J1349" s="832" t="s">
        <v>2891</v>
      </c>
      <c r="K1349" s="832" t="s">
        <v>2892</v>
      </c>
      <c r="L1349" s="835">
        <v>55.95</v>
      </c>
      <c r="M1349" s="835">
        <v>447.6</v>
      </c>
      <c r="N1349" s="832">
        <v>8</v>
      </c>
      <c r="O1349" s="836">
        <v>1.5</v>
      </c>
      <c r="P1349" s="835">
        <v>335.70000000000005</v>
      </c>
      <c r="Q1349" s="837">
        <v>0.75000000000000011</v>
      </c>
      <c r="R1349" s="832">
        <v>6</v>
      </c>
      <c r="S1349" s="837">
        <v>0.75</v>
      </c>
      <c r="T1349" s="836">
        <v>0.5</v>
      </c>
      <c r="U1349" s="838">
        <v>0.33333333333333331</v>
      </c>
    </row>
    <row r="1350" spans="1:21" ht="14.4" customHeight="1" x14ac:dyDescent="0.3">
      <c r="A1350" s="831">
        <v>7</v>
      </c>
      <c r="B1350" s="832" t="s">
        <v>2161</v>
      </c>
      <c r="C1350" s="832" t="s">
        <v>2167</v>
      </c>
      <c r="D1350" s="833" t="s">
        <v>3722</v>
      </c>
      <c r="E1350" s="834" t="s">
        <v>2176</v>
      </c>
      <c r="F1350" s="832" t="s">
        <v>2162</v>
      </c>
      <c r="G1350" s="832" t="s">
        <v>3406</v>
      </c>
      <c r="H1350" s="832" t="s">
        <v>585</v>
      </c>
      <c r="I1350" s="832" t="s">
        <v>3407</v>
      </c>
      <c r="J1350" s="832" t="s">
        <v>3408</v>
      </c>
      <c r="K1350" s="832" t="s">
        <v>3409</v>
      </c>
      <c r="L1350" s="835">
        <v>0</v>
      </c>
      <c r="M1350" s="835">
        <v>0</v>
      </c>
      <c r="N1350" s="832">
        <v>1</v>
      </c>
      <c r="O1350" s="836">
        <v>1</v>
      </c>
      <c r="P1350" s="835">
        <v>0</v>
      </c>
      <c r="Q1350" s="837"/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7</v>
      </c>
      <c r="B1351" s="832" t="s">
        <v>2161</v>
      </c>
      <c r="C1351" s="832" t="s">
        <v>2167</v>
      </c>
      <c r="D1351" s="833" t="s">
        <v>3722</v>
      </c>
      <c r="E1351" s="834" t="s">
        <v>2176</v>
      </c>
      <c r="F1351" s="832" t="s">
        <v>2162</v>
      </c>
      <c r="G1351" s="832" t="s">
        <v>2538</v>
      </c>
      <c r="H1351" s="832" t="s">
        <v>585</v>
      </c>
      <c r="I1351" s="832" t="s">
        <v>2601</v>
      </c>
      <c r="J1351" s="832" t="s">
        <v>1046</v>
      </c>
      <c r="K1351" s="832" t="s">
        <v>2602</v>
      </c>
      <c r="L1351" s="835">
        <v>0</v>
      </c>
      <c r="M1351" s="835">
        <v>0</v>
      </c>
      <c r="N1351" s="832">
        <v>3</v>
      </c>
      <c r="O1351" s="836">
        <v>0.5</v>
      </c>
      <c r="P1351" s="835">
        <v>0</v>
      </c>
      <c r="Q1351" s="837"/>
      <c r="R1351" s="832">
        <v>3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7</v>
      </c>
      <c r="B1352" s="832" t="s">
        <v>2161</v>
      </c>
      <c r="C1352" s="832" t="s">
        <v>2167</v>
      </c>
      <c r="D1352" s="833" t="s">
        <v>3722</v>
      </c>
      <c r="E1352" s="834" t="s">
        <v>2176</v>
      </c>
      <c r="F1352" s="832" t="s">
        <v>2162</v>
      </c>
      <c r="G1352" s="832" t="s">
        <v>3649</v>
      </c>
      <c r="H1352" s="832" t="s">
        <v>585</v>
      </c>
      <c r="I1352" s="832" t="s">
        <v>3650</v>
      </c>
      <c r="J1352" s="832" t="s">
        <v>3651</v>
      </c>
      <c r="K1352" s="832" t="s">
        <v>3652</v>
      </c>
      <c r="L1352" s="835">
        <v>0</v>
      </c>
      <c r="M1352" s="835">
        <v>0</v>
      </c>
      <c r="N1352" s="832">
        <v>2</v>
      </c>
      <c r="O1352" s="836">
        <v>1</v>
      </c>
      <c r="P1352" s="835">
        <v>0</v>
      </c>
      <c r="Q1352" s="837"/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7</v>
      </c>
      <c r="B1353" s="832" t="s">
        <v>2161</v>
      </c>
      <c r="C1353" s="832" t="s">
        <v>2167</v>
      </c>
      <c r="D1353" s="833" t="s">
        <v>3722</v>
      </c>
      <c r="E1353" s="834" t="s">
        <v>2176</v>
      </c>
      <c r="F1353" s="832" t="s">
        <v>2162</v>
      </c>
      <c r="G1353" s="832" t="s">
        <v>2893</v>
      </c>
      <c r="H1353" s="832" t="s">
        <v>585</v>
      </c>
      <c r="I1353" s="832" t="s">
        <v>2894</v>
      </c>
      <c r="J1353" s="832" t="s">
        <v>2895</v>
      </c>
      <c r="K1353" s="832" t="s">
        <v>2896</v>
      </c>
      <c r="L1353" s="835">
        <v>754.04</v>
      </c>
      <c r="M1353" s="835">
        <v>42226.240000000005</v>
      </c>
      <c r="N1353" s="832">
        <v>56</v>
      </c>
      <c r="O1353" s="836">
        <v>11</v>
      </c>
      <c r="P1353" s="835">
        <v>29407.56</v>
      </c>
      <c r="Q1353" s="837">
        <v>0.6964285714285714</v>
      </c>
      <c r="R1353" s="832">
        <v>39</v>
      </c>
      <c r="S1353" s="837">
        <v>0.6964285714285714</v>
      </c>
      <c r="T1353" s="836">
        <v>8</v>
      </c>
      <c r="U1353" s="838">
        <v>0.72727272727272729</v>
      </c>
    </row>
    <row r="1354" spans="1:21" ht="14.4" customHeight="1" x14ac:dyDescent="0.3">
      <c r="A1354" s="831">
        <v>7</v>
      </c>
      <c r="B1354" s="832" t="s">
        <v>2161</v>
      </c>
      <c r="C1354" s="832" t="s">
        <v>2167</v>
      </c>
      <c r="D1354" s="833" t="s">
        <v>3722</v>
      </c>
      <c r="E1354" s="834" t="s">
        <v>2176</v>
      </c>
      <c r="F1354" s="832" t="s">
        <v>2162</v>
      </c>
      <c r="G1354" s="832" t="s">
        <v>2893</v>
      </c>
      <c r="H1354" s="832" t="s">
        <v>585</v>
      </c>
      <c r="I1354" s="832" t="s">
        <v>3199</v>
      </c>
      <c r="J1354" s="832" t="s">
        <v>2895</v>
      </c>
      <c r="K1354" s="832" t="s">
        <v>2904</v>
      </c>
      <c r="L1354" s="835">
        <v>1131.06</v>
      </c>
      <c r="M1354" s="835">
        <v>15834.839999999998</v>
      </c>
      <c r="N1354" s="832">
        <v>14</v>
      </c>
      <c r="O1354" s="836">
        <v>4</v>
      </c>
      <c r="P1354" s="835">
        <v>15834.839999999998</v>
      </c>
      <c r="Q1354" s="837">
        <v>1</v>
      </c>
      <c r="R1354" s="832">
        <v>14</v>
      </c>
      <c r="S1354" s="837">
        <v>1</v>
      </c>
      <c r="T1354" s="836">
        <v>4</v>
      </c>
      <c r="U1354" s="838">
        <v>1</v>
      </c>
    </row>
    <row r="1355" spans="1:21" ht="14.4" customHeight="1" x14ac:dyDescent="0.3">
      <c r="A1355" s="831">
        <v>7</v>
      </c>
      <c r="B1355" s="832" t="s">
        <v>2161</v>
      </c>
      <c r="C1355" s="832" t="s">
        <v>2167</v>
      </c>
      <c r="D1355" s="833" t="s">
        <v>3722</v>
      </c>
      <c r="E1355" s="834" t="s">
        <v>2176</v>
      </c>
      <c r="F1355" s="832" t="s">
        <v>2162</v>
      </c>
      <c r="G1355" s="832" t="s">
        <v>2893</v>
      </c>
      <c r="H1355" s="832" t="s">
        <v>585</v>
      </c>
      <c r="I1355" s="832" t="s">
        <v>2897</v>
      </c>
      <c r="J1355" s="832" t="s">
        <v>2895</v>
      </c>
      <c r="K1355" s="832" t="s">
        <v>2898</v>
      </c>
      <c r="L1355" s="835">
        <v>1508.08</v>
      </c>
      <c r="M1355" s="835">
        <v>81436.319999999978</v>
      </c>
      <c r="N1355" s="832">
        <v>54</v>
      </c>
      <c r="O1355" s="836">
        <v>11</v>
      </c>
      <c r="P1355" s="835">
        <v>75403.999999999985</v>
      </c>
      <c r="Q1355" s="837">
        <v>0.92592592592592604</v>
      </c>
      <c r="R1355" s="832">
        <v>50</v>
      </c>
      <c r="S1355" s="837">
        <v>0.92592592592592593</v>
      </c>
      <c r="T1355" s="836">
        <v>10</v>
      </c>
      <c r="U1355" s="838">
        <v>0.90909090909090906</v>
      </c>
    </row>
    <row r="1356" spans="1:21" ht="14.4" customHeight="1" x14ac:dyDescent="0.3">
      <c r="A1356" s="831">
        <v>7</v>
      </c>
      <c r="B1356" s="832" t="s">
        <v>2161</v>
      </c>
      <c r="C1356" s="832" t="s">
        <v>2167</v>
      </c>
      <c r="D1356" s="833" t="s">
        <v>3722</v>
      </c>
      <c r="E1356" s="834" t="s">
        <v>2176</v>
      </c>
      <c r="F1356" s="832" t="s">
        <v>2162</v>
      </c>
      <c r="G1356" s="832" t="s">
        <v>2893</v>
      </c>
      <c r="H1356" s="832" t="s">
        <v>585</v>
      </c>
      <c r="I1356" s="832" t="s">
        <v>3415</v>
      </c>
      <c r="J1356" s="832" t="s">
        <v>2900</v>
      </c>
      <c r="K1356" s="832" t="s">
        <v>2898</v>
      </c>
      <c r="L1356" s="835">
        <v>1292.6500000000001</v>
      </c>
      <c r="M1356" s="835">
        <v>38779.5</v>
      </c>
      <c r="N1356" s="832">
        <v>30</v>
      </c>
      <c r="O1356" s="836">
        <v>5</v>
      </c>
      <c r="P1356" s="835">
        <v>7755.9000000000005</v>
      </c>
      <c r="Q1356" s="837">
        <v>0.2</v>
      </c>
      <c r="R1356" s="832">
        <v>6</v>
      </c>
      <c r="S1356" s="837">
        <v>0.2</v>
      </c>
      <c r="T1356" s="836">
        <v>1</v>
      </c>
      <c r="U1356" s="838">
        <v>0.2</v>
      </c>
    </row>
    <row r="1357" spans="1:21" ht="14.4" customHeight="1" x14ac:dyDescent="0.3">
      <c r="A1357" s="831">
        <v>7</v>
      </c>
      <c r="B1357" s="832" t="s">
        <v>2161</v>
      </c>
      <c r="C1357" s="832" t="s">
        <v>2167</v>
      </c>
      <c r="D1357" s="833" t="s">
        <v>3722</v>
      </c>
      <c r="E1357" s="834" t="s">
        <v>2176</v>
      </c>
      <c r="F1357" s="832" t="s">
        <v>2162</v>
      </c>
      <c r="G1357" s="832" t="s">
        <v>2893</v>
      </c>
      <c r="H1357" s="832" t="s">
        <v>585</v>
      </c>
      <c r="I1357" s="832" t="s">
        <v>2899</v>
      </c>
      <c r="J1357" s="832" t="s">
        <v>2900</v>
      </c>
      <c r="K1357" s="832" t="s">
        <v>2896</v>
      </c>
      <c r="L1357" s="835">
        <v>646.32000000000005</v>
      </c>
      <c r="M1357" s="835">
        <v>19389.599999999999</v>
      </c>
      <c r="N1357" s="832">
        <v>30</v>
      </c>
      <c r="O1357" s="836">
        <v>7</v>
      </c>
      <c r="P1357" s="835">
        <v>15511.68</v>
      </c>
      <c r="Q1357" s="837">
        <v>0.8</v>
      </c>
      <c r="R1357" s="832">
        <v>24</v>
      </c>
      <c r="S1357" s="837">
        <v>0.8</v>
      </c>
      <c r="T1357" s="836">
        <v>6</v>
      </c>
      <c r="U1357" s="838">
        <v>0.8571428571428571</v>
      </c>
    </row>
    <row r="1358" spans="1:21" ht="14.4" customHeight="1" x14ac:dyDescent="0.3">
      <c r="A1358" s="831">
        <v>7</v>
      </c>
      <c r="B1358" s="832" t="s">
        <v>2161</v>
      </c>
      <c r="C1358" s="832" t="s">
        <v>2167</v>
      </c>
      <c r="D1358" s="833" t="s">
        <v>3722</v>
      </c>
      <c r="E1358" s="834" t="s">
        <v>2176</v>
      </c>
      <c r="F1358" s="832" t="s">
        <v>2162</v>
      </c>
      <c r="G1358" s="832" t="s">
        <v>2893</v>
      </c>
      <c r="H1358" s="832" t="s">
        <v>634</v>
      </c>
      <c r="I1358" s="832" t="s">
        <v>2901</v>
      </c>
      <c r="J1358" s="832" t="s">
        <v>2902</v>
      </c>
      <c r="K1358" s="832" t="s">
        <v>2896</v>
      </c>
      <c r="L1358" s="835">
        <v>754.04</v>
      </c>
      <c r="M1358" s="835">
        <v>6032.32</v>
      </c>
      <c r="N1358" s="832">
        <v>8</v>
      </c>
      <c r="O1358" s="836">
        <v>2</v>
      </c>
      <c r="P1358" s="835">
        <v>6032.32</v>
      </c>
      <c r="Q1358" s="837">
        <v>1</v>
      </c>
      <c r="R1358" s="832">
        <v>8</v>
      </c>
      <c r="S1358" s="837">
        <v>1</v>
      </c>
      <c r="T1358" s="836">
        <v>2</v>
      </c>
      <c r="U1358" s="838">
        <v>1</v>
      </c>
    </row>
    <row r="1359" spans="1:21" ht="14.4" customHeight="1" x14ac:dyDescent="0.3">
      <c r="A1359" s="831">
        <v>7</v>
      </c>
      <c r="B1359" s="832" t="s">
        <v>2161</v>
      </c>
      <c r="C1359" s="832" t="s">
        <v>2167</v>
      </c>
      <c r="D1359" s="833" t="s">
        <v>3722</v>
      </c>
      <c r="E1359" s="834" t="s">
        <v>2176</v>
      </c>
      <c r="F1359" s="832" t="s">
        <v>2162</v>
      </c>
      <c r="G1359" s="832" t="s">
        <v>2893</v>
      </c>
      <c r="H1359" s="832" t="s">
        <v>634</v>
      </c>
      <c r="I1359" s="832" t="s">
        <v>2903</v>
      </c>
      <c r="J1359" s="832" t="s">
        <v>2902</v>
      </c>
      <c r="K1359" s="832" t="s">
        <v>2904</v>
      </c>
      <c r="L1359" s="835">
        <v>1131.06</v>
      </c>
      <c r="M1359" s="835">
        <v>4524.24</v>
      </c>
      <c r="N1359" s="832">
        <v>4</v>
      </c>
      <c r="O1359" s="836">
        <v>2</v>
      </c>
      <c r="P1359" s="835">
        <v>4524.24</v>
      </c>
      <c r="Q1359" s="837">
        <v>1</v>
      </c>
      <c r="R1359" s="832">
        <v>4</v>
      </c>
      <c r="S1359" s="837">
        <v>1</v>
      </c>
      <c r="T1359" s="836">
        <v>2</v>
      </c>
      <c r="U1359" s="838">
        <v>1</v>
      </c>
    </row>
    <row r="1360" spans="1:21" ht="14.4" customHeight="1" x14ac:dyDescent="0.3">
      <c r="A1360" s="831">
        <v>7</v>
      </c>
      <c r="B1360" s="832" t="s">
        <v>2161</v>
      </c>
      <c r="C1360" s="832" t="s">
        <v>2167</v>
      </c>
      <c r="D1360" s="833" t="s">
        <v>3722</v>
      </c>
      <c r="E1360" s="834" t="s">
        <v>2176</v>
      </c>
      <c r="F1360" s="832" t="s">
        <v>2162</v>
      </c>
      <c r="G1360" s="832" t="s">
        <v>2893</v>
      </c>
      <c r="H1360" s="832" t="s">
        <v>634</v>
      </c>
      <c r="I1360" s="832" t="s">
        <v>3416</v>
      </c>
      <c r="J1360" s="832" t="s">
        <v>2902</v>
      </c>
      <c r="K1360" s="832" t="s">
        <v>2898</v>
      </c>
      <c r="L1360" s="835">
        <v>1508.08</v>
      </c>
      <c r="M1360" s="835">
        <v>6032.32</v>
      </c>
      <c r="N1360" s="832">
        <v>4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7</v>
      </c>
      <c r="B1361" s="832" t="s">
        <v>2161</v>
      </c>
      <c r="C1361" s="832" t="s">
        <v>2167</v>
      </c>
      <c r="D1361" s="833" t="s">
        <v>3722</v>
      </c>
      <c r="E1361" s="834" t="s">
        <v>2176</v>
      </c>
      <c r="F1361" s="832" t="s">
        <v>2162</v>
      </c>
      <c r="G1361" s="832" t="s">
        <v>2242</v>
      </c>
      <c r="H1361" s="832" t="s">
        <v>585</v>
      </c>
      <c r="I1361" s="832" t="s">
        <v>3653</v>
      </c>
      <c r="J1361" s="832" t="s">
        <v>3155</v>
      </c>
      <c r="K1361" s="832" t="s">
        <v>1858</v>
      </c>
      <c r="L1361" s="835">
        <v>508.75</v>
      </c>
      <c r="M1361" s="835">
        <v>2035</v>
      </c>
      <c r="N1361" s="832">
        <v>4</v>
      </c>
      <c r="O1361" s="836">
        <v>1</v>
      </c>
      <c r="P1361" s="835">
        <v>1017.5</v>
      </c>
      <c r="Q1361" s="837">
        <v>0.5</v>
      </c>
      <c r="R1361" s="832">
        <v>2</v>
      </c>
      <c r="S1361" s="837">
        <v>0.5</v>
      </c>
      <c r="T1361" s="836">
        <v>0.5</v>
      </c>
      <c r="U1361" s="838">
        <v>0.5</v>
      </c>
    </row>
    <row r="1362" spans="1:21" ht="14.4" customHeight="1" x14ac:dyDescent="0.3">
      <c r="A1362" s="831">
        <v>7</v>
      </c>
      <c r="B1362" s="832" t="s">
        <v>2161</v>
      </c>
      <c r="C1362" s="832" t="s">
        <v>2167</v>
      </c>
      <c r="D1362" s="833" t="s">
        <v>3722</v>
      </c>
      <c r="E1362" s="834" t="s">
        <v>2176</v>
      </c>
      <c r="F1362" s="832" t="s">
        <v>2162</v>
      </c>
      <c r="G1362" s="832" t="s">
        <v>2242</v>
      </c>
      <c r="H1362" s="832" t="s">
        <v>585</v>
      </c>
      <c r="I1362" s="832" t="s">
        <v>3654</v>
      </c>
      <c r="J1362" s="832" t="s">
        <v>3155</v>
      </c>
      <c r="K1362" s="832" t="s">
        <v>2245</v>
      </c>
      <c r="L1362" s="835">
        <v>254.37</v>
      </c>
      <c r="M1362" s="835">
        <v>254.37</v>
      </c>
      <c r="N1362" s="832">
        <v>1</v>
      </c>
      <c r="O1362" s="836">
        <v>1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7</v>
      </c>
      <c r="B1363" s="832" t="s">
        <v>2161</v>
      </c>
      <c r="C1363" s="832" t="s">
        <v>2167</v>
      </c>
      <c r="D1363" s="833" t="s">
        <v>3722</v>
      </c>
      <c r="E1363" s="834" t="s">
        <v>2176</v>
      </c>
      <c r="F1363" s="832" t="s">
        <v>2162</v>
      </c>
      <c r="G1363" s="832" t="s">
        <v>2748</v>
      </c>
      <c r="H1363" s="832" t="s">
        <v>634</v>
      </c>
      <c r="I1363" s="832" t="s">
        <v>2065</v>
      </c>
      <c r="J1363" s="832" t="s">
        <v>1320</v>
      </c>
      <c r="K1363" s="832" t="s">
        <v>2066</v>
      </c>
      <c r="L1363" s="835">
        <v>207.45</v>
      </c>
      <c r="M1363" s="835">
        <v>207.45</v>
      </c>
      <c r="N1363" s="832">
        <v>1</v>
      </c>
      <c r="O1363" s="836">
        <v>1</v>
      </c>
      <c r="P1363" s="835">
        <v>207.45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7</v>
      </c>
      <c r="B1364" s="832" t="s">
        <v>2161</v>
      </c>
      <c r="C1364" s="832" t="s">
        <v>2167</v>
      </c>
      <c r="D1364" s="833" t="s">
        <v>3722</v>
      </c>
      <c r="E1364" s="834" t="s">
        <v>2176</v>
      </c>
      <c r="F1364" s="832" t="s">
        <v>2162</v>
      </c>
      <c r="G1364" s="832" t="s">
        <v>2297</v>
      </c>
      <c r="H1364" s="832" t="s">
        <v>634</v>
      </c>
      <c r="I1364" s="832" t="s">
        <v>2038</v>
      </c>
      <c r="J1364" s="832" t="s">
        <v>797</v>
      </c>
      <c r="K1364" s="832" t="s">
        <v>1829</v>
      </c>
      <c r="L1364" s="835">
        <v>65.989999999999995</v>
      </c>
      <c r="M1364" s="835">
        <v>989.84999999999991</v>
      </c>
      <c r="N1364" s="832">
        <v>15</v>
      </c>
      <c r="O1364" s="836">
        <v>3</v>
      </c>
      <c r="P1364" s="835">
        <v>989.84999999999991</v>
      </c>
      <c r="Q1364" s="837">
        <v>1</v>
      </c>
      <c r="R1364" s="832">
        <v>15</v>
      </c>
      <c r="S1364" s="837">
        <v>1</v>
      </c>
      <c r="T1364" s="836">
        <v>3</v>
      </c>
      <c r="U1364" s="838">
        <v>1</v>
      </c>
    </row>
    <row r="1365" spans="1:21" ht="14.4" customHeight="1" x14ac:dyDescent="0.3">
      <c r="A1365" s="831">
        <v>7</v>
      </c>
      <c r="B1365" s="832" t="s">
        <v>2161</v>
      </c>
      <c r="C1365" s="832" t="s">
        <v>2167</v>
      </c>
      <c r="D1365" s="833" t="s">
        <v>3722</v>
      </c>
      <c r="E1365" s="834" t="s">
        <v>2176</v>
      </c>
      <c r="F1365" s="832" t="s">
        <v>2162</v>
      </c>
      <c r="G1365" s="832" t="s">
        <v>2297</v>
      </c>
      <c r="H1365" s="832" t="s">
        <v>634</v>
      </c>
      <c r="I1365" s="832" t="s">
        <v>2038</v>
      </c>
      <c r="J1365" s="832" t="s">
        <v>797</v>
      </c>
      <c r="K1365" s="832" t="s">
        <v>1829</v>
      </c>
      <c r="L1365" s="835">
        <v>42.57</v>
      </c>
      <c r="M1365" s="835">
        <v>979.11</v>
      </c>
      <c r="N1365" s="832">
        <v>23</v>
      </c>
      <c r="O1365" s="836">
        <v>5.5</v>
      </c>
      <c r="P1365" s="835">
        <v>979.11</v>
      </c>
      <c r="Q1365" s="837">
        <v>1</v>
      </c>
      <c r="R1365" s="832">
        <v>23</v>
      </c>
      <c r="S1365" s="837">
        <v>1</v>
      </c>
      <c r="T1365" s="836">
        <v>5.5</v>
      </c>
      <c r="U1365" s="838">
        <v>1</v>
      </c>
    </row>
    <row r="1366" spans="1:21" ht="14.4" customHeight="1" x14ac:dyDescent="0.3">
      <c r="A1366" s="831">
        <v>7</v>
      </c>
      <c r="B1366" s="832" t="s">
        <v>2161</v>
      </c>
      <c r="C1366" s="832" t="s">
        <v>2167</v>
      </c>
      <c r="D1366" s="833" t="s">
        <v>3722</v>
      </c>
      <c r="E1366" s="834" t="s">
        <v>2176</v>
      </c>
      <c r="F1366" s="832" t="s">
        <v>2162</v>
      </c>
      <c r="G1366" s="832" t="s">
        <v>2297</v>
      </c>
      <c r="H1366" s="832" t="s">
        <v>634</v>
      </c>
      <c r="I1366" s="832" t="s">
        <v>2039</v>
      </c>
      <c r="J1366" s="832" t="s">
        <v>799</v>
      </c>
      <c r="K1366" s="832" t="s">
        <v>2040</v>
      </c>
      <c r="L1366" s="835">
        <v>85.16</v>
      </c>
      <c r="M1366" s="835">
        <v>766.43999999999994</v>
      </c>
      <c r="N1366" s="832">
        <v>9</v>
      </c>
      <c r="O1366" s="836">
        <v>1.5</v>
      </c>
      <c r="P1366" s="835">
        <v>510.96</v>
      </c>
      <c r="Q1366" s="837">
        <v>0.66666666666666674</v>
      </c>
      <c r="R1366" s="832">
        <v>6</v>
      </c>
      <c r="S1366" s="837">
        <v>0.66666666666666663</v>
      </c>
      <c r="T1366" s="836">
        <v>1</v>
      </c>
      <c r="U1366" s="838">
        <v>0.66666666666666663</v>
      </c>
    </row>
    <row r="1367" spans="1:21" ht="14.4" customHeight="1" x14ac:dyDescent="0.3">
      <c r="A1367" s="831">
        <v>7</v>
      </c>
      <c r="B1367" s="832" t="s">
        <v>2161</v>
      </c>
      <c r="C1367" s="832" t="s">
        <v>2167</v>
      </c>
      <c r="D1367" s="833" t="s">
        <v>3722</v>
      </c>
      <c r="E1367" s="834" t="s">
        <v>2176</v>
      </c>
      <c r="F1367" s="832" t="s">
        <v>2162</v>
      </c>
      <c r="G1367" s="832" t="s">
        <v>2297</v>
      </c>
      <c r="H1367" s="832" t="s">
        <v>634</v>
      </c>
      <c r="I1367" s="832" t="s">
        <v>2039</v>
      </c>
      <c r="J1367" s="832" t="s">
        <v>799</v>
      </c>
      <c r="K1367" s="832" t="s">
        <v>2040</v>
      </c>
      <c r="L1367" s="835">
        <v>132</v>
      </c>
      <c r="M1367" s="835">
        <v>660</v>
      </c>
      <c r="N1367" s="832">
        <v>5</v>
      </c>
      <c r="O1367" s="836">
        <v>1</v>
      </c>
      <c r="P1367" s="835">
        <v>660</v>
      </c>
      <c r="Q1367" s="837">
        <v>1</v>
      </c>
      <c r="R1367" s="832">
        <v>5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7</v>
      </c>
      <c r="B1368" s="832" t="s">
        <v>2161</v>
      </c>
      <c r="C1368" s="832" t="s">
        <v>2167</v>
      </c>
      <c r="D1368" s="833" t="s">
        <v>3722</v>
      </c>
      <c r="E1368" s="834" t="s">
        <v>2176</v>
      </c>
      <c r="F1368" s="832" t="s">
        <v>2162</v>
      </c>
      <c r="G1368" s="832" t="s">
        <v>2297</v>
      </c>
      <c r="H1368" s="832" t="s">
        <v>634</v>
      </c>
      <c r="I1368" s="832" t="s">
        <v>2041</v>
      </c>
      <c r="J1368" s="832" t="s">
        <v>799</v>
      </c>
      <c r="K1368" s="832" t="s">
        <v>2042</v>
      </c>
      <c r="L1368" s="835">
        <v>170.32</v>
      </c>
      <c r="M1368" s="835">
        <v>510.96</v>
      </c>
      <c r="N1368" s="832">
        <v>3</v>
      </c>
      <c r="O1368" s="836">
        <v>0.5</v>
      </c>
      <c r="P1368" s="835">
        <v>510.96</v>
      </c>
      <c r="Q1368" s="837">
        <v>1</v>
      </c>
      <c r="R1368" s="832">
        <v>3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7</v>
      </c>
      <c r="B1369" s="832" t="s">
        <v>2161</v>
      </c>
      <c r="C1369" s="832" t="s">
        <v>2167</v>
      </c>
      <c r="D1369" s="833" t="s">
        <v>3722</v>
      </c>
      <c r="E1369" s="834" t="s">
        <v>2176</v>
      </c>
      <c r="F1369" s="832" t="s">
        <v>2162</v>
      </c>
      <c r="G1369" s="832" t="s">
        <v>2221</v>
      </c>
      <c r="H1369" s="832" t="s">
        <v>634</v>
      </c>
      <c r="I1369" s="832" t="s">
        <v>2222</v>
      </c>
      <c r="J1369" s="832" t="s">
        <v>2069</v>
      </c>
      <c r="K1369" s="832" t="s">
        <v>1839</v>
      </c>
      <c r="L1369" s="835">
        <v>207.45</v>
      </c>
      <c r="M1369" s="835">
        <v>207.45</v>
      </c>
      <c r="N1369" s="832">
        <v>1</v>
      </c>
      <c r="O1369" s="836">
        <v>0.5</v>
      </c>
      <c r="P1369" s="835">
        <v>207.45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7</v>
      </c>
      <c r="B1370" s="832" t="s">
        <v>2161</v>
      </c>
      <c r="C1370" s="832" t="s">
        <v>2167</v>
      </c>
      <c r="D1370" s="833" t="s">
        <v>3722</v>
      </c>
      <c r="E1370" s="834" t="s">
        <v>2176</v>
      </c>
      <c r="F1370" s="832" t="s">
        <v>2162</v>
      </c>
      <c r="G1370" s="832" t="s">
        <v>2221</v>
      </c>
      <c r="H1370" s="832" t="s">
        <v>585</v>
      </c>
      <c r="I1370" s="832" t="s">
        <v>3655</v>
      </c>
      <c r="J1370" s="832" t="s">
        <v>2848</v>
      </c>
      <c r="K1370" s="832" t="s">
        <v>3656</v>
      </c>
      <c r="L1370" s="835">
        <v>27.67</v>
      </c>
      <c r="M1370" s="835">
        <v>55.34</v>
      </c>
      <c r="N1370" s="832">
        <v>2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7</v>
      </c>
      <c r="B1371" s="832" t="s">
        <v>2161</v>
      </c>
      <c r="C1371" s="832" t="s">
        <v>2167</v>
      </c>
      <c r="D1371" s="833" t="s">
        <v>3722</v>
      </c>
      <c r="E1371" s="834" t="s">
        <v>2176</v>
      </c>
      <c r="F1371" s="832" t="s">
        <v>2162</v>
      </c>
      <c r="G1371" s="832" t="s">
        <v>2221</v>
      </c>
      <c r="H1371" s="832" t="s">
        <v>585</v>
      </c>
      <c r="I1371" s="832" t="s">
        <v>3657</v>
      </c>
      <c r="J1371" s="832" t="s">
        <v>3658</v>
      </c>
      <c r="K1371" s="832" t="s">
        <v>2869</v>
      </c>
      <c r="L1371" s="835">
        <v>97.96</v>
      </c>
      <c r="M1371" s="835">
        <v>195.92</v>
      </c>
      <c r="N1371" s="832">
        <v>2</v>
      </c>
      <c r="O1371" s="836">
        <v>1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7</v>
      </c>
      <c r="B1372" s="832" t="s">
        <v>2161</v>
      </c>
      <c r="C1372" s="832" t="s">
        <v>2167</v>
      </c>
      <c r="D1372" s="833" t="s">
        <v>3722</v>
      </c>
      <c r="E1372" s="834" t="s">
        <v>2176</v>
      </c>
      <c r="F1372" s="832" t="s">
        <v>2162</v>
      </c>
      <c r="G1372" s="832" t="s">
        <v>2440</v>
      </c>
      <c r="H1372" s="832" t="s">
        <v>585</v>
      </c>
      <c r="I1372" s="832" t="s">
        <v>2905</v>
      </c>
      <c r="J1372" s="832" t="s">
        <v>2442</v>
      </c>
      <c r="K1372" s="832" t="s">
        <v>2906</v>
      </c>
      <c r="L1372" s="835">
        <v>140.94999999999999</v>
      </c>
      <c r="M1372" s="835">
        <v>563.79999999999995</v>
      </c>
      <c r="N1372" s="832">
        <v>4</v>
      </c>
      <c r="O1372" s="836">
        <v>1.5</v>
      </c>
      <c r="P1372" s="835">
        <v>422.84999999999997</v>
      </c>
      <c r="Q1372" s="837">
        <v>0.75</v>
      </c>
      <c r="R1372" s="832">
        <v>3</v>
      </c>
      <c r="S1372" s="837">
        <v>0.75</v>
      </c>
      <c r="T1372" s="836">
        <v>1</v>
      </c>
      <c r="U1372" s="838">
        <v>0.66666666666666663</v>
      </c>
    </row>
    <row r="1373" spans="1:21" ht="14.4" customHeight="1" x14ac:dyDescent="0.3">
      <c r="A1373" s="831">
        <v>7</v>
      </c>
      <c r="B1373" s="832" t="s">
        <v>2161</v>
      </c>
      <c r="C1373" s="832" t="s">
        <v>2167</v>
      </c>
      <c r="D1373" s="833" t="s">
        <v>3722</v>
      </c>
      <c r="E1373" s="834" t="s">
        <v>2176</v>
      </c>
      <c r="F1373" s="832" t="s">
        <v>2162</v>
      </c>
      <c r="G1373" s="832" t="s">
        <v>2440</v>
      </c>
      <c r="H1373" s="832" t="s">
        <v>585</v>
      </c>
      <c r="I1373" s="832" t="s">
        <v>3423</v>
      </c>
      <c r="J1373" s="832" t="s">
        <v>2442</v>
      </c>
      <c r="K1373" s="832" t="s">
        <v>2908</v>
      </c>
      <c r="L1373" s="835">
        <v>211.42</v>
      </c>
      <c r="M1373" s="835">
        <v>211.42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7</v>
      </c>
      <c r="B1374" s="832" t="s">
        <v>2161</v>
      </c>
      <c r="C1374" s="832" t="s">
        <v>2167</v>
      </c>
      <c r="D1374" s="833" t="s">
        <v>3722</v>
      </c>
      <c r="E1374" s="834" t="s">
        <v>2176</v>
      </c>
      <c r="F1374" s="832" t="s">
        <v>2162</v>
      </c>
      <c r="G1374" s="832" t="s">
        <v>2308</v>
      </c>
      <c r="H1374" s="832" t="s">
        <v>585</v>
      </c>
      <c r="I1374" s="832" t="s">
        <v>2309</v>
      </c>
      <c r="J1374" s="832" t="s">
        <v>2310</v>
      </c>
      <c r="K1374" s="832" t="s">
        <v>2311</v>
      </c>
      <c r="L1374" s="835">
        <v>29.13</v>
      </c>
      <c r="M1374" s="835">
        <v>524.34</v>
      </c>
      <c r="N1374" s="832">
        <v>18</v>
      </c>
      <c r="O1374" s="836">
        <v>4</v>
      </c>
      <c r="P1374" s="835">
        <v>320.43</v>
      </c>
      <c r="Q1374" s="837">
        <v>0.61111111111111105</v>
      </c>
      <c r="R1374" s="832">
        <v>11</v>
      </c>
      <c r="S1374" s="837">
        <v>0.61111111111111116</v>
      </c>
      <c r="T1374" s="836">
        <v>2</v>
      </c>
      <c r="U1374" s="838">
        <v>0.5</v>
      </c>
    </row>
    <row r="1375" spans="1:21" ht="14.4" customHeight="1" x14ac:dyDescent="0.3">
      <c r="A1375" s="831">
        <v>7</v>
      </c>
      <c r="B1375" s="832" t="s">
        <v>2161</v>
      </c>
      <c r="C1375" s="832" t="s">
        <v>2167</v>
      </c>
      <c r="D1375" s="833" t="s">
        <v>3722</v>
      </c>
      <c r="E1375" s="834" t="s">
        <v>2176</v>
      </c>
      <c r="F1375" s="832" t="s">
        <v>2162</v>
      </c>
      <c r="G1375" s="832" t="s">
        <v>2308</v>
      </c>
      <c r="H1375" s="832" t="s">
        <v>585</v>
      </c>
      <c r="I1375" s="832" t="s">
        <v>2426</v>
      </c>
      <c r="J1375" s="832" t="s">
        <v>2427</v>
      </c>
      <c r="K1375" s="832" t="s">
        <v>2428</v>
      </c>
      <c r="L1375" s="835">
        <v>80.319999999999993</v>
      </c>
      <c r="M1375" s="835">
        <v>2248.96</v>
      </c>
      <c r="N1375" s="832">
        <v>28</v>
      </c>
      <c r="O1375" s="836">
        <v>5.5</v>
      </c>
      <c r="P1375" s="835">
        <v>1526.08</v>
      </c>
      <c r="Q1375" s="837">
        <v>0.67857142857142849</v>
      </c>
      <c r="R1375" s="832">
        <v>19</v>
      </c>
      <c r="S1375" s="837">
        <v>0.6785714285714286</v>
      </c>
      <c r="T1375" s="836">
        <v>3.5</v>
      </c>
      <c r="U1375" s="838">
        <v>0.63636363636363635</v>
      </c>
    </row>
    <row r="1376" spans="1:21" ht="14.4" customHeight="1" x14ac:dyDescent="0.3">
      <c r="A1376" s="831">
        <v>7</v>
      </c>
      <c r="B1376" s="832" t="s">
        <v>2161</v>
      </c>
      <c r="C1376" s="832" t="s">
        <v>2167</v>
      </c>
      <c r="D1376" s="833" t="s">
        <v>3722</v>
      </c>
      <c r="E1376" s="834" t="s">
        <v>2176</v>
      </c>
      <c r="F1376" s="832" t="s">
        <v>2162</v>
      </c>
      <c r="G1376" s="832" t="s">
        <v>3353</v>
      </c>
      <c r="H1376" s="832" t="s">
        <v>585</v>
      </c>
      <c r="I1376" s="832" t="s">
        <v>3354</v>
      </c>
      <c r="J1376" s="832" t="s">
        <v>3355</v>
      </c>
      <c r="K1376" s="832" t="s">
        <v>3356</v>
      </c>
      <c r="L1376" s="835">
        <v>40.25</v>
      </c>
      <c r="M1376" s="835">
        <v>80.5</v>
      </c>
      <c r="N1376" s="832">
        <v>2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7</v>
      </c>
      <c r="B1377" s="832" t="s">
        <v>2161</v>
      </c>
      <c r="C1377" s="832" t="s">
        <v>2167</v>
      </c>
      <c r="D1377" s="833" t="s">
        <v>3722</v>
      </c>
      <c r="E1377" s="834" t="s">
        <v>2176</v>
      </c>
      <c r="F1377" s="832" t="s">
        <v>2162</v>
      </c>
      <c r="G1377" s="832" t="s">
        <v>2603</v>
      </c>
      <c r="H1377" s="832" t="s">
        <v>585</v>
      </c>
      <c r="I1377" s="832" t="s">
        <v>2913</v>
      </c>
      <c r="J1377" s="832" t="s">
        <v>2914</v>
      </c>
      <c r="K1377" s="832" t="s">
        <v>1829</v>
      </c>
      <c r="L1377" s="835">
        <v>85.16</v>
      </c>
      <c r="M1377" s="835">
        <v>255.48</v>
      </c>
      <c r="N1377" s="832">
        <v>3</v>
      </c>
      <c r="O1377" s="836">
        <v>0.5</v>
      </c>
      <c r="P1377" s="835">
        <v>255.48</v>
      </c>
      <c r="Q1377" s="837">
        <v>1</v>
      </c>
      <c r="R1377" s="832">
        <v>3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7</v>
      </c>
      <c r="B1378" s="832" t="s">
        <v>2161</v>
      </c>
      <c r="C1378" s="832" t="s">
        <v>2167</v>
      </c>
      <c r="D1378" s="833" t="s">
        <v>3722</v>
      </c>
      <c r="E1378" s="834" t="s">
        <v>2176</v>
      </c>
      <c r="F1378" s="832" t="s">
        <v>2162</v>
      </c>
      <c r="G1378" s="832" t="s">
        <v>2915</v>
      </c>
      <c r="H1378" s="832" t="s">
        <v>585</v>
      </c>
      <c r="I1378" s="832" t="s">
        <v>2916</v>
      </c>
      <c r="J1378" s="832" t="s">
        <v>2917</v>
      </c>
      <c r="K1378" s="832" t="s">
        <v>2918</v>
      </c>
      <c r="L1378" s="835">
        <v>232.68</v>
      </c>
      <c r="M1378" s="835">
        <v>1396.08</v>
      </c>
      <c r="N1378" s="832">
        <v>6</v>
      </c>
      <c r="O1378" s="836">
        <v>1</v>
      </c>
      <c r="P1378" s="835">
        <v>1396.08</v>
      </c>
      <c r="Q1378" s="837">
        <v>1</v>
      </c>
      <c r="R1378" s="832">
        <v>6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7</v>
      </c>
      <c r="B1379" s="832" t="s">
        <v>2161</v>
      </c>
      <c r="C1379" s="832" t="s">
        <v>2167</v>
      </c>
      <c r="D1379" s="833" t="s">
        <v>3722</v>
      </c>
      <c r="E1379" s="834" t="s">
        <v>2176</v>
      </c>
      <c r="F1379" s="832" t="s">
        <v>2162</v>
      </c>
      <c r="G1379" s="832" t="s">
        <v>2915</v>
      </c>
      <c r="H1379" s="832" t="s">
        <v>585</v>
      </c>
      <c r="I1379" s="832" t="s">
        <v>2919</v>
      </c>
      <c r="J1379" s="832" t="s">
        <v>2920</v>
      </c>
      <c r="K1379" s="832" t="s">
        <v>2921</v>
      </c>
      <c r="L1379" s="835">
        <v>1454.23</v>
      </c>
      <c r="M1379" s="835">
        <v>8725.380000000001</v>
      </c>
      <c r="N1379" s="832">
        <v>6</v>
      </c>
      <c r="O1379" s="836">
        <v>1</v>
      </c>
      <c r="P1379" s="835">
        <v>8725.380000000001</v>
      </c>
      <c r="Q1379" s="837">
        <v>1</v>
      </c>
      <c r="R1379" s="832">
        <v>6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7</v>
      </c>
      <c r="B1380" s="832" t="s">
        <v>2161</v>
      </c>
      <c r="C1380" s="832" t="s">
        <v>2167</v>
      </c>
      <c r="D1380" s="833" t="s">
        <v>3722</v>
      </c>
      <c r="E1380" s="834" t="s">
        <v>2176</v>
      </c>
      <c r="F1380" s="832" t="s">
        <v>2162</v>
      </c>
      <c r="G1380" s="832" t="s">
        <v>2915</v>
      </c>
      <c r="H1380" s="832" t="s">
        <v>585</v>
      </c>
      <c r="I1380" s="832" t="s">
        <v>3202</v>
      </c>
      <c r="J1380" s="832" t="s">
        <v>2920</v>
      </c>
      <c r="K1380" s="832" t="s">
        <v>3203</v>
      </c>
      <c r="L1380" s="835">
        <v>1938.97</v>
      </c>
      <c r="M1380" s="835">
        <v>34901.46</v>
      </c>
      <c r="N1380" s="832">
        <v>18</v>
      </c>
      <c r="O1380" s="836">
        <v>3</v>
      </c>
      <c r="P1380" s="835">
        <v>34901.46</v>
      </c>
      <c r="Q1380" s="837">
        <v>1</v>
      </c>
      <c r="R1380" s="832">
        <v>18</v>
      </c>
      <c r="S1380" s="837">
        <v>1</v>
      </c>
      <c r="T1380" s="836">
        <v>3</v>
      </c>
      <c r="U1380" s="838">
        <v>1</v>
      </c>
    </row>
    <row r="1381" spans="1:21" ht="14.4" customHeight="1" x14ac:dyDescent="0.3">
      <c r="A1381" s="831">
        <v>7</v>
      </c>
      <c r="B1381" s="832" t="s">
        <v>2161</v>
      </c>
      <c r="C1381" s="832" t="s">
        <v>2167</v>
      </c>
      <c r="D1381" s="833" t="s">
        <v>3722</v>
      </c>
      <c r="E1381" s="834" t="s">
        <v>2176</v>
      </c>
      <c r="F1381" s="832" t="s">
        <v>2162</v>
      </c>
      <c r="G1381" s="832" t="s">
        <v>2915</v>
      </c>
      <c r="H1381" s="832" t="s">
        <v>585</v>
      </c>
      <c r="I1381" s="832" t="s">
        <v>3204</v>
      </c>
      <c r="J1381" s="832" t="s">
        <v>3205</v>
      </c>
      <c r="K1381" s="832" t="s">
        <v>3206</v>
      </c>
      <c r="L1381" s="835">
        <v>5322.08</v>
      </c>
      <c r="M1381" s="835">
        <v>37254.559999999998</v>
      </c>
      <c r="N1381" s="832">
        <v>7</v>
      </c>
      <c r="O1381" s="836">
        <v>4</v>
      </c>
      <c r="P1381" s="835">
        <v>37254.559999999998</v>
      </c>
      <c r="Q1381" s="837">
        <v>1</v>
      </c>
      <c r="R1381" s="832">
        <v>7</v>
      </c>
      <c r="S1381" s="837">
        <v>1</v>
      </c>
      <c r="T1381" s="836">
        <v>4</v>
      </c>
      <c r="U1381" s="838">
        <v>1</v>
      </c>
    </row>
    <row r="1382" spans="1:21" ht="14.4" customHeight="1" x14ac:dyDescent="0.3">
      <c r="A1382" s="831">
        <v>7</v>
      </c>
      <c r="B1382" s="832" t="s">
        <v>2161</v>
      </c>
      <c r="C1382" s="832" t="s">
        <v>2167</v>
      </c>
      <c r="D1382" s="833" t="s">
        <v>3722</v>
      </c>
      <c r="E1382" s="834" t="s">
        <v>2176</v>
      </c>
      <c r="F1382" s="832" t="s">
        <v>2162</v>
      </c>
      <c r="G1382" s="832" t="s">
        <v>2915</v>
      </c>
      <c r="H1382" s="832" t="s">
        <v>585</v>
      </c>
      <c r="I1382" s="832" t="s">
        <v>2922</v>
      </c>
      <c r="J1382" s="832" t="s">
        <v>2917</v>
      </c>
      <c r="K1382" s="832" t="s">
        <v>2923</v>
      </c>
      <c r="L1382" s="835">
        <v>1938.97</v>
      </c>
      <c r="M1382" s="835">
        <v>15511.76</v>
      </c>
      <c r="N1382" s="832">
        <v>8</v>
      </c>
      <c r="O1382" s="836">
        <v>2</v>
      </c>
      <c r="P1382" s="835">
        <v>15511.76</v>
      </c>
      <c r="Q1382" s="837">
        <v>1</v>
      </c>
      <c r="R1382" s="832">
        <v>8</v>
      </c>
      <c r="S1382" s="837">
        <v>1</v>
      </c>
      <c r="T1382" s="836">
        <v>2</v>
      </c>
      <c r="U1382" s="838">
        <v>1</v>
      </c>
    </row>
    <row r="1383" spans="1:21" ht="14.4" customHeight="1" x14ac:dyDescent="0.3">
      <c r="A1383" s="831">
        <v>7</v>
      </c>
      <c r="B1383" s="832" t="s">
        <v>2161</v>
      </c>
      <c r="C1383" s="832" t="s">
        <v>2167</v>
      </c>
      <c r="D1383" s="833" t="s">
        <v>3722</v>
      </c>
      <c r="E1383" s="834" t="s">
        <v>2176</v>
      </c>
      <c r="F1383" s="832" t="s">
        <v>2162</v>
      </c>
      <c r="G1383" s="832" t="s">
        <v>2915</v>
      </c>
      <c r="H1383" s="832" t="s">
        <v>585</v>
      </c>
      <c r="I1383" s="832" t="s">
        <v>2924</v>
      </c>
      <c r="J1383" s="832" t="s">
        <v>2917</v>
      </c>
      <c r="K1383" s="832" t="s">
        <v>2925</v>
      </c>
      <c r="L1383" s="835">
        <v>1454.23</v>
      </c>
      <c r="M1383" s="835">
        <v>17450.760000000002</v>
      </c>
      <c r="N1383" s="832">
        <v>12</v>
      </c>
      <c r="O1383" s="836">
        <v>2</v>
      </c>
      <c r="P1383" s="835">
        <v>17450.760000000002</v>
      </c>
      <c r="Q1383" s="837">
        <v>1</v>
      </c>
      <c r="R1383" s="832">
        <v>12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7</v>
      </c>
      <c r="B1384" s="832" t="s">
        <v>2161</v>
      </c>
      <c r="C1384" s="832" t="s">
        <v>2167</v>
      </c>
      <c r="D1384" s="833" t="s">
        <v>3722</v>
      </c>
      <c r="E1384" s="834" t="s">
        <v>2176</v>
      </c>
      <c r="F1384" s="832" t="s">
        <v>2162</v>
      </c>
      <c r="G1384" s="832" t="s">
        <v>2915</v>
      </c>
      <c r="H1384" s="832" t="s">
        <v>585</v>
      </c>
      <c r="I1384" s="832" t="s">
        <v>3207</v>
      </c>
      <c r="J1384" s="832" t="s">
        <v>2917</v>
      </c>
      <c r="K1384" s="832" t="s">
        <v>3208</v>
      </c>
      <c r="L1384" s="835">
        <v>484.75</v>
      </c>
      <c r="M1384" s="835">
        <v>5817</v>
      </c>
      <c r="N1384" s="832">
        <v>12</v>
      </c>
      <c r="O1384" s="836">
        <v>2</v>
      </c>
      <c r="P1384" s="835">
        <v>5817</v>
      </c>
      <c r="Q1384" s="837">
        <v>1</v>
      </c>
      <c r="R1384" s="832">
        <v>12</v>
      </c>
      <c r="S1384" s="837">
        <v>1</v>
      </c>
      <c r="T1384" s="836">
        <v>2</v>
      </c>
      <c r="U1384" s="838">
        <v>1</v>
      </c>
    </row>
    <row r="1385" spans="1:21" ht="14.4" customHeight="1" x14ac:dyDescent="0.3">
      <c r="A1385" s="831">
        <v>7</v>
      </c>
      <c r="B1385" s="832" t="s">
        <v>2161</v>
      </c>
      <c r="C1385" s="832" t="s">
        <v>2167</v>
      </c>
      <c r="D1385" s="833" t="s">
        <v>3722</v>
      </c>
      <c r="E1385" s="834" t="s">
        <v>2176</v>
      </c>
      <c r="F1385" s="832" t="s">
        <v>2162</v>
      </c>
      <c r="G1385" s="832" t="s">
        <v>2915</v>
      </c>
      <c r="H1385" s="832" t="s">
        <v>585</v>
      </c>
      <c r="I1385" s="832" t="s">
        <v>3209</v>
      </c>
      <c r="J1385" s="832" t="s">
        <v>2917</v>
      </c>
      <c r="K1385" s="832" t="s">
        <v>3210</v>
      </c>
      <c r="L1385" s="835">
        <v>969.48</v>
      </c>
      <c r="M1385" s="835">
        <v>5816.88</v>
      </c>
      <c r="N1385" s="832">
        <v>6</v>
      </c>
      <c r="O1385" s="836">
        <v>1</v>
      </c>
      <c r="P1385" s="835">
        <v>5816.88</v>
      </c>
      <c r="Q1385" s="837">
        <v>1</v>
      </c>
      <c r="R1385" s="832">
        <v>6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7</v>
      </c>
      <c r="B1386" s="832" t="s">
        <v>2161</v>
      </c>
      <c r="C1386" s="832" t="s">
        <v>2167</v>
      </c>
      <c r="D1386" s="833" t="s">
        <v>3722</v>
      </c>
      <c r="E1386" s="834" t="s">
        <v>2176</v>
      </c>
      <c r="F1386" s="832" t="s">
        <v>2162</v>
      </c>
      <c r="G1386" s="832" t="s">
        <v>2915</v>
      </c>
      <c r="H1386" s="832" t="s">
        <v>585</v>
      </c>
      <c r="I1386" s="832" t="s">
        <v>2926</v>
      </c>
      <c r="J1386" s="832" t="s">
        <v>2927</v>
      </c>
      <c r="K1386" s="832" t="s">
        <v>2928</v>
      </c>
      <c r="L1386" s="835">
        <v>1938.97</v>
      </c>
      <c r="M1386" s="835">
        <v>67863.95</v>
      </c>
      <c r="N1386" s="832">
        <v>35</v>
      </c>
      <c r="O1386" s="836">
        <v>6</v>
      </c>
      <c r="P1386" s="835">
        <v>67863.95</v>
      </c>
      <c r="Q1386" s="837">
        <v>1</v>
      </c>
      <c r="R1386" s="832">
        <v>35</v>
      </c>
      <c r="S1386" s="837">
        <v>1</v>
      </c>
      <c r="T1386" s="836">
        <v>6</v>
      </c>
      <c r="U1386" s="838">
        <v>1</v>
      </c>
    </row>
    <row r="1387" spans="1:21" ht="14.4" customHeight="1" x14ac:dyDescent="0.3">
      <c r="A1387" s="831">
        <v>7</v>
      </c>
      <c r="B1387" s="832" t="s">
        <v>2161</v>
      </c>
      <c r="C1387" s="832" t="s">
        <v>2167</v>
      </c>
      <c r="D1387" s="833" t="s">
        <v>3722</v>
      </c>
      <c r="E1387" s="834" t="s">
        <v>2176</v>
      </c>
      <c r="F1387" s="832" t="s">
        <v>2162</v>
      </c>
      <c r="G1387" s="832" t="s">
        <v>2915</v>
      </c>
      <c r="H1387" s="832" t="s">
        <v>585</v>
      </c>
      <c r="I1387" s="832" t="s">
        <v>3158</v>
      </c>
      <c r="J1387" s="832" t="s">
        <v>2920</v>
      </c>
      <c r="K1387" s="832" t="s">
        <v>2935</v>
      </c>
      <c r="L1387" s="835">
        <v>484.75</v>
      </c>
      <c r="M1387" s="835">
        <v>2908.5</v>
      </c>
      <c r="N1387" s="832">
        <v>6</v>
      </c>
      <c r="O1387" s="836">
        <v>1</v>
      </c>
      <c r="P1387" s="835">
        <v>2908.5</v>
      </c>
      <c r="Q1387" s="837">
        <v>1</v>
      </c>
      <c r="R1387" s="832">
        <v>6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7</v>
      </c>
      <c r="B1388" s="832" t="s">
        <v>2161</v>
      </c>
      <c r="C1388" s="832" t="s">
        <v>2167</v>
      </c>
      <c r="D1388" s="833" t="s">
        <v>3722</v>
      </c>
      <c r="E1388" s="834" t="s">
        <v>2176</v>
      </c>
      <c r="F1388" s="832" t="s">
        <v>2162</v>
      </c>
      <c r="G1388" s="832" t="s">
        <v>2915</v>
      </c>
      <c r="H1388" s="832" t="s">
        <v>585</v>
      </c>
      <c r="I1388" s="832" t="s">
        <v>2929</v>
      </c>
      <c r="J1388" s="832" t="s">
        <v>2927</v>
      </c>
      <c r="K1388" s="832" t="s">
        <v>2930</v>
      </c>
      <c r="L1388" s="835">
        <v>484.75</v>
      </c>
      <c r="M1388" s="835">
        <v>8725.5</v>
      </c>
      <c r="N1388" s="832">
        <v>18</v>
      </c>
      <c r="O1388" s="836">
        <v>2.5</v>
      </c>
      <c r="P1388" s="835">
        <v>8725.5</v>
      </c>
      <c r="Q1388" s="837">
        <v>1</v>
      </c>
      <c r="R1388" s="832">
        <v>18</v>
      </c>
      <c r="S1388" s="837">
        <v>1</v>
      </c>
      <c r="T1388" s="836">
        <v>2.5</v>
      </c>
      <c r="U1388" s="838">
        <v>1</v>
      </c>
    </row>
    <row r="1389" spans="1:21" ht="14.4" customHeight="1" x14ac:dyDescent="0.3">
      <c r="A1389" s="831">
        <v>7</v>
      </c>
      <c r="B1389" s="832" t="s">
        <v>2161</v>
      </c>
      <c r="C1389" s="832" t="s">
        <v>2167</v>
      </c>
      <c r="D1389" s="833" t="s">
        <v>3722</v>
      </c>
      <c r="E1389" s="834" t="s">
        <v>2176</v>
      </c>
      <c r="F1389" s="832" t="s">
        <v>2162</v>
      </c>
      <c r="G1389" s="832" t="s">
        <v>2915</v>
      </c>
      <c r="H1389" s="832" t="s">
        <v>585</v>
      </c>
      <c r="I1389" s="832" t="s">
        <v>2931</v>
      </c>
      <c r="J1389" s="832" t="s">
        <v>2927</v>
      </c>
      <c r="K1389" s="832" t="s">
        <v>2932</v>
      </c>
      <c r="L1389" s="835">
        <v>969.48</v>
      </c>
      <c r="M1389" s="835">
        <v>23267.52</v>
      </c>
      <c r="N1389" s="832">
        <v>24</v>
      </c>
      <c r="O1389" s="836">
        <v>4</v>
      </c>
      <c r="P1389" s="835">
        <v>23267.52</v>
      </c>
      <c r="Q1389" s="837">
        <v>1</v>
      </c>
      <c r="R1389" s="832">
        <v>24</v>
      </c>
      <c r="S1389" s="837">
        <v>1</v>
      </c>
      <c r="T1389" s="836">
        <v>4</v>
      </c>
      <c r="U1389" s="838">
        <v>1</v>
      </c>
    </row>
    <row r="1390" spans="1:21" ht="14.4" customHeight="1" x14ac:dyDescent="0.3">
      <c r="A1390" s="831">
        <v>7</v>
      </c>
      <c r="B1390" s="832" t="s">
        <v>2161</v>
      </c>
      <c r="C1390" s="832" t="s">
        <v>2167</v>
      </c>
      <c r="D1390" s="833" t="s">
        <v>3722</v>
      </c>
      <c r="E1390" s="834" t="s">
        <v>2176</v>
      </c>
      <c r="F1390" s="832" t="s">
        <v>2162</v>
      </c>
      <c r="G1390" s="832" t="s">
        <v>2915</v>
      </c>
      <c r="H1390" s="832" t="s">
        <v>634</v>
      </c>
      <c r="I1390" s="832" t="s">
        <v>2933</v>
      </c>
      <c r="J1390" s="832" t="s">
        <v>2934</v>
      </c>
      <c r="K1390" s="832" t="s">
        <v>2935</v>
      </c>
      <c r="L1390" s="835">
        <v>484.75</v>
      </c>
      <c r="M1390" s="835">
        <v>15027.25</v>
      </c>
      <c r="N1390" s="832">
        <v>31</v>
      </c>
      <c r="O1390" s="836">
        <v>5.5</v>
      </c>
      <c r="P1390" s="835">
        <v>12118.75</v>
      </c>
      <c r="Q1390" s="837">
        <v>0.80645161290322576</v>
      </c>
      <c r="R1390" s="832">
        <v>25</v>
      </c>
      <c r="S1390" s="837">
        <v>0.80645161290322576</v>
      </c>
      <c r="T1390" s="836">
        <v>4.5</v>
      </c>
      <c r="U1390" s="838">
        <v>0.81818181818181823</v>
      </c>
    </row>
    <row r="1391" spans="1:21" ht="14.4" customHeight="1" x14ac:dyDescent="0.3">
      <c r="A1391" s="831">
        <v>7</v>
      </c>
      <c r="B1391" s="832" t="s">
        <v>2161</v>
      </c>
      <c r="C1391" s="832" t="s">
        <v>2167</v>
      </c>
      <c r="D1391" s="833" t="s">
        <v>3722</v>
      </c>
      <c r="E1391" s="834" t="s">
        <v>2176</v>
      </c>
      <c r="F1391" s="832" t="s">
        <v>2162</v>
      </c>
      <c r="G1391" s="832" t="s">
        <v>2915</v>
      </c>
      <c r="H1391" s="832" t="s">
        <v>585</v>
      </c>
      <c r="I1391" s="832" t="s">
        <v>2936</v>
      </c>
      <c r="J1391" s="832" t="s">
        <v>2927</v>
      </c>
      <c r="K1391" s="832" t="s">
        <v>2937</v>
      </c>
      <c r="L1391" s="835">
        <v>0</v>
      </c>
      <c r="M1391" s="835">
        <v>0</v>
      </c>
      <c r="N1391" s="832">
        <v>21</v>
      </c>
      <c r="O1391" s="836">
        <v>2.5</v>
      </c>
      <c r="P1391" s="835">
        <v>0</v>
      </c>
      <c r="Q1391" s="837"/>
      <c r="R1391" s="832">
        <v>12</v>
      </c>
      <c r="S1391" s="837">
        <v>0.5714285714285714</v>
      </c>
      <c r="T1391" s="836">
        <v>1.5</v>
      </c>
      <c r="U1391" s="838">
        <v>0.6</v>
      </c>
    </row>
    <row r="1392" spans="1:21" ht="14.4" customHeight="1" x14ac:dyDescent="0.3">
      <c r="A1392" s="831">
        <v>7</v>
      </c>
      <c r="B1392" s="832" t="s">
        <v>2161</v>
      </c>
      <c r="C1392" s="832" t="s">
        <v>2167</v>
      </c>
      <c r="D1392" s="833" t="s">
        <v>3722</v>
      </c>
      <c r="E1392" s="834" t="s">
        <v>2176</v>
      </c>
      <c r="F1392" s="832" t="s">
        <v>2162</v>
      </c>
      <c r="G1392" s="832" t="s">
        <v>2915</v>
      </c>
      <c r="H1392" s="832" t="s">
        <v>634</v>
      </c>
      <c r="I1392" s="832" t="s">
        <v>2940</v>
      </c>
      <c r="J1392" s="832" t="s">
        <v>2934</v>
      </c>
      <c r="K1392" s="832" t="s">
        <v>2941</v>
      </c>
      <c r="L1392" s="835">
        <v>969.48</v>
      </c>
      <c r="M1392" s="835">
        <v>31023.360000000001</v>
      </c>
      <c r="N1392" s="832">
        <v>32</v>
      </c>
      <c r="O1392" s="836">
        <v>6</v>
      </c>
      <c r="P1392" s="835">
        <v>19389.600000000002</v>
      </c>
      <c r="Q1392" s="837">
        <v>0.62500000000000011</v>
      </c>
      <c r="R1392" s="832">
        <v>20</v>
      </c>
      <c r="S1392" s="837">
        <v>0.625</v>
      </c>
      <c r="T1392" s="836">
        <v>4</v>
      </c>
      <c r="U1392" s="838">
        <v>0.66666666666666663</v>
      </c>
    </row>
    <row r="1393" spans="1:21" ht="14.4" customHeight="1" x14ac:dyDescent="0.3">
      <c r="A1393" s="831">
        <v>7</v>
      </c>
      <c r="B1393" s="832" t="s">
        <v>2161</v>
      </c>
      <c r="C1393" s="832" t="s">
        <v>2167</v>
      </c>
      <c r="D1393" s="833" t="s">
        <v>3722</v>
      </c>
      <c r="E1393" s="834" t="s">
        <v>2176</v>
      </c>
      <c r="F1393" s="832" t="s">
        <v>2162</v>
      </c>
      <c r="G1393" s="832" t="s">
        <v>2915</v>
      </c>
      <c r="H1393" s="832" t="s">
        <v>634</v>
      </c>
      <c r="I1393" s="832" t="s">
        <v>3211</v>
      </c>
      <c r="J1393" s="832" t="s">
        <v>2934</v>
      </c>
      <c r="K1393" s="832" t="s">
        <v>3203</v>
      </c>
      <c r="L1393" s="835">
        <v>1938.97</v>
      </c>
      <c r="M1393" s="835">
        <v>31023.52</v>
      </c>
      <c r="N1393" s="832">
        <v>16</v>
      </c>
      <c r="O1393" s="836">
        <v>1.5</v>
      </c>
      <c r="P1393" s="835">
        <v>31023.52</v>
      </c>
      <c r="Q1393" s="837">
        <v>1</v>
      </c>
      <c r="R1393" s="832">
        <v>16</v>
      </c>
      <c r="S1393" s="837">
        <v>1</v>
      </c>
      <c r="T1393" s="836">
        <v>1.5</v>
      </c>
      <c r="U1393" s="838">
        <v>1</v>
      </c>
    </row>
    <row r="1394" spans="1:21" ht="14.4" customHeight="1" x14ac:dyDescent="0.3">
      <c r="A1394" s="831">
        <v>7</v>
      </c>
      <c r="B1394" s="832" t="s">
        <v>2161</v>
      </c>
      <c r="C1394" s="832" t="s">
        <v>2167</v>
      </c>
      <c r="D1394" s="833" t="s">
        <v>3722</v>
      </c>
      <c r="E1394" s="834" t="s">
        <v>2176</v>
      </c>
      <c r="F1394" s="832" t="s">
        <v>2162</v>
      </c>
      <c r="G1394" s="832" t="s">
        <v>2915</v>
      </c>
      <c r="H1394" s="832" t="s">
        <v>634</v>
      </c>
      <c r="I1394" s="832" t="s">
        <v>2942</v>
      </c>
      <c r="J1394" s="832" t="s">
        <v>2934</v>
      </c>
      <c r="K1394" s="832" t="s">
        <v>2943</v>
      </c>
      <c r="L1394" s="835">
        <v>242.37</v>
      </c>
      <c r="M1394" s="835">
        <v>2423.6999999999998</v>
      </c>
      <c r="N1394" s="832">
        <v>10</v>
      </c>
      <c r="O1394" s="836">
        <v>2</v>
      </c>
      <c r="P1394" s="835">
        <v>2423.6999999999998</v>
      </c>
      <c r="Q1394" s="837">
        <v>1</v>
      </c>
      <c r="R1394" s="832">
        <v>10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7</v>
      </c>
      <c r="B1395" s="832" t="s">
        <v>2161</v>
      </c>
      <c r="C1395" s="832" t="s">
        <v>2167</v>
      </c>
      <c r="D1395" s="833" t="s">
        <v>3722</v>
      </c>
      <c r="E1395" s="834" t="s">
        <v>2176</v>
      </c>
      <c r="F1395" s="832" t="s">
        <v>2162</v>
      </c>
      <c r="G1395" s="832" t="s">
        <v>2915</v>
      </c>
      <c r="H1395" s="832" t="s">
        <v>634</v>
      </c>
      <c r="I1395" s="832" t="s">
        <v>3214</v>
      </c>
      <c r="J1395" s="832" t="s">
        <v>2934</v>
      </c>
      <c r="K1395" s="832" t="s">
        <v>2921</v>
      </c>
      <c r="L1395" s="835">
        <v>1454.23</v>
      </c>
      <c r="M1395" s="835">
        <v>34901.520000000004</v>
      </c>
      <c r="N1395" s="832">
        <v>24</v>
      </c>
      <c r="O1395" s="836">
        <v>6</v>
      </c>
      <c r="P1395" s="835">
        <v>34901.520000000004</v>
      </c>
      <c r="Q1395" s="837">
        <v>1</v>
      </c>
      <c r="R1395" s="832">
        <v>24</v>
      </c>
      <c r="S1395" s="837">
        <v>1</v>
      </c>
      <c r="T1395" s="836">
        <v>6</v>
      </c>
      <c r="U1395" s="838">
        <v>1</v>
      </c>
    </row>
    <row r="1396" spans="1:21" ht="14.4" customHeight="1" x14ac:dyDescent="0.3">
      <c r="A1396" s="831">
        <v>7</v>
      </c>
      <c r="B1396" s="832" t="s">
        <v>2161</v>
      </c>
      <c r="C1396" s="832" t="s">
        <v>2167</v>
      </c>
      <c r="D1396" s="833" t="s">
        <v>3722</v>
      </c>
      <c r="E1396" s="834" t="s">
        <v>2176</v>
      </c>
      <c r="F1396" s="832" t="s">
        <v>2162</v>
      </c>
      <c r="G1396" s="832" t="s">
        <v>2484</v>
      </c>
      <c r="H1396" s="832" t="s">
        <v>585</v>
      </c>
      <c r="I1396" s="832" t="s">
        <v>2485</v>
      </c>
      <c r="J1396" s="832" t="s">
        <v>2486</v>
      </c>
      <c r="K1396" s="832" t="s">
        <v>2487</v>
      </c>
      <c r="L1396" s="835">
        <v>0</v>
      </c>
      <c r="M1396" s="835">
        <v>0</v>
      </c>
      <c r="N1396" s="832">
        <v>3</v>
      </c>
      <c r="O1396" s="836">
        <v>0.5</v>
      </c>
      <c r="P1396" s="835">
        <v>0</v>
      </c>
      <c r="Q1396" s="837"/>
      <c r="R1396" s="832">
        <v>3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7</v>
      </c>
      <c r="B1397" s="832" t="s">
        <v>2161</v>
      </c>
      <c r="C1397" s="832" t="s">
        <v>2167</v>
      </c>
      <c r="D1397" s="833" t="s">
        <v>3722</v>
      </c>
      <c r="E1397" s="834" t="s">
        <v>2176</v>
      </c>
      <c r="F1397" s="832" t="s">
        <v>2162</v>
      </c>
      <c r="G1397" s="832" t="s">
        <v>2316</v>
      </c>
      <c r="H1397" s="832" t="s">
        <v>585</v>
      </c>
      <c r="I1397" s="832" t="s">
        <v>3659</v>
      </c>
      <c r="J1397" s="832" t="s">
        <v>2953</v>
      </c>
      <c r="K1397" s="832" t="s">
        <v>2319</v>
      </c>
      <c r="L1397" s="835">
        <v>848.49</v>
      </c>
      <c r="M1397" s="835">
        <v>4242.45</v>
      </c>
      <c r="N1397" s="832">
        <v>5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7</v>
      </c>
      <c r="B1398" s="832" t="s">
        <v>2161</v>
      </c>
      <c r="C1398" s="832" t="s">
        <v>2167</v>
      </c>
      <c r="D1398" s="833" t="s">
        <v>3722</v>
      </c>
      <c r="E1398" s="834" t="s">
        <v>2176</v>
      </c>
      <c r="F1398" s="832" t="s">
        <v>2162</v>
      </c>
      <c r="G1398" s="832" t="s">
        <v>2316</v>
      </c>
      <c r="H1398" s="832" t="s">
        <v>585</v>
      </c>
      <c r="I1398" s="832" t="s">
        <v>2946</v>
      </c>
      <c r="J1398" s="832" t="s">
        <v>2318</v>
      </c>
      <c r="K1398" s="832" t="s">
        <v>2947</v>
      </c>
      <c r="L1398" s="835">
        <v>537.12</v>
      </c>
      <c r="M1398" s="835">
        <v>27930.240000000005</v>
      </c>
      <c r="N1398" s="832">
        <v>52</v>
      </c>
      <c r="O1398" s="836">
        <v>15.5</v>
      </c>
      <c r="P1398" s="835">
        <v>18262.080000000005</v>
      </c>
      <c r="Q1398" s="837">
        <v>0.65384615384615397</v>
      </c>
      <c r="R1398" s="832">
        <v>34</v>
      </c>
      <c r="S1398" s="837">
        <v>0.65384615384615385</v>
      </c>
      <c r="T1398" s="836">
        <v>10.5</v>
      </c>
      <c r="U1398" s="838">
        <v>0.67741935483870963</v>
      </c>
    </row>
    <row r="1399" spans="1:21" ht="14.4" customHeight="1" x14ac:dyDescent="0.3">
      <c r="A1399" s="831">
        <v>7</v>
      </c>
      <c r="B1399" s="832" t="s">
        <v>2161</v>
      </c>
      <c r="C1399" s="832" t="s">
        <v>2167</v>
      </c>
      <c r="D1399" s="833" t="s">
        <v>3722</v>
      </c>
      <c r="E1399" s="834" t="s">
        <v>2176</v>
      </c>
      <c r="F1399" s="832" t="s">
        <v>2162</v>
      </c>
      <c r="G1399" s="832" t="s">
        <v>2316</v>
      </c>
      <c r="H1399" s="832" t="s">
        <v>585</v>
      </c>
      <c r="I1399" s="832" t="s">
        <v>2317</v>
      </c>
      <c r="J1399" s="832" t="s">
        <v>2318</v>
      </c>
      <c r="K1399" s="832" t="s">
        <v>2319</v>
      </c>
      <c r="L1399" s="835">
        <v>848.49</v>
      </c>
      <c r="M1399" s="835">
        <v>132364.44</v>
      </c>
      <c r="N1399" s="832">
        <v>156</v>
      </c>
      <c r="O1399" s="836">
        <v>45.5</v>
      </c>
      <c r="P1399" s="835">
        <v>113697.66</v>
      </c>
      <c r="Q1399" s="837">
        <v>0.85897435897435903</v>
      </c>
      <c r="R1399" s="832">
        <v>134</v>
      </c>
      <c r="S1399" s="837">
        <v>0.85897435897435892</v>
      </c>
      <c r="T1399" s="836">
        <v>34</v>
      </c>
      <c r="U1399" s="838">
        <v>0.74725274725274726</v>
      </c>
    </row>
    <row r="1400" spans="1:21" ht="14.4" customHeight="1" x14ac:dyDescent="0.3">
      <c r="A1400" s="831">
        <v>7</v>
      </c>
      <c r="B1400" s="832" t="s">
        <v>2161</v>
      </c>
      <c r="C1400" s="832" t="s">
        <v>2167</v>
      </c>
      <c r="D1400" s="833" t="s">
        <v>3722</v>
      </c>
      <c r="E1400" s="834" t="s">
        <v>2176</v>
      </c>
      <c r="F1400" s="832" t="s">
        <v>2162</v>
      </c>
      <c r="G1400" s="832" t="s">
        <v>2316</v>
      </c>
      <c r="H1400" s="832" t="s">
        <v>585</v>
      </c>
      <c r="I1400" s="832" t="s">
        <v>2950</v>
      </c>
      <c r="J1400" s="832" t="s">
        <v>2318</v>
      </c>
      <c r="K1400" s="832" t="s">
        <v>2951</v>
      </c>
      <c r="L1400" s="835">
        <v>478.07</v>
      </c>
      <c r="M1400" s="835">
        <v>4302.63</v>
      </c>
      <c r="N1400" s="832">
        <v>9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7</v>
      </c>
      <c r="B1401" s="832" t="s">
        <v>2161</v>
      </c>
      <c r="C1401" s="832" t="s">
        <v>2167</v>
      </c>
      <c r="D1401" s="833" t="s">
        <v>3722</v>
      </c>
      <c r="E1401" s="834" t="s">
        <v>2176</v>
      </c>
      <c r="F1401" s="832" t="s">
        <v>2162</v>
      </c>
      <c r="G1401" s="832" t="s">
        <v>3660</v>
      </c>
      <c r="H1401" s="832" t="s">
        <v>585</v>
      </c>
      <c r="I1401" s="832" t="s">
        <v>3661</v>
      </c>
      <c r="J1401" s="832" t="s">
        <v>3662</v>
      </c>
      <c r="K1401" s="832" t="s">
        <v>3663</v>
      </c>
      <c r="L1401" s="835">
        <v>0</v>
      </c>
      <c r="M1401" s="835">
        <v>0</v>
      </c>
      <c r="N1401" s="832">
        <v>1</v>
      </c>
      <c r="O1401" s="836">
        <v>1</v>
      </c>
      <c r="P1401" s="835">
        <v>0</v>
      </c>
      <c r="Q1401" s="837"/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7</v>
      </c>
      <c r="B1402" s="832" t="s">
        <v>2161</v>
      </c>
      <c r="C1402" s="832" t="s">
        <v>2167</v>
      </c>
      <c r="D1402" s="833" t="s">
        <v>3722</v>
      </c>
      <c r="E1402" s="834" t="s">
        <v>2176</v>
      </c>
      <c r="F1402" s="832" t="s">
        <v>2162</v>
      </c>
      <c r="G1402" s="832" t="s">
        <v>2955</v>
      </c>
      <c r="H1402" s="832" t="s">
        <v>585</v>
      </c>
      <c r="I1402" s="832" t="s">
        <v>2956</v>
      </c>
      <c r="J1402" s="832" t="s">
        <v>2957</v>
      </c>
      <c r="K1402" s="832" t="s">
        <v>2958</v>
      </c>
      <c r="L1402" s="835">
        <v>0</v>
      </c>
      <c r="M1402" s="835">
        <v>0</v>
      </c>
      <c r="N1402" s="832">
        <v>21</v>
      </c>
      <c r="O1402" s="836">
        <v>6.5</v>
      </c>
      <c r="P1402" s="835">
        <v>0</v>
      </c>
      <c r="Q1402" s="837"/>
      <c r="R1402" s="832">
        <v>11</v>
      </c>
      <c r="S1402" s="837">
        <v>0.52380952380952384</v>
      </c>
      <c r="T1402" s="836">
        <v>4</v>
      </c>
      <c r="U1402" s="838">
        <v>0.61538461538461542</v>
      </c>
    </row>
    <row r="1403" spans="1:21" ht="14.4" customHeight="1" x14ac:dyDescent="0.3">
      <c r="A1403" s="831">
        <v>7</v>
      </c>
      <c r="B1403" s="832" t="s">
        <v>2161</v>
      </c>
      <c r="C1403" s="832" t="s">
        <v>2167</v>
      </c>
      <c r="D1403" s="833" t="s">
        <v>3722</v>
      </c>
      <c r="E1403" s="834" t="s">
        <v>2176</v>
      </c>
      <c r="F1403" s="832" t="s">
        <v>2162</v>
      </c>
      <c r="G1403" s="832" t="s">
        <v>2609</v>
      </c>
      <c r="H1403" s="832" t="s">
        <v>585</v>
      </c>
      <c r="I1403" s="832" t="s">
        <v>3367</v>
      </c>
      <c r="J1403" s="832" t="s">
        <v>3368</v>
      </c>
      <c r="K1403" s="832" t="s">
        <v>2819</v>
      </c>
      <c r="L1403" s="835">
        <v>79.64</v>
      </c>
      <c r="M1403" s="835">
        <v>79.64</v>
      </c>
      <c r="N1403" s="832">
        <v>1</v>
      </c>
      <c r="O1403" s="836">
        <v>0.5</v>
      </c>
      <c r="P1403" s="835">
        <v>79.64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7</v>
      </c>
      <c r="B1404" s="832" t="s">
        <v>2161</v>
      </c>
      <c r="C1404" s="832" t="s">
        <v>2167</v>
      </c>
      <c r="D1404" s="833" t="s">
        <v>3722</v>
      </c>
      <c r="E1404" s="834" t="s">
        <v>2176</v>
      </c>
      <c r="F1404" s="832" t="s">
        <v>2162</v>
      </c>
      <c r="G1404" s="832" t="s">
        <v>2609</v>
      </c>
      <c r="H1404" s="832" t="s">
        <v>585</v>
      </c>
      <c r="I1404" s="832" t="s">
        <v>3440</v>
      </c>
      <c r="J1404" s="832" t="s">
        <v>3368</v>
      </c>
      <c r="K1404" s="832" t="s">
        <v>2819</v>
      </c>
      <c r="L1404" s="835">
        <v>79.64</v>
      </c>
      <c r="M1404" s="835">
        <v>238.92000000000002</v>
      </c>
      <c r="N1404" s="832">
        <v>3</v>
      </c>
      <c r="O1404" s="836">
        <v>1</v>
      </c>
      <c r="P1404" s="835">
        <v>238.92000000000002</v>
      </c>
      <c r="Q1404" s="837">
        <v>1</v>
      </c>
      <c r="R1404" s="832">
        <v>3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7</v>
      </c>
      <c r="B1405" s="832" t="s">
        <v>2161</v>
      </c>
      <c r="C1405" s="832" t="s">
        <v>2167</v>
      </c>
      <c r="D1405" s="833" t="s">
        <v>3722</v>
      </c>
      <c r="E1405" s="834" t="s">
        <v>2176</v>
      </c>
      <c r="F1405" s="832" t="s">
        <v>2162</v>
      </c>
      <c r="G1405" s="832" t="s">
        <v>2959</v>
      </c>
      <c r="H1405" s="832" t="s">
        <v>585</v>
      </c>
      <c r="I1405" s="832" t="s">
        <v>2960</v>
      </c>
      <c r="J1405" s="832" t="s">
        <v>2961</v>
      </c>
      <c r="K1405" s="832" t="s">
        <v>2962</v>
      </c>
      <c r="L1405" s="835">
        <v>838.65</v>
      </c>
      <c r="M1405" s="835">
        <v>10063.799999999999</v>
      </c>
      <c r="N1405" s="832">
        <v>12</v>
      </c>
      <c r="O1405" s="836">
        <v>2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7</v>
      </c>
      <c r="B1406" s="832" t="s">
        <v>2161</v>
      </c>
      <c r="C1406" s="832" t="s">
        <v>2167</v>
      </c>
      <c r="D1406" s="833" t="s">
        <v>3722</v>
      </c>
      <c r="E1406" s="834" t="s">
        <v>2176</v>
      </c>
      <c r="F1406" s="832" t="s">
        <v>2162</v>
      </c>
      <c r="G1406" s="832" t="s">
        <v>2959</v>
      </c>
      <c r="H1406" s="832" t="s">
        <v>585</v>
      </c>
      <c r="I1406" s="832" t="s">
        <v>2963</v>
      </c>
      <c r="J1406" s="832" t="s">
        <v>2961</v>
      </c>
      <c r="K1406" s="832" t="s">
        <v>2964</v>
      </c>
      <c r="L1406" s="835">
        <v>908.53</v>
      </c>
      <c r="M1406" s="835">
        <v>12719.42</v>
      </c>
      <c r="N1406" s="832">
        <v>14</v>
      </c>
      <c r="O1406" s="836">
        <v>5</v>
      </c>
      <c r="P1406" s="835">
        <v>12719.42</v>
      </c>
      <c r="Q1406" s="837">
        <v>1</v>
      </c>
      <c r="R1406" s="832">
        <v>14</v>
      </c>
      <c r="S1406" s="837">
        <v>1</v>
      </c>
      <c r="T1406" s="836">
        <v>5</v>
      </c>
      <c r="U1406" s="838">
        <v>1</v>
      </c>
    </row>
    <row r="1407" spans="1:21" ht="14.4" customHeight="1" x14ac:dyDescent="0.3">
      <c r="A1407" s="831">
        <v>7</v>
      </c>
      <c r="B1407" s="832" t="s">
        <v>2161</v>
      </c>
      <c r="C1407" s="832" t="s">
        <v>2167</v>
      </c>
      <c r="D1407" s="833" t="s">
        <v>3722</v>
      </c>
      <c r="E1407" s="834" t="s">
        <v>2176</v>
      </c>
      <c r="F1407" s="832" t="s">
        <v>2162</v>
      </c>
      <c r="G1407" s="832" t="s">
        <v>2959</v>
      </c>
      <c r="H1407" s="832" t="s">
        <v>585</v>
      </c>
      <c r="I1407" s="832" t="s">
        <v>3232</v>
      </c>
      <c r="J1407" s="832" t="s">
        <v>2961</v>
      </c>
      <c r="K1407" s="832" t="s">
        <v>3233</v>
      </c>
      <c r="L1407" s="835">
        <v>454.27</v>
      </c>
      <c r="M1407" s="835">
        <v>1362.81</v>
      </c>
      <c r="N1407" s="832">
        <v>3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7</v>
      </c>
      <c r="B1408" s="832" t="s">
        <v>2161</v>
      </c>
      <c r="C1408" s="832" t="s">
        <v>2167</v>
      </c>
      <c r="D1408" s="833" t="s">
        <v>3722</v>
      </c>
      <c r="E1408" s="834" t="s">
        <v>2176</v>
      </c>
      <c r="F1408" s="832" t="s">
        <v>2162</v>
      </c>
      <c r="G1408" s="832" t="s">
        <v>2959</v>
      </c>
      <c r="H1408" s="832" t="s">
        <v>585</v>
      </c>
      <c r="I1408" s="832" t="s">
        <v>2965</v>
      </c>
      <c r="J1408" s="832" t="s">
        <v>2961</v>
      </c>
      <c r="K1408" s="832" t="s">
        <v>2966</v>
      </c>
      <c r="L1408" s="835">
        <v>1677.3</v>
      </c>
      <c r="M1408" s="835">
        <v>35223.300000000003</v>
      </c>
      <c r="N1408" s="832">
        <v>21</v>
      </c>
      <c r="O1408" s="836">
        <v>7</v>
      </c>
      <c r="P1408" s="835">
        <v>8386.5</v>
      </c>
      <c r="Q1408" s="837">
        <v>0.23809523809523808</v>
      </c>
      <c r="R1408" s="832">
        <v>5</v>
      </c>
      <c r="S1408" s="837">
        <v>0.23809523809523808</v>
      </c>
      <c r="T1408" s="836">
        <v>3</v>
      </c>
      <c r="U1408" s="838">
        <v>0.42857142857142855</v>
      </c>
    </row>
    <row r="1409" spans="1:21" ht="14.4" customHeight="1" x14ac:dyDescent="0.3">
      <c r="A1409" s="831">
        <v>7</v>
      </c>
      <c r="B1409" s="832" t="s">
        <v>2161</v>
      </c>
      <c r="C1409" s="832" t="s">
        <v>2167</v>
      </c>
      <c r="D1409" s="833" t="s">
        <v>3722</v>
      </c>
      <c r="E1409" s="834" t="s">
        <v>2176</v>
      </c>
      <c r="F1409" s="832" t="s">
        <v>2162</v>
      </c>
      <c r="G1409" s="832" t="s">
        <v>2959</v>
      </c>
      <c r="H1409" s="832" t="s">
        <v>585</v>
      </c>
      <c r="I1409" s="832" t="s">
        <v>2967</v>
      </c>
      <c r="J1409" s="832" t="s">
        <v>2961</v>
      </c>
      <c r="K1409" s="832" t="s">
        <v>2968</v>
      </c>
      <c r="L1409" s="835">
        <v>4714.62</v>
      </c>
      <c r="M1409" s="835">
        <v>42431.58</v>
      </c>
      <c r="N1409" s="832">
        <v>9</v>
      </c>
      <c r="O1409" s="836">
        <v>3</v>
      </c>
      <c r="P1409" s="835">
        <v>14143.86</v>
      </c>
      <c r="Q1409" s="837">
        <v>0.33333333333333331</v>
      </c>
      <c r="R1409" s="832">
        <v>3</v>
      </c>
      <c r="S1409" s="837">
        <v>0.33333333333333331</v>
      </c>
      <c r="T1409" s="836">
        <v>1</v>
      </c>
      <c r="U1409" s="838">
        <v>0.33333333333333331</v>
      </c>
    </row>
    <row r="1410" spans="1:21" ht="14.4" customHeight="1" x14ac:dyDescent="0.3">
      <c r="A1410" s="831">
        <v>7</v>
      </c>
      <c r="B1410" s="832" t="s">
        <v>2161</v>
      </c>
      <c r="C1410" s="832" t="s">
        <v>2167</v>
      </c>
      <c r="D1410" s="833" t="s">
        <v>3722</v>
      </c>
      <c r="E1410" s="834" t="s">
        <v>2176</v>
      </c>
      <c r="F1410" s="832" t="s">
        <v>2162</v>
      </c>
      <c r="G1410" s="832" t="s">
        <v>2959</v>
      </c>
      <c r="H1410" s="832" t="s">
        <v>585</v>
      </c>
      <c r="I1410" s="832" t="s">
        <v>2969</v>
      </c>
      <c r="J1410" s="832" t="s">
        <v>2961</v>
      </c>
      <c r="K1410" s="832" t="s">
        <v>2970</v>
      </c>
      <c r="L1410" s="835">
        <v>3354.59</v>
      </c>
      <c r="M1410" s="835">
        <v>46964.26</v>
      </c>
      <c r="N1410" s="832">
        <v>14</v>
      </c>
      <c r="O1410" s="836">
        <v>5</v>
      </c>
      <c r="P1410" s="835">
        <v>16772.95</v>
      </c>
      <c r="Q1410" s="837">
        <v>0.35714285714285715</v>
      </c>
      <c r="R1410" s="832">
        <v>5</v>
      </c>
      <c r="S1410" s="837">
        <v>0.35714285714285715</v>
      </c>
      <c r="T1410" s="836">
        <v>2</v>
      </c>
      <c r="U1410" s="838">
        <v>0.4</v>
      </c>
    </row>
    <row r="1411" spans="1:21" ht="14.4" customHeight="1" x14ac:dyDescent="0.3">
      <c r="A1411" s="831">
        <v>7</v>
      </c>
      <c r="B1411" s="832" t="s">
        <v>2161</v>
      </c>
      <c r="C1411" s="832" t="s">
        <v>2167</v>
      </c>
      <c r="D1411" s="833" t="s">
        <v>3722</v>
      </c>
      <c r="E1411" s="834" t="s">
        <v>2176</v>
      </c>
      <c r="F1411" s="832" t="s">
        <v>2162</v>
      </c>
      <c r="G1411" s="832" t="s">
        <v>2959</v>
      </c>
      <c r="H1411" s="832" t="s">
        <v>585</v>
      </c>
      <c r="I1411" s="832" t="s">
        <v>3664</v>
      </c>
      <c r="J1411" s="832" t="s">
        <v>2961</v>
      </c>
      <c r="K1411" s="832" t="s">
        <v>3665</v>
      </c>
      <c r="L1411" s="835">
        <v>583.70000000000005</v>
      </c>
      <c r="M1411" s="835">
        <v>1751.1000000000001</v>
      </c>
      <c r="N1411" s="832">
        <v>3</v>
      </c>
      <c r="O1411" s="836">
        <v>2</v>
      </c>
      <c r="P1411" s="835">
        <v>1751.1000000000001</v>
      </c>
      <c r="Q1411" s="837">
        <v>1</v>
      </c>
      <c r="R1411" s="832">
        <v>3</v>
      </c>
      <c r="S1411" s="837">
        <v>1</v>
      </c>
      <c r="T1411" s="836">
        <v>2</v>
      </c>
      <c r="U1411" s="838">
        <v>1</v>
      </c>
    </row>
    <row r="1412" spans="1:21" ht="14.4" customHeight="1" x14ac:dyDescent="0.3">
      <c r="A1412" s="831">
        <v>7</v>
      </c>
      <c r="B1412" s="832" t="s">
        <v>2161</v>
      </c>
      <c r="C1412" s="832" t="s">
        <v>2167</v>
      </c>
      <c r="D1412" s="833" t="s">
        <v>3722</v>
      </c>
      <c r="E1412" s="834" t="s">
        <v>2176</v>
      </c>
      <c r="F1412" s="832" t="s">
        <v>2162</v>
      </c>
      <c r="G1412" s="832" t="s">
        <v>3666</v>
      </c>
      <c r="H1412" s="832" t="s">
        <v>585</v>
      </c>
      <c r="I1412" s="832" t="s">
        <v>3667</v>
      </c>
      <c r="J1412" s="832" t="s">
        <v>1136</v>
      </c>
      <c r="K1412" s="832" t="s">
        <v>3668</v>
      </c>
      <c r="L1412" s="835">
        <v>178.94</v>
      </c>
      <c r="M1412" s="835">
        <v>178.94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7</v>
      </c>
      <c r="B1413" s="832" t="s">
        <v>2161</v>
      </c>
      <c r="C1413" s="832" t="s">
        <v>2167</v>
      </c>
      <c r="D1413" s="833" t="s">
        <v>3722</v>
      </c>
      <c r="E1413" s="834" t="s">
        <v>2176</v>
      </c>
      <c r="F1413" s="832" t="s">
        <v>2162</v>
      </c>
      <c r="G1413" s="832" t="s">
        <v>2757</v>
      </c>
      <c r="H1413" s="832" t="s">
        <v>585</v>
      </c>
      <c r="I1413" s="832" t="s">
        <v>3444</v>
      </c>
      <c r="J1413" s="832" t="s">
        <v>2759</v>
      </c>
      <c r="K1413" s="832" t="s">
        <v>3445</v>
      </c>
      <c r="L1413" s="835">
        <v>30.46</v>
      </c>
      <c r="M1413" s="835">
        <v>60.92</v>
      </c>
      <c r="N1413" s="832">
        <v>2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7</v>
      </c>
      <c r="B1414" s="832" t="s">
        <v>2161</v>
      </c>
      <c r="C1414" s="832" t="s">
        <v>2167</v>
      </c>
      <c r="D1414" s="833" t="s">
        <v>3722</v>
      </c>
      <c r="E1414" s="834" t="s">
        <v>2176</v>
      </c>
      <c r="F1414" s="832" t="s">
        <v>2162</v>
      </c>
      <c r="G1414" s="832" t="s">
        <v>2774</v>
      </c>
      <c r="H1414" s="832" t="s">
        <v>585</v>
      </c>
      <c r="I1414" s="832" t="s">
        <v>2971</v>
      </c>
      <c r="J1414" s="832" t="s">
        <v>2776</v>
      </c>
      <c r="K1414" s="832"/>
      <c r="L1414" s="835">
        <v>0</v>
      </c>
      <c r="M1414" s="835">
        <v>0</v>
      </c>
      <c r="N1414" s="832">
        <v>1</v>
      </c>
      <c r="O1414" s="836">
        <v>1</v>
      </c>
      <c r="P1414" s="835">
        <v>0</v>
      </c>
      <c r="Q1414" s="837"/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7</v>
      </c>
      <c r="B1415" s="832" t="s">
        <v>2161</v>
      </c>
      <c r="C1415" s="832" t="s">
        <v>2167</v>
      </c>
      <c r="D1415" s="833" t="s">
        <v>3722</v>
      </c>
      <c r="E1415" s="834" t="s">
        <v>2176</v>
      </c>
      <c r="F1415" s="832" t="s">
        <v>2162</v>
      </c>
      <c r="G1415" s="832" t="s">
        <v>2774</v>
      </c>
      <c r="H1415" s="832" t="s">
        <v>585</v>
      </c>
      <c r="I1415" s="832" t="s">
        <v>3116</v>
      </c>
      <c r="J1415" s="832" t="s">
        <v>2776</v>
      </c>
      <c r="K1415" s="832"/>
      <c r="L1415" s="835">
        <v>0</v>
      </c>
      <c r="M1415" s="835">
        <v>0</v>
      </c>
      <c r="N1415" s="832">
        <v>2</v>
      </c>
      <c r="O1415" s="836">
        <v>1.5</v>
      </c>
      <c r="P1415" s="835">
        <v>0</v>
      </c>
      <c r="Q1415" s="837"/>
      <c r="R1415" s="832">
        <v>2</v>
      </c>
      <c r="S1415" s="837">
        <v>1</v>
      </c>
      <c r="T1415" s="836">
        <v>1.5</v>
      </c>
      <c r="U1415" s="838">
        <v>1</v>
      </c>
    </row>
    <row r="1416" spans="1:21" ht="14.4" customHeight="1" x14ac:dyDescent="0.3">
      <c r="A1416" s="831">
        <v>7</v>
      </c>
      <c r="B1416" s="832" t="s">
        <v>2161</v>
      </c>
      <c r="C1416" s="832" t="s">
        <v>2167</v>
      </c>
      <c r="D1416" s="833" t="s">
        <v>3722</v>
      </c>
      <c r="E1416" s="834" t="s">
        <v>2176</v>
      </c>
      <c r="F1416" s="832" t="s">
        <v>2162</v>
      </c>
      <c r="G1416" s="832" t="s">
        <v>2774</v>
      </c>
      <c r="H1416" s="832" t="s">
        <v>585</v>
      </c>
      <c r="I1416" s="832" t="s">
        <v>3583</v>
      </c>
      <c r="J1416" s="832" t="s">
        <v>2776</v>
      </c>
      <c r="K1416" s="832"/>
      <c r="L1416" s="835">
        <v>0</v>
      </c>
      <c r="M1416" s="835">
        <v>0</v>
      </c>
      <c r="N1416" s="832">
        <v>6</v>
      </c>
      <c r="O1416" s="836">
        <v>3</v>
      </c>
      <c r="P1416" s="835">
        <v>0</v>
      </c>
      <c r="Q1416" s="837"/>
      <c r="R1416" s="832">
        <v>4</v>
      </c>
      <c r="S1416" s="837">
        <v>0.66666666666666663</v>
      </c>
      <c r="T1416" s="836">
        <v>2</v>
      </c>
      <c r="U1416" s="838">
        <v>0.66666666666666663</v>
      </c>
    </row>
    <row r="1417" spans="1:21" ht="14.4" customHeight="1" x14ac:dyDescent="0.3">
      <c r="A1417" s="831">
        <v>7</v>
      </c>
      <c r="B1417" s="832" t="s">
        <v>2161</v>
      </c>
      <c r="C1417" s="832" t="s">
        <v>2167</v>
      </c>
      <c r="D1417" s="833" t="s">
        <v>3722</v>
      </c>
      <c r="E1417" s="834" t="s">
        <v>2176</v>
      </c>
      <c r="F1417" s="832" t="s">
        <v>2162</v>
      </c>
      <c r="G1417" s="832" t="s">
        <v>2972</v>
      </c>
      <c r="H1417" s="832" t="s">
        <v>585</v>
      </c>
      <c r="I1417" s="832" t="s">
        <v>3245</v>
      </c>
      <c r="J1417" s="832" t="s">
        <v>673</v>
      </c>
      <c r="K1417" s="832" t="s">
        <v>3246</v>
      </c>
      <c r="L1417" s="835">
        <v>0</v>
      </c>
      <c r="M1417" s="835">
        <v>0</v>
      </c>
      <c r="N1417" s="832">
        <v>1</v>
      </c>
      <c r="O1417" s="836">
        <v>0.5</v>
      </c>
      <c r="P1417" s="835">
        <v>0</v>
      </c>
      <c r="Q1417" s="837"/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7</v>
      </c>
      <c r="B1418" s="832" t="s">
        <v>2161</v>
      </c>
      <c r="C1418" s="832" t="s">
        <v>2167</v>
      </c>
      <c r="D1418" s="833" t="s">
        <v>3722</v>
      </c>
      <c r="E1418" s="834" t="s">
        <v>2176</v>
      </c>
      <c r="F1418" s="832" t="s">
        <v>2162</v>
      </c>
      <c r="G1418" s="832" t="s">
        <v>2972</v>
      </c>
      <c r="H1418" s="832" t="s">
        <v>585</v>
      </c>
      <c r="I1418" s="832" t="s">
        <v>2973</v>
      </c>
      <c r="J1418" s="832" t="s">
        <v>673</v>
      </c>
      <c r="K1418" s="832" t="s">
        <v>2974</v>
      </c>
      <c r="L1418" s="835">
        <v>0</v>
      </c>
      <c r="M1418" s="835">
        <v>0</v>
      </c>
      <c r="N1418" s="832">
        <v>6</v>
      </c>
      <c r="O1418" s="836">
        <v>2.5</v>
      </c>
      <c r="P1418" s="835">
        <v>0</v>
      </c>
      <c r="Q1418" s="837"/>
      <c r="R1418" s="832">
        <v>2</v>
      </c>
      <c r="S1418" s="837">
        <v>0.33333333333333331</v>
      </c>
      <c r="T1418" s="836">
        <v>1</v>
      </c>
      <c r="U1418" s="838">
        <v>0.4</v>
      </c>
    </row>
    <row r="1419" spans="1:21" ht="14.4" customHeight="1" x14ac:dyDescent="0.3">
      <c r="A1419" s="831">
        <v>7</v>
      </c>
      <c r="B1419" s="832" t="s">
        <v>2161</v>
      </c>
      <c r="C1419" s="832" t="s">
        <v>2167</v>
      </c>
      <c r="D1419" s="833" t="s">
        <v>3722</v>
      </c>
      <c r="E1419" s="834" t="s">
        <v>2176</v>
      </c>
      <c r="F1419" s="832" t="s">
        <v>2162</v>
      </c>
      <c r="G1419" s="832" t="s">
        <v>2979</v>
      </c>
      <c r="H1419" s="832" t="s">
        <v>634</v>
      </c>
      <c r="I1419" s="832" t="s">
        <v>2980</v>
      </c>
      <c r="J1419" s="832" t="s">
        <v>2981</v>
      </c>
      <c r="K1419" s="832" t="s">
        <v>2982</v>
      </c>
      <c r="L1419" s="835">
        <v>102.9</v>
      </c>
      <c r="M1419" s="835">
        <v>617.40000000000009</v>
      </c>
      <c r="N1419" s="832">
        <v>6</v>
      </c>
      <c r="O1419" s="836">
        <v>2</v>
      </c>
      <c r="P1419" s="835">
        <v>205.8</v>
      </c>
      <c r="Q1419" s="837">
        <v>0.33333333333333331</v>
      </c>
      <c r="R1419" s="832">
        <v>2</v>
      </c>
      <c r="S1419" s="837">
        <v>0.33333333333333331</v>
      </c>
      <c r="T1419" s="836">
        <v>1</v>
      </c>
      <c r="U1419" s="838">
        <v>0.5</v>
      </c>
    </row>
    <row r="1420" spans="1:21" ht="14.4" customHeight="1" x14ac:dyDescent="0.3">
      <c r="A1420" s="831">
        <v>7</v>
      </c>
      <c r="B1420" s="832" t="s">
        <v>2161</v>
      </c>
      <c r="C1420" s="832" t="s">
        <v>2167</v>
      </c>
      <c r="D1420" s="833" t="s">
        <v>3722</v>
      </c>
      <c r="E1420" s="834" t="s">
        <v>2176</v>
      </c>
      <c r="F1420" s="832" t="s">
        <v>2162</v>
      </c>
      <c r="G1420" s="832" t="s">
        <v>2979</v>
      </c>
      <c r="H1420" s="832" t="s">
        <v>634</v>
      </c>
      <c r="I1420" s="832" t="s">
        <v>3247</v>
      </c>
      <c r="J1420" s="832" t="s">
        <v>3248</v>
      </c>
      <c r="K1420" s="832" t="s">
        <v>3249</v>
      </c>
      <c r="L1420" s="835">
        <v>70.05</v>
      </c>
      <c r="M1420" s="835">
        <v>140.1</v>
      </c>
      <c r="N1420" s="832">
        <v>2</v>
      </c>
      <c r="O1420" s="836">
        <v>1</v>
      </c>
      <c r="P1420" s="835">
        <v>140.1</v>
      </c>
      <c r="Q1420" s="837">
        <v>1</v>
      </c>
      <c r="R1420" s="832">
        <v>2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7</v>
      </c>
      <c r="B1421" s="832" t="s">
        <v>2161</v>
      </c>
      <c r="C1421" s="832" t="s">
        <v>2167</v>
      </c>
      <c r="D1421" s="833" t="s">
        <v>3722</v>
      </c>
      <c r="E1421" s="834" t="s">
        <v>2176</v>
      </c>
      <c r="F1421" s="832" t="s">
        <v>2162</v>
      </c>
      <c r="G1421" s="832" t="s">
        <v>2979</v>
      </c>
      <c r="H1421" s="832" t="s">
        <v>585</v>
      </c>
      <c r="I1421" s="832" t="s">
        <v>2983</v>
      </c>
      <c r="J1421" s="832" t="s">
        <v>2984</v>
      </c>
      <c r="K1421" s="832" t="s">
        <v>2985</v>
      </c>
      <c r="L1421" s="835">
        <v>76.22</v>
      </c>
      <c r="M1421" s="835">
        <v>152.44</v>
      </c>
      <c r="N1421" s="832">
        <v>2</v>
      </c>
      <c r="O1421" s="836">
        <v>1</v>
      </c>
      <c r="P1421" s="835">
        <v>152.44</v>
      </c>
      <c r="Q1421" s="837">
        <v>1</v>
      </c>
      <c r="R1421" s="832">
        <v>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7</v>
      </c>
      <c r="B1422" s="832" t="s">
        <v>2161</v>
      </c>
      <c r="C1422" s="832" t="s">
        <v>2167</v>
      </c>
      <c r="D1422" s="833" t="s">
        <v>3722</v>
      </c>
      <c r="E1422" s="834" t="s">
        <v>2176</v>
      </c>
      <c r="F1422" s="832" t="s">
        <v>2162</v>
      </c>
      <c r="G1422" s="832" t="s">
        <v>2392</v>
      </c>
      <c r="H1422" s="832" t="s">
        <v>585</v>
      </c>
      <c r="I1422" s="832" t="s">
        <v>2556</v>
      </c>
      <c r="J1422" s="832" t="s">
        <v>2557</v>
      </c>
      <c r="K1422" s="832" t="s">
        <v>2558</v>
      </c>
      <c r="L1422" s="835">
        <v>98.75</v>
      </c>
      <c r="M1422" s="835">
        <v>197.5</v>
      </c>
      <c r="N1422" s="832">
        <v>2</v>
      </c>
      <c r="O1422" s="836">
        <v>1</v>
      </c>
      <c r="P1422" s="835">
        <v>197.5</v>
      </c>
      <c r="Q1422" s="837">
        <v>1</v>
      </c>
      <c r="R1422" s="832">
        <v>2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7</v>
      </c>
      <c r="B1423" s="832" t="s">
        <v>2161</v>
      </c>
      <c r="C1423" s="832" t="s">
        <v>2167</v>
      </c>
      <c r="D1423" s="833" t="s">
        <v>3722</v>
      </c>
      <c r="E1423" s="834" t="s">
        <v>2176</v>
      </c>
      <c r="F1423" s="832" t="s">
        <v>2162</v>
      </c>
      <c r="G1423" s="832" t="s">
        <v>2392</v>
      </c>
      <c r="H1423" s="832" t="s">
        <v>585</v>
      </c>
      <c r="I1423" s="832" t="s">
        <v>3669</v>
      </c>
      <c r="J1423" s="832" t="s">
        <v>3670</v>
      </c>
      <c r="K1423" s="832" t="s">
        <v>3671</v>
      </c>
      <c r="L1423" s="835">
        <v>49.38</v>
      </c>
      <c r="M1423" s="835">
        <v>98.76</v>
      </c>
      <c r="N1423" s="832">
        <v>2</v>
      </c>
      <c r="O1423" s="836">
        <v>1</v>
      </c>
      <c r="P1423" s="835">
        <v>98.76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7</v>
      </c>
      <c r="B1424" s="832" t="s">
        <v>2161</v>
      </c>
      <c r="C1424" s="832" t="s">
        <v>2167</v>
      </c>
      <c r="D1424" s="833" t="s">
        <v>3722</v>
      </c>
      <c r="E1424" s="834" t="s">
        <v>2176</v>
      </c>
      <c r="F1424" s="832" t="s">
        <v>2162</v>
      </c>
      <c r="G1424" s="832" t="s">
        <v>2986</v>
      </c>
      <c r="H1424" s="832" t="s">
        <v>585</v>
      </c>
      <c r="I1424" s="832" t="s">
        <v>2987</v>
      </c>
      <c r="J1424" s="832" t="s">
        <v>1177</v>
      </c>
      <c r="K1424" s="832" t="s">
        <v>2988</v>
      </c>
      <c r="L1424" s="835">
        <v>24.37</v>
      </c>
      <c r="M1424" s="835">
        <v>121.85000000000001</v>
      </c>
      <c r="N1424" s="832">
        <v>5</v>
      </c>
      <c r="O1424" s="836">
        <v>1</v>
      </c>
      <c r="P1424" s="835">
        <v>97.48</v>
      </c>
      <c r="Q1424" s="837">
        <v>0.79999999999999993</v>
      </c>
      <c r="R1424" s="832">
        <v>4</v>
      </c>
      <c r="S1424" s="837">
        <v>0.8</v>
      </c>
      <c r="T1424" s="836">
        <v>0.5</v>
      </c>
      <c r="U1424" s="838">
        <v>0.5</v>
      </c>
    </row>
    <row r="1425" spans="1:21" ht="14.4" customHeight="1" x14ac:dyDescent="0.3">
      <c r="A1425" s="831">
        <v>7</v>
      </c>
      <c r="B1425" s="832" t="s">
        <v>2161</v>
      </c>
      <c r="C1425" s="832" t="s">
        <v>2167</v>
      </c>
      <c r="D1425" s="833" t="s">
        <v>3722</v>
      </c>
      <c r="E1425" s="834" t="s">
        <v>2176</v>
      </c>
      <c r="F1425" s="832" t="s">
        <v>2162</v>
      </c>
      <c r="G1425" s="832" t="s">
        <v>2986</v>
      </c>
      <c r="H1425" s="832" t="s">
        <v>585</v>
      </c>
      <c r="I1425" s="832" t="s">
        <v>2989</v>
      </c>
      <c r="J1425" s="832" t="s">
        <v>1177</v>
      </c>
      <c r="K1425" s="832" t="s">
        <v>2990</v>
      </c>
      <c r="L1425" s="835">
        <v>38.590000000000003</v>
      </c>
      <c r="M1425" s="835">
        <v>192.95000000000002</v>
      </c>
      <c r="N1425" s="832">
        <v>5</v>
      </c>
      <c r="O1425" s="836">
        <v>1</v>
      </c>
      <c r="P1425" s="835">
        <v>115.77000000000001</v>
      </c>
      <c r="Q1425" s="837">
        <v>0.6</v>
      </c>
      <c r="R1425" s="832">
        <v>3</v>
      </c>
      <c r="S1425" s="837">
        <v>0.6</v>
      </c>
      <c r="T1425" s="836">
        <v>0.5</v>
      </c>
      <c r="U1425" s="838">
        <v>0.5</v>
      </c>
    </row>
    <row r="1426" spans="1:21" ht="14.4" customHeight="1" x14ac:dyDescent="0.3">
      <c r="A1426" s="831">
        <v>7</v>
      </c>
      <c r="B1426" s="832" t="s">
        <v>2161</v>
      </c>
      <c r="C1426" s="832" t="s">
        <v>2167</v>
      </c>
      <c r="D1426" s="833" t="s">
        <v>3722</v>
      </c>
      <c r="E1426" s="834" t="s">
        <v>2176</v>
      </c>
      <c r="F1426" s="832" t="s">
        <v>2162</v>
      </c>
      <c r="G1426" s="832" t="s">
        <v>2986</v>
      </c>
      <c r="H1426" s="832" t="s">
        <v>585</v>
      </c>
      <c r="I1426" s="832" t="s">
        <v>3588</v>
      </c>
      <c r="J1426" s="832" t="s">
        <v>1177</v>
      </c>
      <c r="K1426" s="832" t="s">
        <v>3589</v>
      </c>
      <c r="L1426" s="835">
        <v>0</v>
      </c>
      <c r="M1426" s="835">
        <v>0</v>
      </c>
      <c r="N1426" s="832">
        <v>1</v>
      </c>
      <c r="O1426" s="836">
        <v>0.5</v>
      </c>
      <c r="P1426" s="835">
        <v>0</v>
      </c>
      <c r="Q1426" s="837"/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7</v>
      </c>
      <c r="B1427" s="832" t="s">
        <v>2161</v>
      </c>
      <c r="C1427" s="832" t="s">
        <v>2167</v>
      </c>
      <c r="D1427" s="833" t="s">
        <v>3722</v>
      </c>
      <c r="E1427" s="834" t="s">
        <v>2176</v>
      </c>
      <c r="F1427" s="832" t="s">
        <v>2162</v>
      </c>
      <c r="G1427" s="832" t="s">
        <v>2986</v>
      </c>
      <c r="H1427" s="832" t="s">
        <v>585</v>
      </c>
      <c r="I1427" s="832" t="s">
        <v>3672</v>
      </c>
      <c r="J1427" s="832" t="s">
        <v>1177</v>
      </c>
      <c r="K1427" s="832" t="s">
        <v>3673</v>
      </c>
      <c r="L1427" s="835">
        <v>16.079999999999998</v>
      </c>
      <c r="M1427" s="835">
        <v>48.239999999999995</v>
      </c>
      <c r="N1427" s="832">
        <v>3</v>
      </c>
      <c r="O1427" s="836">
        <v>1</v>
      </c>
      <c r="P1427" s="835">
        <v>48.239999999999995</v>
      </c>
      <c r="Q1427" s="837">
        <v>1</v>
      </c>
      <c r="R1427" s="832">
        <v>3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7</v>
      </c>
      <c r="B1428" s="832" t="s">
        <v>2161</v>
      </c>
      <c r="C1428" s="832" t="s">
        <v>2167</v>
      </c>
      <c r="D1428" s="833" t="s">
        <v>3722</v>
      </c>
      <c r="E1428" s="834" t="s">
        <v>2176</v>
      </c>
      <c r="F1428" s="832" t="s">
        <v>2162</v>
      </c>
      <c r="G1428" s="832" t="s">
        <v>2699</v>
      </c>
      <c r="H1428" s="832" t="s">
        <v>585</v>
      </c>
      <c r="I1428" s="832" t="s">
        <v>2703</v>
      </c>
      <c r="J1428" s="832" t="s">
        <v>2704</v>
      </c>
      <c r="K1428" s="832" t="s">
        <v>2705</v>
      </c>
      <c r="L1428" s="835">
        <v>0</v>
      </c>
      <c r="M1428" s="835">
        <v>0</v>
      </c>
      <c r="N1428" s="832">
        <v>2</v>
      </c>
      <c r="O1428" s="836">
        <v>1</v>
      </c>
      <c r="P1428" s="835">
        <v>0</v>
      </c>
      <c r="Q1428" s="837"/>
      <c r="R1428" s="832">
        <v>2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7</v>
      </c>
      <c r="B1429" s="832" t="s">
        <v>2161</v>
      </c>
      <c r="C1429" s="832" t="s">
        <v>2167</v>
      </c>
      <c r="D1429" s="833" t="s">
        <v>3722</v>
      </c>
      <c r="E1429" s="834" t="s">
        <v>2176</v>
      </c>
      <c r="F1429" s="832" t="s">
        <v>2162</v>
      </c>
      <c r="G1429" s="832" t="s">
        <v>3674</v>
      </c>
      <c r="H1429" s="832" t="s">
        <v>634</v>
      </c>
      <c r="I1429" s="832" t="s">
        <v>3675</v>
      </c>
      <c r="J1429" s="832" t="s">
        <v>3676</v>
      </c>
      <c r="K1429" s="832" t="s">
        <v>3677</v>
      </c>
      <c r="L1429" s="835">
        <v>55.37</v>
      </c>
      <c r="M1429" s="835">
        <v>55.37</v>
      </c>
      <c r="N1429" s="832">
        <v>1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7</v>
      </c>
      <c r="B1430" s="832" t="s">
        <v>2161</v>
      </c>
      <c r="C1430" s="832" t="s">
        <v>2167</v>
      </c>
      <c r="D1430" s="833" t="s">
        <v>3722</v>
      </c>
      <c r="E1430" s="834" t="s">
        <v>2176</v>
      </c>
      <c r="F1430" s="832" t="s">
        <v>2162</v>
      </c>
      <c r="G1430" s="832" t="s">
        <v>2400</v>
      </c>
      <c r="H1430" s="832" t="s">
        <v>634</v>
      </c>
      <c r="I1430" s="832" t="s">
        <v>2500</v>
      </c>
      <c r="J1430" s="832" t="s">
        <v>2501</v>
      </c>
      <c r="K1430" s="832" t="s">
        <v>2502</v>
      </c>
      <c r="L1430" s="835">
        <v>207.45</v>
      </c>
      <c r="M1430" s="835">
        <v>207.45</v>
      </c>
      <c r="N1430" s="832">
        <v>1</v>
      </c>
      <c r="O1430" s="836">
        <v>0.5</v>
      </c>
      <c r="P1430" s="835">
        <v>207.45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7</v>
      </c>
      <c r="B1431" s="832" t="s">
        <v>2161</v>
      </c>
      <c r="C1431" s="832" t="s">
        <v>2167</v>
      </c>
      <c r="D1431" s="833" t="s">
        <v>3722</v>
      </c>
      <c r="E1431" s="834" t="s">
        <v>2176</v>
      </c>
      <c r="F1431" s="832" t="s">
        <v>2162</v>
      </c>
      <c r="G1431" s="832" t="s">
        <v>2425</v>
      </c>
      <c r="H1431" s="832" t="s">
        <v>634</v>
      </c>
      <c r="I1431" s="832" t="s">
        <v>3678</v>
      </c>
      <c r="J1431" s="832" t="s">
        <v>1867</v>
      </c>
      <c r="K1431" s="832" t="s">
        <v>3679</v>
      </c>
      <c r="L1431" s="835">
        <v>118.54</v>
      </c>
      <c r="M1431" s="835">
        <v>118.54</v>
      </c>
      <c r="N1431" s="832">
        <v>1</v>
      </c>
      <c r="O1431" s="836">
        <v>1</v>
      </c>
      <c r="P1431" s="835">
        <v>118.54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7</v>
      </c>
      <c r="B1432" s="832" t="s">
        <v>2161</v>
      </c>
      <c r="C1432" s="832" t="s">
        <v>2167</v>
      </c>
      <c r="D1432" s="833" t="s">
        <v>3722</v>
      </c>
      <c r="E1432" s="834" t="s">
        <v>2176</v>
      </c>
      <c r="F1432" s="832" t="s">
        <v>2162</v>
      </c>
      <c r="G1432" s="832" t="s">
        <v>3260</v>
      </c>
      <c r="H1432" s="832" t="s">
        <v>585</v>
      </c>
      <c r="I1432" s="832" t="s">
        <v>3261</v>
      </c>
      <c r="J1432" s="832" t="s">
        <v>3262</v>
      </c>
      <c r="K1432" s="832" t="s">
        <v>3263</v>
      </c>
      <c r="L1432" s="835">
        <v>1567.35</v>
      </c>
      <c r="M1432" s="835">
        <v>20375.549999999996</v>
      </c>
      <c r="N1432" s="832">
        <v>13</v>
      </c>
      <c r="O1432" s="836">
        <v>4.5</v>
      </c>
      <c r="P1432" s="835">
        <v>14106.149999999998</v>
      </c>
      <c r="Q1432" s="837">
        <v>0.6923076923076924</v>
      </c>
      <c r="R1432" s="832">
        <v>9</v>
      </c>
      <c r="S1432" s="837">
        <v>0.69230769230769229</v>
      </c>
      <c r="T1432" s="836">
        <v>2.5</v>
      </c>
      <c r="U1432" s="838">
        <v>0.55555555555555558</v>
      </c>
    </row>
    <row r="1433" spans="1:21" ht="14.4" customHeight="1" x14ac:dyDescent="0.3">
      <c r="A1433" s="831">
        <v>7</v>
      </c>
      <c r="B1433" s="832" t="s">
        <v>2161</v>
      </c>
      <c r="C1433" s="832" t="s">
        <v>2167</v>
      </c>
      <c r="D1433" s="833" t="s">
        <v>3722</v>
      </c>
      <c r="E1433" s="834" t="s">
        <v>2176</v>
      </c>
      <c r="F1433" s="832" t="s">
        <v>2162</v>
      </c>
      <c r="G1433" s="832" t="s">
        <v>3260</v>
      </c>
      <c r="H1433" s="832" t="s">
        <v>585</v>
      </c>
      <c r="I1433" s="832" t="s">
        <v>3455</v>
      </c>
      <c r="J1433" s="832" t="s">
        <v>3262</v>
      </c>
      <c r="K1433" s="832" t="s">
        <v>3456</v>
      </c>
      <c r="L1433" s="835">
        <v>0</v>
      </c>
      <c r="M1433" s="835">
        <v>0</v>
      </c>
      <c r="N1433" s="832">
        <v>3</v>
      </c>
      <c r="O1433" s="836">
        <v>0.5</v>
      </c>
      <c r="P1433" s="835">
        <v>0</v>
      </c>
      <c r="Q1433" s="837"/>
      <c r="R1433" s="832">
        <v>3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7</v>
      </c>
      <c r="B1434" s="832" t="s">
        <v>2161</v>
      </c>
      <c r="C1434" s="832" t="s">
        <v>2167</v>
      </c>
      <c r="D1434" s="833" t="s">
        <v>3722</v>
      </c>
      <c r="E1434" s="834" t="s">
        <v>2176</v>
      </c>
      <c r="F1434" s="832" t="s">
        <v>2162</v>
      </c>
      <c r="G1434" s="832" t="s">
        <v>3680</v>
      </c>
      <c r="H1434" s="832" t="s">
        <v>634</v>
      </c>
      <c r="I1434" s="832" t="s">
        <v>3681</v>
      </c>
      <c r="J1434" s="832" t="s">
        <v>3682</v>
      </c>
      <c r="K1434" s="832" t="s">
        <v>2589</v>
      </c>
      <c r="L1434" s="835">
        <v>207.45</v>
      </c>
      <c r="M1434" s="835">
        <v>207.45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7</v>
      </c>
      <c r="B1435" s="832" t="s">
        <v>2161</v>
      </c>
      <c r="C1435" s="832" t="s">
        <v>2167</v>
      </c>
      <c r="D1435" s="833" t="s">
        <v>3722</v>
      </c>
      <c r="E1435" s="834" t="s">
        <v>2176</v>
      </c>
      <c r="F1435" s="832" t="s">
        <v>2162</v>
      </c>
      <c r="G1435" s="832" t="s">
        <v>2991</v>
      </c>
      <c r="H1435" s="832" t="s">
        <v>585</v>
      </c>
      <c r="I1435" s="832" t="s">
        <v>2992</v>
      </c>
      <c r="J1435" s="832" t="s">
        <v>2993</v>
      </c>
      <c r="K1435" s="832" t="s">
        <v>2994</v>
      </c>
      <c r="L1435" s="835">
        <v>64.56</v>
      </c>
      <c r="M1435" s="835">
        <v>193.68</v>
      </c>
      <c r="N1435" s="832">
        <v>3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7</v>
      </c>
      <c r="B1436" s="832" t="s">
        <v>2161</v>
      </c>
      <c r="C1436" s="832" t="s">
        <v>2167</v>
      </c>
      <c r="D1436" s="833" t="s">
        <v>3722</v>
      </c>
      <c r="E1436" s="834" t="s">
        <v>2176</v>
      </c>
      <c r="F1436" s="832" t="s">
        <v>2162</v>
      </c>
      <c r="G1436" s="832" t="s">
        <v>2991</v>
      </c>
      <c r="H1436" s="832" t="s">
        <v>585</v>
      </c>
      <c r="I1436" s="832" t="s">
        <v>3457</v>
      </c>
      <c r="J1436" s="832" t="s">
        <v>2993</v>
      </c>
      <c r="K1436" s="832" t="s">
        <v>3458</v>
      </c>
      <c r="L1436" s="835">
        <v>107.6</v>
      </c>
      <c r="M1436" s="835">
        <v>215.2</v>
      </c>
      <c r="N1436" s="832">
        <v>2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7</v>
      </c>
      <c r="B1437" s="832" t="s">
        <v>2161</v>
      </c>
      <c r="C1437" s="832" t="s">
        <v>2167</v>
      </c>
      <c r="D1437" s="833" t="s">
        <v>3722</v>
      </c>
      <c r="E1437" s="834" t="s">
        <v>2176</v>
      </c>
      <c r="F1437" s="832" t="s">
        <v>2162</v>
      </c>
      <c r="G1437" s="832" t="s">
        <v>2865</v>
      </c>
      <c r="H1437" s="832" t="s">
        <v>585</v>
      </c>
      <c r="I1437" s="832" t="s">
        <v>2866</v>
      </c>
      <c r="J1437" s="832" t="s">
        <v>2867</v>
      </c>
      <c r="K1437" s="832" t="s">
        <v>1798</v>
      </c>
      <c r="L1437" s="835">
        <v>38.56</v>
      </c>
      <c r="M1437" s="835">
        <v>154.24</v>
      </c>
      <c r="N1437" s="832">
        <v>4</v>
      </c>
      <c r="O1437" s="836">
        <v>2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7</v>
      </c>
      <c r="B1438" s="832" t="s">
        <v>2161</v>
      </c>
      <c r="C1438" s="832" t="s">
        <v>2167</v>
      </c>
      <c r="D1438" s="833" t="s">
        <v>3722</v>
      </c>
      <c r="E1438" s="834" t="s">
        <v>2176</v>
      </c>
      <c r="F1438" s="832" t="s">
        <v>2162</v>
      </c>
      <c r="G1438" s="832" t="s">
        <v>2995</v>
      </c>
      <c r="H1438" s="832" t="s">
        <v>634</v>
      </c>
      <c r="I1438" s="832" t="s">
        <v>2996</v>
      </c>
      <c r="J1438" s="832" t="s">
        <v>2997</v>
      </c>
      <c r="K1438" s="832" t="s">
        <v>2998</v>
      </c>
      <c r="L1438" s="835">
        <v>96.84</v>
      </c>
      <c r="M1438" s="835">
        <v>2324.16</v>
      </c>
      <c r="N1438" s="832">
        <v>24</v>
      </c>
      <c r="O1438" s="836">
        <v>4.5</v>
      </c>
      <c r="P1438" s="835">
        <v>2033.6399999999999</v>
      </c>
      <c r="Q1438" s="837">
        <v>0.875</v>
      </c>
      <c r="R1438" s="832">
        <v>21</v>
      </c>
      <c r="S1438" s="837">
        <v>0.875</v>
      </c>
      <c r="T1438" s="836">
        <v>3.5</v>
      </c>
      <c r="U1438" s="838">
        <v>0.77777777777777779</v>
      </c>
    </row>
    <row r="1439" spans="1:21" ht="14.4" customHeight="1" x14ac:dyDescent="0.3">
      <c r="A1439" s="831">
        <v>7</v>
      </c>
      <c r="B1439" s="832" t="s">
        <v>2161</v>
      </c>
      <c r="C1439" s="832" t="s">
        <v>2167</v>
      </c>
      <c r="D1439" s="833" t="s">
        <v>3722</v>
      </c>
      <c r="E1439" s="834" t="s">
        <v>2176</v>
      </c>
      <c r="F1439" s="832" t="s">
        <v>2162</v>
      </c>
      <c r="G1439" s="832" t="s">
        <v>2995</v>
      </c>
      <c r="H1439" s="832" t="s">
        <v>634</v>
      </c>
      <c r="I1439" s="832" t="s">
        <v>2999</v>
      </c>
      <c r="J1439" s="832" t="s">
        <v>2997</v>
      </c>
      <c r="K1439" s="832" t="s">
        <v>3000</v>
      </c>
      <c r="L1439" s="835">
        <v>193.68</v>
      </c>
      <c r="M1439" s="835">
        <v>968.40000000000009</v>
      </c>
      <c r="N1439" s="832">
        <v>5</v>
      </c>
      <c r="O1439" s="836">
        <v>2.5</v>
      </c>
      <c r="P1439" s="835">
        <v>968.40000000000009</v>
      </c>
      <c r="Q1439" s="837">
        <v>1</v>
      </c>
      <c r="R1439" s="832">
        <v>5</v>
      </c>
      <c r="S1439" s="837">
        <v>1</v>
      </c>
      <c r="T1439" s="836">
        <v>2.5</v>
      </c>
      <c r="U1439" s="838">
        <v>1</v>
      </c>
    </row>
    <row r="1440" spans="1:21" ht="14.4" customHeight="1" x14ac:dyDescent="0.3">
      <c r="A1440" s="831">
        <v>7</v>
      </c>
      <c r="B1440" s="832" t="s">
        <v>2161</v>
      </c>
      <c r="C1440" s="832" t="s">
        <v>2167</v>
      </c>
      <c r="D1440" s="833" t="s">
        <v>3722</v>
      </c>
      <c r="E1440" s="834" t="s">
        <v>2176</v>
      </c>
      <c r="F1440" s="832" t="s">
        <v>2162</v>
      </c>
      <c r="G1440" s="832" t="s">
        <v>2570</v>
      </c>
      <c r="H1440" s="832" t="s">
        <v>585</v>
      </c>
      <c r="I1440" s="832" t="s">
        <v>2573</v>
      </c>
      <c r="J1440" s="832" t="s">
        <v>1287</v>
      </c>
      <c r="K1440" s="832" t="s">
        <v>2572</v>
      </c>
      <c r="L1440" s="835">
        <v>27.5</v>
      </c>
      <c r="M1440" s="835">
        <v>165</v>
      </c>
      <c r="N1440" s="832">
        <v>6</v>
      </c>
      <c r="O1440" s="836">
        <v>2</v>
      </c>
      <c r="P1440" s="835">
        <v>110</v>
      </c>
      <c r="Q1440" s="837">
        <v>0.66666666666666663</v>
      </c>
      <c r="R1440" s="832">
        <v>4</v>
      </c>
      <c r="S1440" s="837">
        <v>0.66666666666666663</v>
      </c>
      <c r="T1440" s="836">
        <v>1</v>
      </c>
      <c r="U1440" s="838">
        <v>0.5</v>
      </c>
    </row>
    <row r="1441" spans="1:21" ht="14.4" customHeight="1" x14ac:dyDescent="0.3">
      <c r="A1441" s="831">
        <v>7</v>
      </c>
      <c r="B1441" s="832" t="s">
        <v>2161</v>
      </c>
      <c r="C1441" s="832" t="s">
        <v>2167</v>
      </c>
      <c r="D1441" s="833" t="s">
        <v>3722</v>
      </c>
      <c r="E1441" s="834" t="s">
        <v>2176</v>
      </c>
      <c r="F1441" s="832" t="s">
        <v>2162</v>
      </c>
      <c r="G1441" s="832" t="s">
        <v>3001</v>
      </c>
      <c r="H1441" s="832" t="s">
        <v>585</v>
      </c>
      <c r="I1441" s="832" t="s">
        <v>3004</v>
      </c>
      <c r="J1441" s="832" t="s">
        <v>3005</v>
      </c>
      <c r="K1441" s="832" t="s">
        <v>1829</v>
      </c>
      <c r="L1441" s="835">
        <v>208.18</v>
      </c>
      <c r="M1441" s="835">
        <v>4788.1400000000003</v>
      </c>
      <c r="N1441" s="832">
        <v>23</v>
      </c>
      <c r="O1441" s="836">
        <v>10</v>
      </c>
      <c r="P1441" s="835">
        <v>4163.6000000000004</v>
      </c>
      <c r="Q1441" s="837">
        <v>0.86956521739130432</v>
      </c>
      <c r="R1441" s="832">
        <v>20</v>
      </c>
      <c r="S1441" s="837">
        <v>0.86956521739130432</v>
      </c>
      <c r="T1441" s="836">
        <v>8</v>
      </c>
      <c r="U1441" s="838">
        <v>0.8</v>
      </c>
    </row>
    <row r="1442" spans="1:21" ht="14.4" customHeight="1" x14ac:dyDescent="0.3">
      <c r="A1442" s="831">
        <v>7</v>
      </c>
      <c r="B1442" s="832" t="s">
        <v>2161</v>
      </c>
      <c r="C1442" s="832" t="s">
        <v>2167</v>
      </c>
      <c r="D1442" s="833" t="s">
        <v>3722</v>
      </c>
      <c r="E1442" s="834" t="s">
        <v>2176</v>
      </c>
      <c r="F1442" s="832" t="s">
        <v>2162</v>
      </c>
      <c r="G1442" s="832" t="s">
        <v>3001</v>
      </c>
      <c r="H1442" s="832" t="s">
        <v>585</v>
      </c>
      <c r="I1442" s="832" t="s">
        <v>3006</v>
      </c>
      <c r="J1442" s="832" t="s">
        <v>3005</v>
      </c>
      <c r="K1442" s="832" t="s">
        <v>2063</v>
      </c>
      <c r="L1442" s="835">
        <v>0</v>
      </c>
      <c r="M1442" s="835">
        <v>0</v>
      </c>
      <c r="N1442" s="832">
        <v>7</v>
      </c>
      <c r="O1442" s="836">
        <v>2</v>
      </c>
      <c r="P1442" s="835">
        <v>0</v>
      </c>
      <c r="Q1442" s="837"/>
      <c r="R1442" s="832">
        <v>7</v>
      </c>
      <c r="S1442" s="837">
        <v>1</v>
      </c>
      <c r="T1442" s="836">
        <v>2</v>
      </c>
      <c r="U1442" s="838">
        <v>1</v>
      </c>
    </row>
    <row r="1443" spans="1:21" ht="14.4" customHeight="1" x14ac:dyDescent="0.3">
      <c r="A1443" s="831">
        <v>7</v>
      </c>
      <c r="B1443" s="832" t="s">
        <v>2161</v>
      </c>
      <c r="C1443" s="832" t="s">
        <v>2167</v>
      </c>
      <c r="D1443" s="833" t="s">
        <v>3722</v>
      </c>
      <c r="E1443" s="834" t="s">
        <v>2176</v>
      </c>
      <c r="F1443" s="832" t="s">
        <v>2162</v>
      </c>
      <c r="G1443" s="832" t="s">
        <v>3001</v>
      </c>
      <c r="H1443" s="832" t="s">
        <v>585</v>
      </c>
      <c r="I1443" s="832" t="s">
        <v>3275</v>
      </c>
      <c r="J1443" s="832" t="s">
        <v>3005</v>
      </c>
      <c r="K1443" s="832" t="s">
        <v>2040</v>
      </c>
      <c r="L1443" s="835">
        <v>383.18</v>
      </c>
      <c r="M1443" s="835">
        <v>16476.740000000002</v>
      </c>
      <c r="N1443" s="832">
        <v>43</v>
      </c>
      <c r="O1443" s="836">
        <v>9</v>
      </c>
      <c r="P1443" s="835">
        <v>12644.94</v>
      </c>
      <c r="Q1443" s="837">
        <v>0.7674418604651162</v>
      </c>
      <c r="R1443" s="832">
        <v>33</v>
      </c>
      <c r="S1443" s="837">
        <v>0.76744186046511631</v>
      </c>
      <c r="T1443" s="836">
        <v>8</v>
      </c>
      <c r="U1443" s="838">
        <v>0.88888888888888884</v>
      </c>
    </row>
    <row r="1444" spans="1:21" ht="14.4" customHeight="1" x14ac:dyDescent="0.3">
      <c r="A1444" s="831">
        <v>7</v>
      </c>
      <c r="B1444" s="832" t="s">
        <v>2161</v>
      </c>
      <c r="C1444" s="832" t="s">
        <v>2167</v>
      </c>
      <c r="D1444" s="833" t="s">
        <v>3722</v>
      </c>
      <c r="E1444" s="834" t="s">
        <v>2176</v>
      </c>
      <c r="F1444" s="832" t="s">
        <v>2162</v>
      </c>
      <c r="G1444" s="832" t="s">
        <v>3007</v>
      </c>
      <c r="H1444" s="832" t="s">
        <v>585</v>
      </c>
      <c r="I1444" s="832" t="s">
        <v>3008</v>
      </c>
      <c r="J1444" s="832" t="s">
        <v>3009</v>
      </c>
      <c r="K1444" s="832" t="s">
        <v>3010</v>
      </c>
      <c r="L1444" s="835">
        <v>155.24</v>
      </c>
      <c r="M1444" s="835">
        <v>1086.68</v>
      </c>
      <c r="N1444" s="832">
        <v>7</v>
      </c>
      <c r="O1444" s="836">
        <v>2.5</v>
      </c>
      <c r="P1444" s="835">
        <v>620.96</v>
      </c>
      <c r="Q1444" s="837">
        <v>0.5714285714285714</v>
      </c>
      <c r="R1444" s="832">
        <v>4</v>
      </c>
      <c r="S1444" s="837">
        <v>0.5714285714285714</v>
      </c>
      <c r="T1444" s="836">
        <v>1.5</v>
      </c>
      <c r="U1444" s="838">
        <v>0.6</v>
      </c>
    </row>
    <row r="1445" spans="1:21" ht="14.4" customHeight="1" x14ac:dyDescent="0.3">
      <c r="A1445" s="831">
        <v>7</v>
      </c>
      <c r="B1445" s="832" t="s">
        <v>2161</v>
      </c>
      <c r="C1445" s="832" t="s">
        <v>2167</v>
      </c>
      <c r="D1445" s="833" t="s">
        <v>3722</v>
      </c>
      <c r="E1445" s="834" t="s">
        <v>2176</v>
      </c>
      <c r="F1445" s="832" t="s">
        <v>2162</v>
      </c>
      <c r="G1445" s="832" t="s">
        <v>3011</v>
      </c>
      <c r="H1445" s="832" t="s">
        <v>585</v>
      </c>
      <c r="I1445" s="832" t="s">
        <v>3012</v>
      </c>
      <c r="J1445" s="832" t="s">
        <v>3013</v>
      </c>
      <c r="K1445" s="832" t="s">
        <v>3014</v>
      </c>
      <c r="L1445" s="835">
        <v>113.93</v>
      </c>
      <c r="M1445" s="835">
        <v>1481.0900000000001</v>
      </c>
      <c r="N1445" s="832">
        <v>13</v>
      </c>
      <c r="O1445" s="836">
        <v>3</v>
      </c>
      <c r="P1445" s="835">
        <v>1025.3700000000001</v>
      </c>
      <c r="Q1445" s="837">
        <v>0.69230769230769229</v>
      </c>
      <c r="R1445" s="832">
        <v>9</v>
      </c>
      <c r="S1445" s="837">
        <v>0.69230769230769229</v>
      </c>
      <c r="T1445" s="836">
        <v>2</v>
      </c>
      <c r="U1445" s="838">
        <v>0.66666666666666663</v>
      </c>
    </row>
    <row r="1446" spans="1:21" ht="14.4" customHeight="1" x14ac:dyDescent="0.3">
      <c r="A1446" s="831">
        <v>7</v>
      </c>
      <c r="B1446" s="832" t="s">
        <v>2161</v>
      </c>
      <c r="C1446" s="832" t="s">
        <v>2167</v>
      </c>
      <c r="D1446" s="833" t="s">
        <v>3722</v>
      </c>
      <c r="E1446" s="834" t="s">
        <v>2176</v>
      </c>
      <c r="F1446" s="832" t="s">
        <v>2162</v>
      </c>
      <c r="G1446" s="832" t="s">
        <v>2268</v>
      </c>
      <c r="H1446" s="832" t="s">
        <v>634</v>
      </c>
      <c r="I1446" s="832" t="s">
        <v>2574</v>
      </c>
      <c r="J1446" s="832" t="s">
        <v>733</v>
      </c>
      <c r="K1446" s="832" t="s">
        <v>2575</v>
      </c>
      <c r="L1446" s="835">
        <v>24.22</v>
      </c>
      <c r="M1446" s="835">
        <v>24.22</v>
      </c>
      <c r="N1446" s="832">
        <v>1</v>
      </c>
      <c r="O1446" s="836">
        <v>0.5</v>
      </c>
      <c r="P1446" s="835">
        <v>24.22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7</v>
      </c>
      <c r="B1447" s="832" t="s">
        <v>2161</v>
      </c>
      <c r="C1447" s="832" t="s">
        <v>2167</v>
      </c>
      <c r="D1447" s="833" t="s">
        <v>3722</v>
      </c>
      <c r="E1447" s="834" t="s">
        <v>2176</v>
      </c>
      <c r="F1447" s="832" t="s">
        <v>2162</v>
      </c>
      <c r="G1447" s="832" t="s">
        <v>2268</v>
      </c>
      <c r="H1447" s="832" t="s">
        <v>634</v>
      </c>
      <c r="I1447" s="832" t="s">
        <v>2145</v>
      </c>
      <c r="J1447" s="832" t="s">
        <v>733</v>
      </c>
      <c r="K1447" s="832" t="s">
        <v>2146</v>
      </c>
      <c r="L1447" s="835">
        <v>48.42</v>
      </c>
      <c r="M1447" s="835">
        <v>96.84</v>
      </c>
      <c r="N1447" s="832">
        <v>2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7</v>
      </c>
      <c r="B1448" s="832" t="s">
        <v>2161</v>
      </c>
      <c r="C1448" s="832" t="s">
        <v>2167</v>
      </c>
      <c r="D1448" s="833" t="s">
        <v>3722</v>
      </c>
      <c r="E1448" s="834" t="s">
        <v>2176</v>
      </c>
      <c r="F1448" s="832" t="s">
        <v>2162</v>
      </c>
      <c r="G1448" s="832" t="s">
        <v>2227</v>
      </c>
      <c r="H1448" s="832" t="s">
        <v>585</v>
      </c>
      <c r="I1448" s="832" t="s">
        <v>3473</v>
      </c>
      <c r="J1448" s="832" t="s">
        <v>962</v>
      </c>
      <c r="K1448" s="832" t="s">
        <v>2229</v>
      </c>
      <c r="L1448" s="835">
        <v>301.2</v>
      </c>
      <c r="M1448" s="835">
        <v>602.4</v>
      </c>
      <c r="N1448" s="832">
        <v>2</v>
      </c>
      <c r="O1448" s="836">
        <v>2</v>
      </c>
      <c r="P1448" s="835">
        <v>602.4</v>
      </c>
      <c r="Q1448" s="837">
        <v>1</v>
      </c>
      <c r="R1448" s="832">
        <v>2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7</v>
      </c>
      <c r="B1449" s="832" t="s">
        <v>2161</v>
      </c>
      <c r="C1449" s="832" t="s">
        <v>2167</v>
      </c>
      <c r="D1449" s="833" t="s">
        <v>3722</v>
      </c>
      <c r="E1449" s="834" t="s">
        <v>2176</v>
      </c>
      <c r="F1449" s="832" t="s">
        <v>2162</v>
      </c>
      <c r="G1449" s="832" t="s">
        <v>2227</v>
      </c>
      <c r="H1449" s="832" t="s">
        <v>585</v>
      </c>
      <c r="I1449" s="832" t="s">
        <v>2228</v>
      </c>
      <c r="J1449" s="832" t="s">
        <v>962</v>
      </c>
      <c r="K1449" s="832" t="s">
        <v>2229</v>
      </c>
      <c r="L1449" s="835">
        <v>185.26</v>
      </c>
      <c r="M1449" s="835">
        <v>1667.34</v>
      </c>
      <c r="N1449" s="832">
        <v>9</v>
      </c>
      <c r="O1449" s="836">
        <v>5.5</v>
      </c>
      <c r="P1449" s="835">
        <v>1111.56</v>
      </c>
      <c r="Q1449" s="837">
        <v>0.66666666666666663</v>
      </c>
      <c r="R1449" s="832">
        <v>6</v>
      </c>
      <c r="S1449" s="837">
        <v>0.66666666666666663</v>
      </c>
      <c r="T1449" s="836">
        <v>4</v>
      </c>
      <c r="U1449" s="838">
        <v>0.72727272727272729</v>
      </c>
    </row>
    <row r="1450" spans="1:21" ht="14.4" customHeight="1" x14ac:dyDescent="0.3">
      <c r="A1450" s="831">
        <v>7</v>
      </c>
      <c r="B1450" s="832" t="s">
        <v>2161</v>
      </c>
      <c r="C1450" s="832" t="s">
        <v>2167</v>
      </c>
      <c r="D1450" s="833" t="s">
        <v>3722</v>
      </c>
      <c r="E1450" s="834" t="s">
        <v>2176</v>
      </c>
      <c r="F1450" s="832" t="s">
        <v>2162</v>
      </c>
      <c r="G1450" s="832" t="s">
        <v>2227</v>
      </c>
      <c r="H1450" s="832" t="s">
        <v>585</v>
      </c>
      <c r="I1450" s="832" t="s">
        <v>2228</v>
      </c>
      <c r="J1450" s="832" t="s">
        <v>962</v>
      </c>
      <c r="K1450" s="832" t="s">
        <v>2229</v>
      </c>
      <c r="L1450" s="835">
        <v>103.67</v>
      </c>
      <c r="M1450" s="835">
        <v>1762.3899999999999</v>
      </c>
      <c r="N1450" s="832">
        <v>17</v>
      </c>
      <c r="O1450" s="836">
        <v>9.5</v>
      </c>
      <c r="P1450" s="835">
        <v>1451.3799999999999</v>
      </c>
      <c r="Q1450" s="837">
        <v>0.82352941176470584</v>
      </c>
      <c r="R1450" s="832">
        <v>14</v>
      </c>
      <c r="S1450" s="837">
        <v>0.82352941176470584</v>
      </c>
      <c r="T1450" s="836">
        <v>8</v>
      </c>
      <c r="U1450" s="838">
        <v>0.84210526315789469</v>
      </c>
    </row>
    <row r="1451" spans="1:21" ht="14.4" customHeight="1" x14ac:dyDescent="0.3">
      <c r="A1451" s="831">
        <v>7</v>
      </c>
      <c r="B1451" s="832" t="s">
        <v>2161</v>
      </c>
      <c r="C1451" s="832" t="s">
        <v>2167</v>
      </c>
      <c r="D1451" s="833" t="s">
        <v>3722</v>
      </c>
      <c r="E1451" s="834" t="s">
        <v>2176</v>
      </c>
      <c r="F1451" s="832" t="s">
        <v>2162</v>
      </c>
      <c r="G1451" s="832" t="s">
        <v>2227</v>
      </c>
      <c r="H1451" s="832" t="s">
        <v>585</v>
      </c>
      <c r="I1451" s="832" t="s">
        <v>2230</v>
      </c>
      <c r="J1451" s="832" t="s">
        <v>962</v>
      </c>
      <c r="K1451" s="832" t="s">
        <v>2229</v>
      </c>
      <c r="L1451" s="835">
        <v>103.67</v>
      </c>
      <c r="M1451" s="835">
        <v>207.34</v>
      </c>
      <c r="N1451" s="832">
        <v>2</v>
      </c>
      <c r="O1451" s="836">
        <v>1.5</v>
      </c>
      <c r="P1451" s="835">
        <v>103.67</v>
      </c>
      <c r="Q1451" s="837">
        <v>0.5</v>
      </c>
      <c r="R1451" s="832">
        <v>1</v>
      </c>
      <c r="S1451" s="837">
        <v>0.5</v>
      </c>
      <c r="T1451" s="836">
        <v>1</v>
      </c>
      <c r="U1451" s="838">
        <v>0.66666666666666663</v>
      </c>
    </row>
    <row r="1452" spans="1:21" ht="14.4" customHeight="1" x14ac:dyDescent="0.3">
      <c r="A1452" s="831">
        <v>7</v>
      </c>
      <c r="B1452" s="832" t="s">
        <v>2161</v>
      </c>
      <c r="C1452" s="832" t="s">
        <v>2167</v>
      </c>
      <c r="D1452" s="833" t="s">
        <v>3722</v>
      </c>
      <c r="E1452" s="834" t="s">
        <v>2176</v>
      </c>
      <c r="F1452" s="832" t="s">
        <v>2162</v>
      </c>
      <c r="G1452" s="832" t="s">
        <v>3018</v>
      </c>
      <c r="H1452" s="832" t="s">
        <v>585</v>
      </c>
      <c r="I1452" s="832" t="s">
        <v>3019</v>
      </c>
      <c r="J1452" s="832" t="s">
        <v>3020</v>
      </c>
      <c r="K1452" s="832" t="s">
        <v>3021</v>
      </c>
      <c r="L1452" s="835">
        <v>3354.59</v>
      </c>
      <c r="M1452" s="835">
        <v>97283.109999999986</v>
      </c>
      <c r="N1452" s="832">
        <v>29</v>
      </c>
      <c r="O1452" s="836">
        <v>12</v>
      </c>
      <c r="P1452" s="835">
        <v>97283.109999999986</v>
      </c>
      <c r="Q1452" s="837">
        <v>1</v>
      </c>
      <c r="R1452" s="832">
        <v>29</v>
      </c>
      <c r="S1452" s="837">
        <v>1</v>
      </c>
      <c r="T1452" s="836">
        <v>12</v>
      </c>
      <c r="U1452" s="838">
        <v>1</v>
      </c>
    </row>
    <row r="1453" spans="1:21" ht="14.4" customHeight="1" x14ac:dyDescent="0.3">
      <c r="A1453" s="831">
        <v>7</v>
      </c>
      <c r="B1453" s="832" t="s">
        <v>2161</v>
      </c>
      <c r="C1453" s="832" t="s">
        <v>2167</v>
      </c>
      <c r="D1453" s="833" t="s">
        <v>3722</v>
      </c>
      <c r="E1453" s="834" t="s">
        <v>2176</v>
      </c>
      <c r="F1453" s="832" t="s">
        <v>2162</v>
      </c>
      <c r="G1453" s="832" t="s">
        <v>3018</v>
      </c>
      <c r="H1453" s="832" t="s">
        <v>585</v>
      </c>
      <c r="I1453" s="832" t="s">
        <v>3024</v>
      </c>
      <c r="J1453" s="832" t="s">
        <v>3020</v>
      </c>
      <c r="K1453" s="832" t="s">
        <v>3025</v>
      </c>
      <c r="L1453" s="835">
        <v>908.53</v>
      </c>
      <c r="M1453" s="835">
        <v>53603.27</v>
      </c>
      <c r="N1453" s="832">
        <v>59</v>
      </c>
      <c r="O1453" s="836">
        <v>19</v>
      </c>
      <c r="P1453" s="835">
        <v>29072.959999999999</v>
      </c>
      <c r="Q1453" s="837">
        <v>0.5423728813559322</v>
      </c>
      <c r="R1453" s="832">
        <v>32</v>
      </c>
      <c r="S1453" s="837">
        <v>0.5423728813559322</v>
      </c>
      <c r="T1453" s="836">
        <v>11</v>
      </c>
      <c r="U1453" s="838">
        <v>0.57894736842105265</v>
      </c>
    </row>
    <row r="1454" spans="1:21" ht="14.4" customHeight="1" x14ac:dyDescent="0.3">
      <c r="A1454" s="831">
        <v>7</v>
      </c>
      <c r="B1454" s="832" t="s">
        <v>2161</v>
      </c>
      <c r="C1454" s="832" t="s">
        <v>2167</v>
      </c>
      <c r="D1454" s="833" t="s">
        <v>3722</v>
      </c>
      <c r="E1454" s="834" t="s">
        <v>2176</v>
      </c>
      <c r="F1454" s="832" t="s">
        <v>2162</v>
      </c>
      <c r="G1454" s="832" t="s">
        <v>3018</v>
      </c>
      <c r="H1454" s="832" t="s">
        <v>585</v>
      </c>
      <c r="I1454" s="832" t="s">
        <v>3026</v>
      </c>
      <c r="J1454" s="832" t="s">
        <v>3020</v>
      </c>
      <c r="K1454" s="832" t="s">
        <v>3027</v>
      </c>
      <c r="L1454" s="835">
        <v>583.70000000000005</v>
      </c>
      <c r="M1454" s="835">
        <v>5253.3</v>
      </c>
      <c r="N1454" s="832">
        <v>9</v>
      </c>
      <c r="O1454" s="836">
        <v>4</v>
      </c>
      <c r="P1454" s="835">
        <v>5253.3</v>
      </c>
      <c r="Q1454" s="837">
        <v>1</v>
      </c>
      <c r="R1454" s="832">
        <v>9</v>
      </c>
      <c r="S1454" s="837">
        <v>1</v>
      </c>
      <c r="T1454" s="836">
        <v>4</v>
      </c>
      <c r="U1454" s="838">
        <v>1</v>
      </c>
    </row>
    <row r="1455" spans="1:21" ht="14.4" customHeight="1" x14ac:dyDescent="0.3">
      <c r="A1455" s="831">
        <v>7</v>
      </c>
      <c r="B1455" s="832" t="s">
        <v>2161</v>
      </c>
      <c r="C1455" s="832" t="s">
        <v>2167</v>
      </c>
      <c r="D1455" s="833" t="s">
        <v>3722</v>
      </c>
      <c r="E1455" s="834" t="s">
        <v>2176</v>
      </c>
      <c r="F1455" s="832" t="s">
        <v>2162</v>
      </c>
      <c r="G1455" s="832" t="s">
        <v>3018</v>
      </c>
      <c r="H1455" s="832" t="s">
        <v>585</v>
      </c>
      <c r="I1455" s="832" t="s">
        <v>3028</v>
      </c>
      <c r="J1455" s="832" t="s">
        <v>3020</v>
      </c>
      <c r="K1455" s="832" t="s">
        <v>3029</v>
      </c>
      <c r="L1455" s="835">
        <v>1677.3</v>
      </c>
      <c r="M1455" s="835">
        <v>135861.29999999999</v>
      </c>
      <c r="N1455" s="832">
        <v>81</v>
      </c>
      <c r="O1455" s="836">
        <v>24</v>
      </c>
      <c r="P1455" s="835">
        <v>97283.400000000009</v>
      </c>
      <c r="Q1455" s="837">
        <v>0.71604938271604945</v>
      </c>
      <c r="R1455" s="832">
        <v>58</v>
      </c>
      <c r="S1455" s="837">
        <v>0.71604938271604934</v>
      </c>
      <c r="T1455" s="836">
        <v>19</v>
      </c>
      <c r="U1455" s="838">
        <v>0.79166666666666663</v>
      </c>
    </row>
    <row r="1456" spans="1:21" ht="14.4" customHeight="1" x14ac:dyDescent="0.3">
      <c r="A1456" s="831">
        <v>7</v>
      </c>
      <c r="B1456" s="832" t="s">
        <v>2161</v>
      </c>
      <c r="C1456" s="832" t="s">
        <v>2167</v>
      </c>
      <c r="D1456" s="833" t="s">
        <v>3722</v>
      </c>
      <c r="E1456" s="834" t="s">
        <v>2176</v>
      </c>
      <c r="F1456" s="832" t="s">
        <v>2162</v>
      </c>
      <c r="G1456" s="832" t="s">
        <v>3018</v>
      </c>
      <c r="H1456" s="832" t="s">
        <v>585</v>
      </c>
      <c r="I1456" s="832" t="s">
        <v>3030</v>
      </c>
      <c r="J1456" s="832" t="s">
        <v>3031</v>
      </c>
      <c r="K1456" s="832" t="s">
        <v>3029</v>
      </c>
      <c r="L1456" s="835">
        <v>1677.3</v>
      </c>
      <c r="M1456" s="835">
        <v>5031.8999999999996</v>
      </c>
      <c r="N1456" s="832">
        <v>3</v>
      </c>
      <c r="O1456" s="836">
        <v>1</v>
      </c>
      <c r="P1456" s="835">
        <v>5031.8999999999996</v>
      </c>
      <c r="Q1456" s="837">
        <v>1</v>
      </c>
      <c r="R1456" s="832">
        <v>3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7</v>
      </c>
      <c r="B1457" s="832" t="s">
        <v>2161</v>
      </c>
      <c r="C1457" s="832" t="s">
        <v>2167</v>
      </c>
      <c r="D1457" s="833" t="s">
        <v>3722</v>
      </c>
      <c r="E1457" s="834" t="s">
        <v>2176</v>
      </c>
      <c r="F1457" s="832" t="s">
        <v>2162</v>
      </c>
      <c r="G1457" s="832" t="s">
        <v>3018</v>
      </c>
      <c r="H1457" s="832" t="s">
        <v>585</v>
      </c>
      <c r="I1457" s="832" t="s">
        <v>3032</v>
      </c>
      <c r="J1457" s="832" t="s">
        <v>3031</v>
      </c>
      <c r="K1457" s="832" t="s">
        <v>3025</v>
      </c>
      <c r="L1457" s="835">
        <v>908.53</v>
      </c>
      <c r="M1457" s="835">
        <v>15445.01</v>
      </c>
      <c r="N1457" s="832">
        <v>17</v>
      </c>
      <c r="O1457" s="836">
        <v>6</v>
      </c>
      <c r="P1457" s="835">
        <v>13627.95</v>
      </c>
      <c r="Q1457" s="837">
        <v>0.88235294117647067</v>
      </c>
      <c r="R1457" s="832">
        <v>15</v>
      </c>
      <c r="S1457" s="837">
        <v>0.88235294117647056</v>
      </c>
      <c r="T1457" s="836">
        <v>5</v>
      </c>
      <c r="U1457" s="838">
        <v>0.83333333333333337</v>
      </c>
    </row>
    <row r="1458" spans="1:21" ht="14.4" customHeight="1" x14ac:dyDescent="0.3">
      <c r="A1458" s="831">
        <v>7</v>
      </c>
      <c r="B1458" s="832" t="s">
        <v>2161</v>
      </c>
      <c r="C1458" s="832" t="s">
        <v>2167</v>
      </c>
      <c r="D1458" s="833" t="s">
        <v>3722</v>
      </c>
      <c r="E1458" s="834" t="s">
        <v>2176</v>
      </c>
      <c r="F1458" s="832" t="s">
        <v>2162</v>
      </c>
      <c r="G1458" s="832" t="s">
        <v>3018</v>
      </c>
      <c r="H1458" s="832" t="s">
        <v>585</v>
      </c>
      <c r="I1458" s="832" t="s">
        <v>3378</v>
      </c>
      <c r="J1458" s="832" t="s">
        <v>3034</v>
      </c>
      <c r="K1458" s="832" t="s">
        <v>3379</v>
      </c>
      <c r="L1458" s="835">
        <v>0</v>
      </c>
      <c r="M1458" s="835">
        <v>0</v>
      </c>
      <c r="N1458" s="832">
        <v>3</v>
      </c>
      <c r="O1458" s="836">
        <v>1</v>
      </c>
      <c r="P1458" s="835">
        <v>0</v>
      </c>
      <c r="Q1458" s="837"/>
      <c r="R1458" s="832">
        <v>3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7</v>
      </c>
      <c r="B1459" s="832" t="s">
        <v>2161</v>
      </c>
      <c r="C1459" s="832" t="s">
        <v>2167</v>
      </c>
      <c r="D1459" s="833" t="s">
        <v>3722</v>
      </c>
      <c r="E1459" s="834" t="s">
        <v>2176</v>
      </c>
      <c r="F1459" s="832" t="s">
        <v>2162</v>
      </c>
      <c r="G1459" s="832" t="s">
        <v>3018</v>
      </c>
      <c r="H1459" s="832" t="s">
        <v>634</v>
      </c>
      <c r="I1459" s="832" t="s">
        <v>3033</v>
      </c>
      <c r="J1459" s="832" t="s">
        <v>3034</v>
      </c>
      <c r="K1459" s="832" t="s">
        <v>3021</v>
      </c>
      <c r="L1459" s="835">
        <v>3354.59</v>
      </c>
      <c r="M1459" s="835">
        <v>60382.62000000001</v>
      </c>
      <c r="N1459" s="832">
        <v>18</v>
      </c>
      <c r="O1459" s="836">
        <v>6</v>
      </c>
      <c r="P1459" s="835">
        <v>46964.260000000009</v>
      </c>
      <c r="Q1459" s="837">
        <v>0.77777777777777779</v>
      </c>
      <c r="R1459" s="832">
        <v>14</v>
      </c>
      <c r="S1459" s="837">
        <v>0.77777777777777779</v>
      </c>
      <c r="T1459" s="836">
        <v>5</v>
      </c>
      <c r="U1459" s="838">
        <v>0.83333333333333337</v>
      </c>
    </row>
    <row r="1460" spans="1:21" ht="14.4" customHeight="1" x14ac:dyDescent="0.3">
      <c r="A1460" s="831">
        <v>7</v>
      </c>
      <c r="B1460" s="832" t="s">
        <v>2161</v>
      </c>
      <c r="C1460" s="832" t="s">
        <v>2167</v>
      </c>
      <c r="D1460" s="833" t="s">
        <v>3722</v>
      </c>
      <c r="E1460" s="834" t="s">
        <v>2176</v>
      </c>
      <c r="F1460" s="832" t="s">
        <v>2162</v>
      </c>
      <c r="G1460" s="832" t="s">
        <v>3018</v>
      </c>
      <c r="H1460" s="832" t="s">
        <v>634</v>
      </c>
      <c r="I1460" s="832" t="s">
        <v>3035</v>
      </c>
      <c r="J1460" s="832" t="s">
        <v>3034</v>
      </c>
      <c r="K1460" s="832" t="s">
        <v>3027</v>
      </c>
      <c r="L1460" s="835">
        <v>583.70000000000005</v>
      </c>
      <c r="M1460" s="835">
        <v>25099.100000000006</v>
      </c>
      <c r="N1460" s="832">
        <v>43</v>
      </c>
      <c r="O1460" s="836">
        <v>17</v>
      </c>
      <c r="P1460" s="835">
        <v>21596.900000000005</v>
      </c>
      <c r="Q1460" s="837">
        <v>0.86046511627906974</v>
      </c>
      <c r="R1460" s="832">
        <v>37</v>
      </c>
      <c r="S1460" s="837">
        <v>0.86046511627906974</v>
      </c>
      <c r="T1460" s="836">
        <v>14</v>
      </c>
      <c r="U1460" s="838">
        <v>0.82352941176470584</v>
      </c>
    </row>
    <row r="1461" spans="1:21" ht="14.4" customHeight="1" x14ac:dyDescent="0.3">
      <c r="A1461" s="831">
        <v>7</v>
      </c>
      <c r="B1461" s="832" t="s">
        <v>2161</v>
      </c>
      <c r="C1461" s="832" t="s">
        <v>2167</v>
      </c>
      <c r="D1461" s="833" t="s">
        <v>3722</v>
      </c>
      <c r="E1461" s="834" t="s">
        <v>2176</v>
      </c>
      <c r="F1461" s="832" t="s">
        <v>2162</v>
      </c>
      <c r="G1461" s="832" t="s">
        <v>3018</v>
      </c>
      <c r="H1461" s="832" t="s">
        <v>634</v>
      </c>
      <c r="I1461" s="832" t="s">
        <v>3036</v>
      </c>
      <c r="J1461" s="832" t="s">
        <v>3034</v>
      </c>
      <c r="K1461" s="832" t="s">
        <v>3025</v>
      </c>
      <c r="L1461" s="835">
        <v>908.53</v>
      </c>
      <c r="M1461" s="835">
        <v>32707.08</v>
      </c>
      <c r="N1461" s="832">
        <v>36</v>
      </c>
      <c r="O1461" s="836">
        <v>15</v>
      </c>
      <c r="P1461" s="835">
        <v>28164.43</v>
      </c>
      <c r="Q1461" s="837">
        <v>0.86111111111111105</v>
      </c>
      <c r="R1461" s="832">
        <v>31</v>
      </c>
      <c r="S1461" s="837">
        <v>0.86111111111111116</v>
      </c>
      <c r="T1461" s="836">
        <v>13</v>
      </c>
      <c r="U1461" s="838">
        <v>0.8666666666666667</v>
      </c>
    </row>
    <row r="1462" spans="1:21" ht="14.4" customHeight="1" x14ac:dyDescent="0.3">
      <c r="A1462" s="831">
        <v>7</v>
      </c>
      <c r="B1462" s="832" t="s">
        <v>2161</v>
      </c>
      <c r="C1462" s="832" t="s">
        <v>2167</v>
      </c>
      <c r="D1462" s="833" t="s">
        <v>3722</v>
      </c>
      <c r="E1462" s="834" t="s">
        <v>2176</v>
      </c>
      <c r="F1462" s="832" t="s">
        <v>2162</v>
      </c>
      <c r="G1462" s="832" t="s">
        <v>3018</v>
      </c>
      <c r="H1462" s="832" t="s">
        <v>634</v>
      </c>
      <c r="I1462" s="832" t="s">
        <v>3175</v>
      </c>
      <c r="J1462" s="832" t="s">
        <v>3034</v>
      </c>
      <c r="K1462" s="832" t="s">
        <v>3029</v>
      </c>
      <c r="L1462" s="835">
        <v>1677.3</v>
      </c>
      <c r="M1462" s="835">
        <v>43609.799999999988</v>
      </c>
      <c r="N1462" s="832">
        <v>26</v>
      </c>
      <c r="O1462" s="836">
        <v>10</v>
      </c>
      <c r="P1462" s="835">
        <v>33545.999999999993</v>
      </c>
      <c r="Q1462" s="837">
        <v>0.76923076923076927</v>
      </c>
      <c r="R1462" s="832">
        <v>20</v>
      </c>
      <c r="S1462" s="837">
        <v>0.76923076923076927</v>
      </c>
      <c r="T1462" s="836">
        <v>8</v>
      </c>
      <c r="U1462" s="838">
        <v>0.8</v>
      </c>
    </row>
    <row r="1463" spans="1:21" ht="14.4" customHeight="1" x14ac:dyDescent="0.3">
      <c r="A1463" s="831">
        <v>7</v>
      </c>
      <c r="B1463" s="832" t="s">
        <v>2161</v>
      </c>
      <c r="C1463" s="832" t="s">
        <v>2167</v>
      </c>
      <c r="D1463" s="833" t="s">
        <v>3722</v>
      </c>
      <c r="E1463" s="834" t="s">
        <v>2176</v>
      </c>
      <c r="F1463" s="832" t="s">
        <v>2162</v>
      </c>
      <c r="G1463" s="832" t="s">
        <v>3018</v>
      </c>
      <c r="H1463" s="832" t="s">
        <v>585</v>
      </c>
      <c r="I1463" s="832" t="s">
        <v>3290</v>
      </c>
      <c r="J1463" s="832" t="s">
        <v>3034</v>
      </c>
      <c r="K1463" s="832" t="s">
        <v>3291</v>
      </c>
      <c r="L1463" s="835">
        <v>0</v>
      </c>
      <c r="M1463" s="835">
        <v>0</v>
      </c>
      <c r="N1463" s="832">
        <v>3</v>
      </c>
      <c r="O1463" s="836">
        <v>1</v>
      </c>
      <c r="P1463" s="835">
        <v>0</v>
      </c>
      <c r="Q1463" s="837"/>
      <c r="R1463" s="832">
        <v>3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7</v>
      </c>
      <c r="B1464" s="832" t="s">
        <v>2161</v>
      </c>
      <c r="C1464" s="832" t="s">
        <v>2167</v>
      </c>
      <c r="D1464" s="833" t="s">
        <v>3722</v>
      </c>
      <c r="E1464" s="834" t="s">
        <v>2176</v>
      </c>
      <c r="F1464" s="832" t="s">
        <v>2162</v>
      </c>
      <c r="G1464" s="832" t="s">
        <v>2344</v>
      </c>
      <c r="H1464" s="832" t="s">
        <v>634</v>
      </c>
      <c r="I1464" s="832" t="s">
        <v>3683</v>
      </c>
      <c r="J1464" s="832" t="s">
        <v>1763</v>
      </c>
      <c r="K1464" s="832" t="s">
        <v>2348</v>
      </c>
      <c r="L1464" s="835">
        <v>57.6</v>
      </c>
      <c r="M1464" s="835">
        <v>57.6</v>
      </c>
      <c r="N1464" s="832">
        <v>1</v>
      </c>
      <c r="O1464" s="836">
        <v>0.5</v>
      </c>
      <c r="P1464" s="835">
        <v>57.6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7</v>
      </c>
      <c r="B1465" s="832" t="s">
        <v>2161</v>
      </c>
      <c r="C1465" s="832" t="s">
        <v>2167</v>
      </c>
      <c r="D1465" s="833" t="s">
        <v>3722</v>
      </c>
      <c r="E1465" s="834" t="s">
        <v>2176</v>
      </c>
      <c r="F1465" s="832" t="s">
        <v>2162</v>
      </c>
      <c r="G1465" s="832" t="s">
        <v>2344</v>
      </c>
      <c r="H1465" s="832" t="s">
        <v>634</v>
      </c>
      <c r="I1465" s="832" t="s">
        <v>3683</v>
      </c>
      <c r="J1465" s="832" t="s">
        <v>1763</v>
      </c>
      <c r="K1465" s="832" t="s">
        <v>2348</v>
      </c>
      <c r="L1465" s="835">
        <v>102.93</v>
      </c>
      <c r="M1465" s="835">
        <v>102.93</v>
      </c>
      <c r="N1465" s="832">
        <v>1</v>
      </c>
      <c r="O1465" s="836">
        <v>0.5</v>
      </c>
      <c r="P1465" s="835">
        <v>102.93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7</v>
      </c>
      <c r="B1466" s="832" t="s">
        <v>2161</v>
      </c>
      <c r="C1466" s="832" t="s">
        <v>2167</v>
      </c>
      <c r="D1466" s="833" t="s">
        <v>3722</v>
      </c>
      <c r="E1466" s="834" t="s">
        <v>2176</v>
      </c>
      <c r="F1466" s="832" t="s">
        <v>2162</v>
      </c>
      <c r="G1466" s="832" t="s">
        <v>2271</v>
      </c>
      <c r="H1466" s="832" t="s">
        <v>585</v>
      </c>
      <c r="I1466" s="832" t="s">
        <v>2272</v>
      </c>
      <c r="J1466" s="832" t="s">
        <v>680</v>
      </c>
      <c r="K1466" s="832" t="s">
        <v>2273</v>
      </c>
      <c r="L1466" s="835">
        <v>108.44</v>
      </c>
      <c r="M1466" s="835">
        <v>3361.6400000000003</v>
      </c>
      <c r="N1466" s="832">
        <v>31</v>
      </c>
      <c r="O1466" s="836">
        <v>11.5</v>
      </c>
      <c r="P1466" s="835">
        <v>1843.4800000000005</v>
      </c>
      <c r="Q1466" s="837">
        <v>0.54838709677419362</v>
      </c>
      <c r="R1466" s="832">
        <v>17</v>
      </c>
      <c r="S1466" s="837">
        <v>0.54838709677419351</v>
      </c>
      <c r="T1466" s="836">
        <v>6.5</v>
      </c>
      <c r="U1466" s="838">
        <v>0.56521739130434778</v>
      </c>
    </row>
    <row r="1467" spans="1:21" ht="14.4" customHeight="1" x14ac:dyDescent="0.3">
      <c r="A1467" s="831">
        <v>7</v>
      </c>
      <c r="B1467" s="832" t="s">
        <v>2161</v>
      </c>
      <c r="C1467" s="832" t="s">
        <v>2167</v>
      </c>
      <c r="D1467" s="833" t="s">
        <v>3722</v>
      </c>
      <c r="E1467" s="834" t="s">
        <v>2176</v>
      </c>
      <c r="F1467" s="832" t="s">
        <v>2162</v>
      </c>
      <c r="G1467" s="832" t="s">
        <v>2274</v>
      </c>
      <c r="H1467" s="832" t="s">
        <v>585</v>
      </c>
      <c r="I1467" s="832" t="s">
        <v>2275</v>
      </c>
      <c r="J1467" s="832" t="s">
        <v>2276</v>
      </c>
      <c r="K1467" s="832" t="s">
        <v>2277</v>
      </c>
      <c r="L1467" s="835">
        <v>99.11</v>
      </c>
      <c r="M1467" s="835">
        <v>297.33</v>
      </c>
      <c r="N1467" s="832">
        <v>3</v>
      </c>
      <c r="O1467" s="836">
        <v>1</v>
      </c>
      <c r="P1467" s="835">
        <v>297.33</v>
      </c>
      <c r="Q1467" s="837">
        <v>1</v>
      </c>
      <c r="R1467" s="832">
        <v>3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7</v>
      </c>
      <c r="B1468" s="832" t="s">
        <v>2161</v>
      </c>
      <c r="C1468" s="832" t="s">
        <v>2167</v>
      </c>
      <c r="D1468" s="833" t="s">
        <v>3722</v>
      </c>
      <c r="E1468" s="834" t="s">
        <v>2176</v>
      </c>
      <c r="F1468" s="832" t="s">
        <v>2162</v>
      </c>
      <c r="G1468" s="832" t="s">
        <v>2274</v>
      </c>
      <c r="H1468" s="832" t="s">
        <v>585</v>
      </c>
      <c r="I1468" s="832" t="s">
        <v>2275</v>
      </c>
      <c r="J1468" s="832" t="s">
        <v>2276</v>
      </c>
      <c r="K1468" s="832" t="s">
        <v>2277</v>
      </c>
      <c r="L1468" s="835">
        <v>87.67</v>
      </c>
      <c r="M1468" s="835">
        <v>263.01</v>
      </c>
      <c r="N1468" s="832">
        <v>3</v>
      </c>
      <c r="O1468" s="836">
        <v>0.5</v>
      </c>
      <c r="P1468" s="835">
        <v>263.01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7</v>
      </c>
      <c r="B1469" s="832" t="s">
        <v>2161</v>
      </c>
      <c r="C1469" s="832" t="s">
        <v>2167</v>
      </c>
      <c r="D1469" s="833" t="s">
        <v>3722</v>
      </c>
      <c r="E1469" s="834" t="s">
        <v>2176</v>
      </c>
      <c r="F1469" s="832" t="s">
        <v>2162</v>
      </c>
      <c r="G1469" s="832" t="s">
        <v>2429</v>
      </c>
      <c r="H1469" s="832" t="s">
        <v>585</v>
      </c>
      <c r="I1469" s="832" t="s">
        <v>3294</v>
      </c>
      <c r="J1469" s="832" t="s">
        <v>3038</v>
      </c>
      <c r="K1469" s="832" t="s">
        <v>3042</v>
      </c>
      <c r="L1469" s="835">
        <v>597.88</v>
      </c>
      <c r="M1469" s="835">
        <v>1195.76</v>
      </c>
      <c r="N1469" s="832">
        <v>2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7</v>
      </c>
      <c r="B1470" s="832" t="s">
        <v>2161</v>
      </c>
      <c r="C1470" s="832" t="s">
        <v>2167</v>
      </c>
      <c r="D1470" s="833" t="s">
        <v>3722</v>
      </c>
      <c r="E1470" s="834" t="s">
        <v>2176</v>
      </c>
      <c r="F1470" s="832" t="s">
        <v>2162</v>
      </c>
      <c r="G1470" s="832" t="s">
        <v>2429</v>
      </c>
      <c r="H1470" s="832" t="s">
        <v>585</v>
      </c>
      <c r="I1470" s="832" t="s">
        <v>3037</v>
      </c>
      <c r="J1470" s="832" t="s">
        <v>3038</v>
      </c>
      <c r="K1470" s="832" t="s">
        <v>2432</v>
      </c>
      <c r="L1470" s="835">
        <v>1195.75</v>
      </c>
      <c r="M1470" s="835">
        <v>21523.5</v>
      </c>
      <c r="N1470" s="832">
        <v>18</v>
      </c>
      <c r="O1470" s="836">
        <v>3</v>
      </c>
      <c r="P1470" s="835">
        <v>7174.5</v>
      </c>
      <c r="Q1470" s="837">
        <v>0.33333333333333331</v>
      </c>
      <c r="R1470" s="832">
        <v>6</v>
      </c>
      <c r="S1470" s="837">
        <v>0.33333333333333331</v>
      </c>
      <c r="T1470" s="836">
        <v>1</v>
      </c>
      <c r="U1470" s="838">
        <v>0.33333333333333331</v>
      </c>
    </row>
    <row r="1471" spans="1:21" ht="14.4" customHeight="1" x14ac:dyDescent="0.3">
      <c r="A1471" s="831">
        <v>7</v>
      </c>
      <c r="B1471" s="832" t="s">
        <v>2161</v>
      </c>
      <c r="C1471" s="832" t="s">
        <v>2167</v>
      </c>
      <c r="D1471" s="833" t="s">
        <v>3722</v>
      </c>
      <c r="E1471" s="834" t="s">
        <v>2176</v>
      </c>
      <c r="F1471" s="832" t="s">
        <v>2162</v>
      </c>
      <c r="G1471" s="832" t="s">
        <v>2429</v>
      </c>
      <c r="H1471" s="832" t="s">
        <v>585</v>
      </c>
      <c r="I1471" s="832" t="s">
        <v>3546</v>
      </c>
      <c r="J1471" s="832" t="s">
        <v>3491</v>
      </c>
      <c r="K1471" s="832" t="s">
        <v>2432</v>
      </c>
      <c r="L1471" s="835">
        <v>1195.75</v>
      </c>
      <c r="M1471" s="835">
        <v>3587.25</v>
      </c>
      <c r="N1471" s="832">
        <v>3</v>
      </c>
      <c r="O1471" s="836">
        <v>1</v>
      </c>
      <c r="P1471" s="835">
        <v>3587.25</v>
      </c>
      <c r="Q1471" s="837">
        <v>1</v>
      </c>
      <c r="R1471" s="832">
        <v>3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7</v>
      </c>
      <c r="B1472" s="832" t="s">
        <v>2161</v>
      </c>
      <c r="C1472" s="832" t="s">
        <v>2167</v>
      </c>
      <c r="D1472" s="833" t="s">
        <v>3722</v>
      </c>
      <c r="E1472" s="834" t="s">
        <v>2176</v>
      </c>
      <c r="F1472" s="832" t="s">
        <v>2162</v>
      </c>
      <c r="G1472" s="832" t="s">
        <v>2429</v>
      </c>
      <c r="H1472" s="832" t="s">
        <v>634</v>
      </c>
      <c r="I1472" s="832" t="s">
        <v>3041</v>
      </c>
      <c r="J1472" s="832" t="s">
        <v>2001</v>
      </c>
      <c r="K1472" s="832" t="s">
        <v>3042</v>
      </c>
      <c r="L1472" s="835">
        <v>597.88</v>
      </c>
      <c r="M1472" s="835">
        <v>12555.48</v>
      </c>
      <c r="N1472" s="832">
        <v>21</v>
      </c>
      <c r="O1472" s="836">
        <v>6.5</v>
      </c>
      <c r="P1472" s="835">
        <v>5380.92</v>
      </c>
      <c r="Q1472" s="837">
        <v>0.4285714285714286</v>
      </c>
      <c r="R1472" s="832">
        <v>9</v>
      </c>
      <c r="S1472" s="837">
        <v>0.42857142857142855</v>
      </c>
      <c r="T1472" s="836">
        <v>2.5</v>
      </c>
      <c r="U1472" s="838">
        <v>0.38461538461538464</v>
      </c>
    </row>
    <row r="1473" spans="1:21" ht="14.4" customHeight="1" x14ac:dyDescent="0.3">
      <c r="A1473" s="831">
        <v>7</v>
      </c>
      <c r="B1473" s="832" t="s">
        <v>2161</v>
      </c>
      <c r="C1473" s="832" t="s">
        <v>2167</v>
      </c>
      <c r="D1473" s="833" t="s">
        <v>3722</v>
      </c>
      <c r="E1473" s="834" t="s">
        <v>2176</v>
      </c>
      <c r="F1473" s="832" t="s">
        <v>2162</v>
      </c>
      <c r="G1473" s="832" t="s">
        <v>2429</v>
      </c>
      <c r="H1473" s="832" t="s">
        <v>585</v>
      </c>
      <c r="I1473" s="832" t="s">
        <v>3043</v>
      </c>
      <c r="J1473" s="832" t="s">
        <v>2431</v>
      </c>
      <c r="K1473" s="832" t="s">
        <v>3042</v>
      </c>
      <c r="L1473" s="835">
        <v>857.75</v>
      </c>
      <c r="M1473" s="835">
        <v>4288.75</v>
      </c>
      <c r="N1473" s="832">
        <v>5</v>
      </c>
      <c r="O1473" s="836">
        <v>1</v>
      </c>
      <c r="P1473" s="835">
        <v>857.75</v>
      </c>
      <c r="Q1473" s="837">
        <v>0.2</v>
      </c>
      <c r="R1473" s="832">
        <v>1</v>
      </c>
      <c r="S1473" s="837">
        <v>0.2</v>
      </c>
      <c r="T1473" s="836">
        <v>0.5</v>
      </c>
      <c r="U1473" s="838">
        <v>0.5</v>
      </c>
    </row>
    <row r="1474" spans="1:21" ht="14.4" customHeight="1" x14ac:dyDescent="0.3">
      <c r="A1474" s="831">
        <v>7</v>
      </c>
      <c r="B1474" s="832" t="s">
        <v>2161</v>
      </c>
      <c r="C1474" s="832" t="s">
        <v>2167</v>
      </c>
      <c r="D1474" s="833" t="s">
        <v>3722</v>
      </c>
      <c r="E1474" s="834" t="s">
        <v>2176</v>
      </c>
      <c r="F1474" s="832" t="s">
        <v>2162</v>
      </c>
      <c r="G1474" s="832" t="s">
        <v>2429</v>
      </c>
      <c r="H1474" s="832" t="s">
        <v>585</v>
      </c>
      <c r="I1474" s="832" t="s">
        <v>2430</v>
      </c>
      <c r="J1474" s="832" t="s">
        <v>2431</v>
      </c>
      <c r="K1474" s="832" t="s">
        <v>2432</v>
      </c>
      <c r="L1474" s="835">
        <v>1715.4</v>
      </c>
      <c r="M1474" s="835">
        <v>130370.4</v>
      </c>
      <c r="N1474" s="832">
        <v>76</v>
      </c>
      <c r="O1474" s="836">
        <v>13.5</v>
      </c>
      <c r="P1474" s="835">
        <v>120078</v>
      </c>
      <c r="Q1474" s="837">
        <v>0.92105263157894746</v>
      </c>
      <c r="R1474" s="832">
        <v>70</v>
      </c>
      <c r="S1474" s="837">
        <v>0.92105263157894735</v>
      </c>
      <c r="T1474" s="836">
        <v>12</v>
      </c>
      <c r="U1474" s="838">
        <v>0.88888888888888884</v>
      </c>
    </row>
    <row r="1475" spans="1:21" ht="14.4" customHeight="1" x14ac:dyDescent="0.3">
      <c r="A1475" s="831">
        <v>7</v>
      </c>
      <c r="B1475" s="832" t="s">
        <v>2161</v>
      </c>
      <c r="C1475" s="832" t="s">
        <v>2167</v>
      </c>
      <c r="D1475" s="833" t="s">
        <v>3722</v>
      </c>
      <c r="E1475" s="834" t="s">
        <v>2176</v>
      </c>
      <c r="F1475" s="832" t="s">
        <v>2162</v>
      </c>
      <c r="G1475" s="832" t="s">
        <v>2429</v>
      </c>
      <c r="H1475" s="832" t="s">
        <v>585</v>
      </c>
      <c r="I1475" s="832" t="s">
        <v>3044</v>
      </c>
      <c r="J1475" s="832" t="s">
        <v>3045</v>
      </c>
      <c r="K1475" s="832" t="s">
        <v>2432</v>
      </c>
      <c r="L1475" s="835">
        <v>1715.48</v>
      </c>
      <c r="M1475" s="835">
        <v>173263.48000000007</v>
      </c>
      <c r="N1475" s="832">
        <v>101</v>
      </c>
      <c r="O1475" s="836">
        <v>19</v>
      </c>
      <c r="P1475" s="835">
        <v>152677.72000000006</v>
      </c>
      <c r="Q1475" s="837">
        <v>0.88118811881188119</v>
      </c>
      <c r="R1475" s="832">
        <v>89</v>
      </c>
      <c r="S1475" s="837">
        <v>0.88118811881188119</v>
      </c>
      <c r="T1475" s="836">
        <v>17</v>
      </c>
      <c r="U1475" s="838">
        <v>0.89473684210526316</v>
      </c>
    </row>
    <row r="1476" spans="1:21" ht="14.4" customHeight="1" x14ac:dyDescent="0.3">
      <c r="A1476" s="831">
        <v>7</v>
      </c>
      <c r="B1476" s="832" t="s">
        <v>2161</v>
      </c>
      <c r="C1476" s="832" t="s">
        <v>2167</v>
      </c>
      <c r="D1476" s="833" t="s">
        <v>3722</v>
      </c>
      <c r="E1476" s="834" t="s">
        <v>2176</v>
      </c>
      <c r="F1476" s="832" t="s">
        <v>2162</v>
      </c>
      <c r="G1476" s="832" t="s">
        <v>2429</v>
      </c>
      <c r="H1476" s="832" t="s">
        <v>585</v>
      </c>
      <c r="I1476" s="832" t="s">
        <v>3304</v>
      </c>
      <c r="J1476" s="832" t="s">
        <v>3045</v>
      </c>
      <c r="K1476" s="832" t="s">
        <v>3042</v>
      </c>
      <c r="L1476" s="835">
        <v>1286.19</v>
      </c>
      <c r="M1476" s="835">
        <v>9003.33</v>
      </c>
      <c r="N1476" s="832">
        <v>7</v>
      </c>
      <c r="O1476" s="836">
        <v>3</v>
      </c>
      <c r="P1476" s="835">
        <v>5144.76</v>
      </c>
      <c r="Q1476" s="837">
        <v>0.57142857142857151</v>
      </c>
      <c r="R1476" s="832">
        <v>4</v>
      </c>
      <c r="S1476" s="837">
        <v>0.5714285714285714</v>
      </c>
      <c r="T1476" s="836">
        <v>2</v>
      </c>
      <c r="U1476" s="838">
        <v>0.66666666666666663</v>
      </c>
    </row>
    <row r="1477" spans="1:21" ht="14.4" customHeight="1" x14ac:dyDescent="0.3">
      <c r="A1477" s="831">
        <v>7</v>
      </c>
      <c r="B1477" s="832" t="s">
        <v>2161</v>
      </c>
      <c r="C1477" s="832" t="s">
        <v>2167</v>
      </c>
      <c r="D1477" s="833" t="s">
        <v>3722</v>
      </c>
      <c r="E1477" s="834" t="s">
        <v>2176</v>
      </c>
      <c r="F1477" s="832" t="s">
        <v>2162</v>
      </c>
      <c r="G1477" s="832" t="s">
        <v>2429</v>
      </c>
      <c r="H1477" s="832" t="s">
        <v>634</v>
      </c>
      <c r="I1477" s="832" t="s">
        <v>3046</v>
      </c>
      <c r="J1477" s="832" t="s">
        <v>2001</v>
      </c>
      <c r="K1477" s="832" t="s">
        <v>2432</v>
      </c>
      <c r="L1477" s="835">
        <v>1195.75</v>
      </c>
      <c r="M1477" s="835">
        <v>37068.25</v>
      </c>
      <c r="N1477" s="832">
        <v>31</v>
      </c>
      <c r="O1477" s="836">
        <v>6</v>
      </c>
      <c r="P1477" s="835">
        <v>29893.75</v>
      </c>
      <c r="Q1477" s="837">
        <v>0.80645161290322576</v>
      </c>
      <c r="R1477" s="832">
        <v>25</v>
      </c>
      <c r="S1477" s="837">
        <v>0.80645161290322576</v>
      </c>
      <c r="T1477" s="836">
        <v>4.5</v>
      </c>
      <c r="U1477" s="838">
        <v>0.75</v>
      </c>
    </row>
    <row r="1478" spans="1:21" ht="14.4" customHeight="1" x14ac:dyDescent="0.3">
      <c r="A1478" s="831">
        <v>7</v>
      </c>
      <c r="B1478" s="832" t="s">
        <v>2161</v>
      </c>
      <c r="C1478" s="832" t="s">
        <v>2167</v>
      </c>
      <c r="D1478" s="833" t="s">
        <v>3722</v>
      </c>
      <c r="E1478" s="834" t="s">
        <v>2176</v>
      </c>
      <c r="F1478" s="832" t="s">
        <v>2162</v>
      </c>
      <c r="G1478" s="832" t="s">
        <v>2429</v>
      </c>
      <c r="H1478" s="832" t="s">
        <v>585</v>
      </c>
      <c r="I1478" s="832" t="s">
        <v>3047</v>
      </c>
      <c r="J1478" s="832" t="s">
        <v>2001</v>
      </c>
      <c r="K1478" s="832" t="s">
        <v>3048</v>
      </c>
      <c r="L1478" s="835">
        <v>1286.6199999999999</v>
      </c>
      <c r="M1478" s="835">
        <v>5146.4799999999996</v>
      </c>
      <c r="N1478" s="832">
        <v>4</v>
      </c>
      <c r="O1478" s="836">
        <v>3</v>
      </c>
      <c r="P1478" s="835">
        <v>3859.8599999999997</v>
      </c>
      <c r="Q1478" s="837">
        <v>0.75</v>
      </c>
      <c r="R1478" s="832">
        <v>3</v>
      </c>
      <c r="S1478" s="837">
        <v>0.75</v>
      </c>
      <c r="T1478" s="836">
        <v>2.5</v>
      </c>
      <c r="U1478" s="838">
        <v>0.83333333333333337</v>
      </c>
    </row>
    <row r="1479" spans="1:21" ht="14.4" customHeight="1" x14ac:dyDescent="0.3">
      <c r="A1479" s="831">
        <v>7</v>
      </c>
      <c r="B1479" s="832" t="s">
        <v>2161</v>
      </c>
      <c r="C1479" s="832" t="s">
        <v>2167</v>
      </c>
      <c r="D1479" s="833" t="s">
        <v>3722</v>
      </c>
      <c r="E1479" s="834" t="s">
        <v>2176</v>
      </c>
      <c r="F1479" s="832" t="s">
        <v>2162</v>
      </c>
      <c r="G1479" s="832" t="s">
        <v>2429</v>
      </c>
      <c r="H1479" s="832" t="s">
        <v>585</v>
      </c>
      <c r="I1479" s="832" t="s">
        <v>3492</v>
      </c>
      <c r="J1479" s="832" t="s">
        <v>3493</v>
      </c>
      <c r="K1479" s="832" t="s">
        <v>3042</v>
      </c>
      <c r="L1479" s="835">
        <v>597.88</v>
      </c>
      <c r="M1479" s="835">
        <v>597.88</v>
      </c>
      <c r="N1479" s="832">
        <v>1</v>
      </c>
      <c r="O1479" s="836">
        <v>0.5</v>
      </c>
      <c r="P1479" s="835">
        <v>597.88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7</v>
      </c>
      <c r="B1480" s="832" t="s">
        <v>2161</v>
      </c>
      <c r="C1480" s="832" t="s">
        <v>2167</v>
      </c>
      <c r="D1480" s="833" t="s">
        <v>3722</v>
      </c>
      <c r="E1480" s="834" t="s">
        <v>2176</v>
      </c>
      <c r="F1480" s="832" t="s">
        <v>2162</v>
      </c>
      <c r="G1480" s="832" t="s">
        <v>2429</v>
      </c>
      <c r="H1480" s="832" t="s">
        <v>634</v>
      </c>
      <c r="I1480" s="832" t="s">
        <v>3049</v>
      </c>
      <c r="J1480" s="832" t="s">
        <v>2001</v>
      </c>
      <c r="K1480" s="832" t="s">
        <v>3050</v>
      </c>
      <c r="L1480" s="835">
        <v>2391.48</v>
      </c>
      <c r="M1480" s="835">
        <v>2391.48</v>
      </c>
      <c r="N1480" s="832">
        <v>1</v>
      </c>
      <c r="O1480" s="836">
        <v>0.5</v>
      </c>
      <c r="P1480" s="835">
        <v>2391.48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7</v>
      </c>
      <c r="B1481" s="832" t="s">
        <v>2161</v>
      </c>
      <c r="C1481" s="832" t="s">
        <v>2167</v>
      </c>
      <c r="D1481" s="833" t="s">
        <v>3722</v>
      </c>
      <c r="E1481" s="834" t="s">
        <v>2176</v>
      </c>
      <c r="F1481" s="832" t="s">
        <v>2162</v>
      </c>
      <c r="G1481" s="832" t="s">
        <v>2429</v>
      </c>
      <c r="H1481" s="832" t="s">
        <v>585</v>
      </c>
      <c r="I1481" s="832" t="s">
        <v>3051</v>
      </c>
      <c r="J1481" s="832" t="s">
        <v>2001</v>
      </c>
      <c r="K1481" s="832" t="s">
        <v>3052</v>
      </c>
      <c r="L1481" s="835">
        <v>2573.2199999999998</v>
      </c>
      <c r="M1481" s="835">
        <v>5146.4399999999996</v>
      </c>
      <c r="N1481" s="832">
        <v>2</v>
      </c>
      <c r="O1481" s="836">
        <v>1</v>
      </c>
      <c r="P1481" s="835">
        <v>2573.2199999999998</v>
      </c>
      <c r="Q1481" s="837">
        <v>0.5</v>
      </c>
      <c r="R1481" s="832">
        <v>1</v>
      </c>
      <c r="S1481" s="837">
        <v>0.5</v>
      </c>
      <c r="T1481" s="836">
        <v>0.5</v>
      </c>
      <c r="U1481" s="838">
        <v>0.5</v>
      </c>
    </row>
    <row r="1482" spans="1:21" ht="14.4" customHeight="1" x14ac:dyDescent="0.3">
      <c r="A1482" s="831">
        <v>7</v>
      </c>
      <c r="B1482" s="832" t="s">
        <v>2161</v>
      </c>
      <c r="C1482" s="832" t="s">
        <v>2167</v>
      </c>
      <c r="D1482" s="833" t="s">
        <v>3722</v>
      </c>
      <c r="E1482" s="834" t="s">
        <v>2176</v>
      </c>
      <c r="F1482" s="832" t="s">
        <v>2162</v>
      </c>
      <c r="G1482" s="832" t="s">
        <v>3684</v>
      </c>
      <c r="H1482" s="832" t="s">
        <v>585</v>
      </c>
      <c r="I1482" s="832" t="s">
        <v>3685</v>
      </c>
      <c r="J1482" s="832" t="s">
        <v>1627</v>
      </c>
      <c r="K1482" s="832" t="s">
        <v>3686</v>
      </c>
      <c r="L1482" s="835">
        <v>0</v>
      </c>
      <c r="M1482" s="835">
        <v>0</v>
      </c>
      <c r="N1482" s="832">
        <v>1</v>
      </c>
      <c r="O1482" s="836">
        <v>1</v>
      </c>
      <c r="P1482" s="835">
        <v>0</v>
      </c>
      <c r="Q1482" s="837"/>
      <c r="R1482" s="832">
        <v>1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7</v>
      </c>
      <c r="B1483" s="832" t="s">
        <v>2161</v>
      </c>
      <c r="C1483" s="832" t="s">
        <v>2167</v>
      </c>
      <c r="D1483" s="833" t="s">
        <v>3722</v>
      </c>
      <c r="E1483" s="834" t="s">
        <v>2176</v>
      </c>
      <c r="F1483" s="832" t="s">
        <v>2162</v>
      </c>
      <c r="G1483" s="832" t="s">
        <v>3547</v>
      </c>
      <c r="H1483" s="832" t="s">
        <v>585</v>
      </c>
      <c r="I1483" s="832" t="s">
        <v>3687</v>
      </c>
      <c r="J1483" s="832" t="s">
        <v>3549</v>
      </c>
      <c r="K1483" s="832" t="s">
        <v>3550</v>
      </c>
      <c r="L1483" s="835">
        <v>0</v>
      </c>
      <c r="M1483" s="835">
        <v>0</v>
      </c>
      <c r="N1483" s="832">
        <v>2</v>
      </c>
      <c r="O1483" s="836">
        <v>2</v>
      </c>
      <c r="P1483" s="835">
        <v>0</v>
      </c>
      <c r="Q1483" s="837"/>
      <c r="R1483" s="832">
        <v>2</v>
      </c>
      <c r="S1483" s="837">
        <v>1</v>
      </c>
      <c r="T1483" s="836">
        <v>2</v>
      </c>
      <c r="U1483" s="838">
        <v>1</v>
      </c>
    </row>
    <row r="1484" spans="1:21" ht="14.4" customHeight="1" x14ac:dyDescent="0.3">
      <c r="A1484" s="831">
        <v>7</v>
      </c>
      <c r="B1484" s="832" t="s">
        <v>2161</v>
      </c>
      <c r="C1484" s="832" t="s">
        <v>2167</v>
      </c>
      <c r="D1484" s="833" t="s">
        <v>3722</v>
      </c>
      <c r="E1484" s="834" t="s">
        <v>2176</v>
      </c>
      <c r="F1484" s="832" t="s">
        <v>2162</v>
      </c>
      <c r="G1484" s="832" t="s">
        <v>2350</v>
      </c>
      <c r="H1484" s="832" t="s">
        <v>634</v>
      </c>
      <c r="I1484" s="832" t="s">
        <v>1985</v>
      </c>
      <c r="J1484" s="832" t="s">
        <v>1986</v>
      </c>
      <c r="K1484" s="832" t="s">
        <v>1987</v>
      </c>
      <c r="L1484" s="835">
        <v>0</v>
      </c>
      <c r="M1484" s="835">
        <v>0</v>
      </c>
      <c r="N1484" s="832">
        <v>86</v>
      </c>
      <c r="O1484" s="836">
        <v>24.5</v>
      </c>
      <c r="P1484" s="835">
        <v>0</v>
      </c>
      <c r="Q1484" s="837"/>
      <c r="R1484" s="832">
        <v>62</v>
      </c>
      <c r="S1484" s="837">
        <v>0.72093023255813948</v>
      </c>
      <c r="T1484" s="836">
        <v>18.5</v>
      </c>
      <c r="U1484" s="838">
        <v>0.75510204081632648</v>
      </c>
    </row>
    <row r="1485" spans="1:21" ht="14.4" customHeight="1" x14ac:dyDescent="0.3">
      <c r="A1485" s="831">
        <v>7</v>
      </c>
      <c r="B1485" s="832" t="s">
        <v>2161</v>
      </c>
      <c r="C1485" s="832" t="s">
        <v>2167</v>
      </c>
      <c r="D1485" s="833" t="s">
        <v>3722</v>
      </c>
      <c r="E1485" s="834" t="s">
        <v>2176</v>
      </c>
      <c r="F1485" s="832" t="s">
        <v>2162</v>
      </c>
      <c r="G1485" s="832" t="s">
        <v>2350</v>
      </c>
      <c r="H1485" s="832" t="s">
        <v>585</v>
      </c>
      <c r="I1485" s="832" t="s">
        <v>3499</v>
      </c>
      <c r="J1485" s="832" t="s">
        <v>3054</v>
      </c>
      <c r="K1485" s="832" t="s">
        <v>3500</v>
      </c>
      <c r="L1485" s="835">
        <v>227.69</v>
      </c>
      <c r="M1485" s="835">
        <v>910.76</v>
      </c>
      <c r="N1485" s="832">
        <v>4</v>
      </c>
      <c r="O1485" s="836">
        <v>1</v>
      </c>
      <c r="P1485" s="835">
        <v>455.38</v>
      </c>
      <c r="Q1485" s="837">
        <v>0.5</v>
      </c>
      <c r="R1485" s="832">
        <v>2</v>
      </c>
      <c r="S1485" s="837">
        <v>0.5</v>
      </c>
      <c r="T1485" s="836">
        <v>0.5</v>
      </c>
      <c r="U1485" s="838">
        <v>0.5</v>
      </c>
    </row>
    <row r="1486" spans="1:21" ht="14.4" customHeight="1" x14ac:dyDescent="0.3">
      <c r="A1486" s="831">
        <v>7</v>
      </c>
      <c r="B1486" s="832" t="s">
        <v>2161</v>
      </c>
      <c r="C1486" s="832" t="s">
        <v>2167</v>
      </c>
      <c r="D1486" s="833" t="s">
        <v>3722</v>
      </c>
      <c r="E1486" s="834" t="s">
        <v>2176</v>
      </c>
      <c r="F1486" s="832" t="s">
        <v>2162</v>
      </c>
      <c r="G1486" s="832" t="s">
        <v>2518</v>
      </c>
      <c r="H1486" s="832" t="s">
        <v>585</v>
      </c>
      <c r="I1486" s="832" t="s">
        <v>2519</v>
      </c>
      <c r="J1486" s="832" t="s">
        <v>2520</v>
      </c>
      <c r="K1486" s="832" t="s">
        <v>2521</v>
      </c>
      <c r="L1486" s="835">
        <v>60.39</v>
      </c>
      <c r="M1486" s="835">
        <v>301.95000000000005</v>
      </c>
      <c r="N1486" s="832">
        <v>5</v>
      </c>
      <c r="O1486" s="836">
        <v>1</v>
      </c>
      <c r="P1486" s="835">
        <v>181.17000000000002</v>
      </c>
      <c r="Q1486" s="837">
        <v>0.6</v>
      </c>
      <c r="R1486" s="832">
        <v>3</v>
      </c>
      <c r="S1486" s="837">
        <v>0.6</v>
      </c>
      <c r="T1486" s="836">
        <v>0.5</v>
      </c>
      <c r="U1486" s="838">
        <v>0.5</v>
      </c>
    </row>
    <row r="1487" spans="1:21" ht="14.4" customHeight="1" x14ac:dyDescent="0.3">
      <c r="A1487" s="831">
        <v>7</v>
      </c>
      <c r="B1487" s="832" t="s">
        <v>2161</v>
      </c>
      <c r="C1487" s="832" t="s">
        <v>2167</v>
      </c>
      <c r="D1487" s="833" t="s">
        <v>3722</v>
      </c>
      <c r="E1487" s="834" t="s">
        <v>2176</v>
      </c>
      <c r="F1487" s="832" t="s">
        <v>2162</v>
      </c>
      <c r="G1487" s="832" t="s">
        <v>2518</v>
      </c>
      <c r="H1487" s="832" t="s">
        <v>634</v>
      </c>
      <c r="I1487" s="832" t="s">
        <v>3314</v>
      </c>
      <c r="J1487" s="832" t="s">
        <v>2837</v>
      </c>
      <c r="K1487" s="832" t="s">
        <v>3315</v>
      </c>
      <c r="L1487" s="835">
        <v>120.77</v>
      </c>
      <c r="M1487" s="835">
        <v>724.62</v>
      </c>
      <c r="N1487" s="832">
        <v>6</v>
      </c>
      <c r="O1487" s="836">
        <v>2</v>
      </c>
      <c r="P1487" s="835">
        <v>362.31</v>
      </c>
      <c r="Q1487" s="837">
        <v>0.5</v>
      </c>
      <c r="R1487" s="832">
        <v>3</v>
      </c>
      <c r="S1487" s="837">
        <v>0.5</v>
      </c>
      <c r="T1487" s="836">
        <v>1</v>
      </c>
      <c r="U1487" s="838">
        <v>0.5</v>
      </c>
    </row>
    <row r="1488" spans="1:21" ht="14.4" customHeight="1" x14ac:dyDescent="0.3">
      <c r="A1488" s="831">
        <v>7</v>
      </c>
      <c r="B1488" s="832" t="s">
        <v>2161</v>
      </c>
      <c r="C1488" s="832" t="s">
        <v>2167</v>
      </c>
      <c r="D1488" s="833" t="s">
        <v>3722</v>
      </c>
      <c r="E1488" s="834" t="s">
        <v>2176</v>
      </c>
      <c r="F1488" s="832" t="s">
        <v>2162</v>
      </c>
      <c r="G1488" s="832" t="s">
        <v>2518</v>
      </c>
      <c r="H1488" s="832" t="s">
        <v>634</v>
      </c>
      <c r="I1488" s="832" t="s">
        <v>2836</v>
      </c>
      <c r="J1488" s="832" t="s">
        <v>2837</v>
      </c>
      <c r="K1488" s="832" t="s">
        <v>2838</v>
      </c>
      <c r="L1488" s="835">
        <v>60.39</v>
      </c>
      <c r="M1488" s="835">
        <v>120.78</v>
      </c>
      <c r="N1488" s="832">
        <v>2</v>
      </c>
      <c r="O1488" s="836">
        <v>1</v>
      </c>
      <c r="P1488" s="835">
        <v>120.78</v>
      </c>
      <c r="Q1488" s="837">
        <v>1</v>
      </c>
      <c r="R1488" s="832">
        <v>2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7</v>
      </c>
      <c r="B1489" s="832" t="s">
        <v>2161</v>
      </c>
      <c r="C1489" s="832" t="s">
        <v>2167</v>
      </c>
      <c r="D1489" s="833" t="s">
        <v>3722</v>
      </c>
      <c r="E1489" s="834" t="s">
        <v>2176</v>
      </c>
      <c r="F1489" s="832" t="s">
        <v>2162</v>
      </c>
      <c r="G1489" s="832" t="s">
        <v>2518</v>
      </c>
      <c r="H1489" s="832" t="s">
        <v>585</v>
      </c>
      <c r="I1489" s="832" t="s">
        <v>3607</v>
      </c>
      <c r="J1489" s="832" t="s">
        <v>2837</v>
      </c>
      <c r="K1489" s="832" t="s">
        <v>3608</v>
      </c>
      <c r="L1489" s="835">
        <v>0</v>
      </c>
      <c r="M1489" s="835">
        <v>0</v>
      </c>
      <c r="N1489" s="832">
        <v>2</v>
      </c>
      <c r="O1489" s="836">
        <v>0.5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7</v>
      </c>
      <c r="B1490" s="832" t="s">
        <v>2161</v>
      </c>
      <c r="C1490" s="832" t="s">
        <v>2167</v>
      </c>
      <c r="D1490" s="833" t="s">
        <v>3722</v>
      </c>
      <c r="E1490" s="834" t="s">
        <v>2176</v>
      </c>
      <c r="F1490" s="832" t="s">
        <v>2162</v>
      </c>
      <c r="G1490" s="832" t="s">
        <v>3060</v>
      </c>
      <c r="H1490" s="832" t="s">
        <v>585</v>
      </c>
      <c r="I1490" s="832" t="s">
        <v>3061</v>
      </c>
      <c r="J1490" s="832" t="s">
        <v>3062</v>
      </c>
      <c r="K1490" s="832" t="s">
        <v>3063</v>
      </c>
      <c r="L1490" s="835">
        <v>583.70000000000005</v>
      </c>
      <c r="M1490" s="835">
        <v>5837</v>
      </c>
      <c r="N1490" s="832">
        <v>10</v>
      </c>
      <c r="O1490" s="836">
        <v>5</v>
      </c>
      <c r="P1490" s="835">
        <v>5837</v>
      </c>
      <c r="Q1490" s="837">
        <v>1</v>
      </c>
      <c r="R1490" s="832">
        <v>10</v>
      </c>
      <c r="S1490" s="837">
        <v>1</v>
      </c>
      <c r="T1490" s="836">
        <v>5</v>
      </c>
      <c r="U1490" s="838">
        <v>1</v>
      </c>
    </row>
    <row r="1491" spans="1:21" ht="14.4" customHeight="1" x14ac:dyDescent="0.3">
      <c r="A1491" s="831">
        <v>7</v>
      </c>
      <c r="B1491" s="832" t="s">
        <v>2161</v>
      </c>
      <c r="C1491" s="832" t="s">
        <v>2167</v>
      </c>
      <c r="D1491" s="833" t="s">
        <v>3722</v>
      </c>
      <c r="E1491" s="834" t="s">
        <v>2176</v>
      </c>
      <c r="F1491" s="832" t="s">
        <v>2162</v>
      </c>
      <c r="G1491" s="832" t="s">
        <v>3060</v>
      </c>
      <c r="H1491" s="832" t="s">
        <v>585</v>
      </c>
      <c r="I1491" s="832" t="s">
        <v>3064</v>
      </c>
      <c r="J1491" s="832" t="s">
        <v>3062</v>
      </c>
      <c r="K1491" s="832" t="s">
        <v>3065</v>
      </c>
      <c r="L1491" s="835">
        <v>908.53</v>
      </c>
      <c r="M1491" s="835">
        <v>13627.95</v>
      </c>
      <c r="N1491" s="832">
        <v>15</v>
      </c>
      <c r="O1491" s="836">
        <v>9</v>
      </c>
      <c r="P1491" s="835">
        <v>10902.36</v>
      </c>
      <c r="Q1491" s="837">
        <v>0.8</v>
      </c>
      <c r="R1491" s="832">
        <v>12</v>
      </c>
      <c r="S1491" s="837">
        <v>0.8</v>
      </c>
      <c r="T1491" s="836">
        <v>8</v>
      </c>
      <c r="U1491" s="838">
        <v>0.88888888888888884</v>
      </c>
    </row>
    <row r="1492" spans="1:21" ht="14.4" customHeight="1" x14ac:dyDescent="0.3">
      <c r="A1492" s="831">
        <v>7</v>
      </c>
      <c r="B1492" s="832" t="s">
        <v>2161</v>
      </c>
      <c r="C1492" s="832" t="s">
        <v>2167</v>
      </c>
      <c r="D1492" s="833" t="s">
        <v>3722</v>
      </c>
      <c r="E1492" s="834" t="s">
        <v>2176</v>
      </c>
      <c r="F1492" s="832" t="s">
        <v>2162</v>
      </c>
      <c r="G1492" s="832" t="s">
        <v>3060</v>
      </c>
      <c r="H1492" s="832" t="s">
        <v>585</v>
      </c>
      <c r="I1492" s="832" t="s">
        <v>3066</v>
      </c>
      <c r="J1492" s="832" t="s">
        <v>3062</v>
      </c>
      <c r="K1492" s="832" t="s">
        <v>3067</v>
      </c>
      <c r="L1492" s="835">
        <v>1677.3</v>
      </c>
      <c r="M1492" s="835">
        <v>18450.3</v>
      </c>
      <c r="N1492" s="832">
        <v>11</v>
      </c>
      <c r="O1492" s="836">
        <v>6</v>
      </c>
      <c r="P1492" s="835">
        <v>18450.3</v>
      </c>
      <c r="Q1492" s="837">
        <v>1</v>
      </c>
      <c r="R1492" s="832">
        <v>11</v>
      </c>
      <c r="S1492" s="837">
        <v>1</v>
      </c>
      <c r="T1492" s="836">
        <v>6</v>
      </c>
      <c r="U1492" s="838">
        <v>1</v>
      </c>
    </row>
    <row r="1493" spans="1:21" ht="14.4" customHeight="1" x14ac:dyDescent="0.3">
      <c r="A1493" s="831">
        <v>7</v>
      </c>
      <c r="B1493" s="832" t="s">
        <v>2161</v>
      </c>
      <c r="C1493" s="832" t="s">
        <v>2167</v>
      </c>
      <c r="D1493" s="833" t="s">
        <v>3722</v>
      </c>
      <c r="E1493" s="834" t="s">
        <v>2176</v>
      </c>
      <c r="F1493" s="832" t="s">
        <v>2162</v>
      </c>
      <c r="G1493" s="832" t="s">
        <v>3060</v>
      </c>
      <c r="H1493" s="832" t="s">
        <v>585</v>
      </c>
      <c r="I1493" s="832" t="s">
        <v>3068</v>
      </c>
      <c r="J1493" s="832" t="s">
        <v>3062</v>
      </c>
      <c r="K1493" s="832" t="s">
        <v>3069</v>
      </c>
      <c r="L1493" s="835">
        <v>1257.97</v>
      </c>
      <c r="M1493" s="835">
        <v>37739.1</v>
      </c>
      <c r="N1493" s="832">
        <v>30</v>
      </c>
      <c r="O1493" s="836">
        <v>14</v>
      </c>
      <c r="P1493" s="835">
        <v>18869.55</v>
      </c>
      <c r="Q1493" s="837">
        <v>0.5</v>
      </c>
      <c r="R1493" s="832">
        <v>15</v>
      </c>
      <c r="S1493" s="837">
        <v>0.5</v>
      </c>
      <c r="T1493" s="836">
        <v>9</v>
      </c>
      <c r="U1493" s="838">
        <v>0.6428571428571429</v>
      </c>
    </row>
    <row r="1494" spans="1:21" ht="14.4" customHeight="1" x14ac:dyDescent="0.3">
      <c r="A1494" s="831">
        <v>7</v>
      </c>
      <c r="B1494" s="832" t="s">
        <v>2161</v>
      </c>
      <c r="C1494" s="832" t="s">
        <v>2167</v>
      </c>
      <c r="D1494" s="833" t="s">
        <v>3722</v>
      </c>
      <c r="E1494" s="834" t="s">
        <v>2176</v>
      </c>
      <c r="F1494" s="832" t="s">
        <v>2162</v>
      </c>
      <c r="G1494" s="832" t="s">
        <v>3060</v>
      </c>
      <c r="H1494" s="832" t="s">
        <v>585</v>
      </c>
      <c r="I1494" s="832" t="s">
        <v>3070</v>
      </c>
      <c r="J1494" s="832" t="s">
        <v>3062</v>
      </c>
      <c r="K1494" s="832" t="s">
        <v>3071</v>
      </c>
      <c r="L1494" s="835">
        <v>0</v>
      </c>
      <c r="M1494" s="835">
        <v>0</v>
      </c>
      <c r="N1494" s="832">
        <v>2</v>
      </c>
      <c r="O1494" s="836">
        <v>2</v>
      </c>
      <c r="P1494" s="835">
        <v>0</v>
      </c>
      <c r="Q1494" s="837"/>
      <c r="R1494" s="832">
        <v>2</v>
      </c>
      <c r="S1494" s="837">
        <v>1</v>
      </c>
      <c r="T1494" s="836">
        <v>2</v>
      </c>
      <c r="U1494" s="838">
        <v>1</v>
      </c>
    </row>
    <row r="1495" spans="1:21" ht="14.4" customHeight="1" x14ac:dyDescent="0.3">
      <c r="A1495" s="831">
        <v>7</v>
      </c>
      <c r="B1495" s="832" t="s">
        <v>2161</v>
      </c>
      <c r="C1495" s="832" t="s">
        <v>2167</v>
      </c>
      <c r="D1495" s="833" t="s">
        <v>3722</v>
      </c>
      <c r="E1495" s="834" t="s">
        <v>2176</v>
      </c>
      <c r="F1495" s="832" t="s">
        <v>2162</v>
      </c>
      <c r="G1495" s="832" t="s">
        <v>3060</v>
      </c>
      <c r="H1495" s="832" t="s">
        <v>585</v>
      </c>
      <c r="I1495" s="832" t="s">
        <v>3322</v>
      </c>
      <c r="J1495" s="832" t="s">
        <v>3075</v>
      </c>
      <c r="K1495" s="832" t="s">
        <v>3323</v>
      </c>
      <c r="L1495" s="835">
        <v>151.43</v>
      </c>
      <c r="M1495" s="835">
        <v>4997.1900000000005</v>
      </c>
      <c r="N1495" s="832">
        <v>33</v>
      </c>
      <c r="O1495" s="836">
        <v>7</v>
      </c>
      <c r="P1495" s="835">
        <v>4845.76</v>
      </c>
      <c r="Q1495" s="837">
        <v>0.96969696969696961</v>
      </c>
      <c r="R1495" s="832">
        <v>32</v>
      </c>
      <c r="S1495" s="837">
        <v>0.96969696969696972</v>
      </c>
      <c r="T1495" s="836">
        <v>6</v>
      </c>
      <c r="U1495" s="838">
        <v>0.8571428571428571</v>
      </c>
    </row>
    <row r="1496" spans="1:21" ht="14.4" customHeight="1" x14ac:dyDescent="0.3">
      <c r="A1496" s="831">
        <v>7</v>
      </c>
      <c r="B1496" s="832" t="s">
        <v>2161</v>
      </c>
      <c r="C1496" s="832" t="s">
        <v>2167</v>
      </c>
      <c r="D1496" s="833" t="s">
        <v>3722</v>
      </c>
      <c r="E1496" s="834" t="s">
        <v>2176</v>
      </c>
      <c r="F1496" s="832" t="s">
        <v>2162</v>
      </c>
      <c r="G1496" s="832" t="s">
        <v>3060</v>
      </c>
      <c r="H1496" s="832" t="s">
        <v>585</v>
      </c>
      <c r="I1496" s="832" t="s">
        <v>3079</v>
      </c>
      <c r="J1496" s="832" t="s">
        <v>3062</v>
      </c>
      <c r="K1496" s="832" t="s">
        <v>3080</v>
      </c>
      <c r="L1496" s="835">
        <v>2096.62</v>
      </c>
      <c r="M1496" s="835">
        <v>29352.68</v>
      </c>
      <c r="N1496" s="832">
        <v>14</v>
      </c>
      <c r="O1496" s="836">
        <v>6</v>
      </c>
      <c r="P1496" s="835">
        <v>25159.440000000002</v>
      </c>
      <c r="Q1496" s="837">
        <v>0.85714285714285721</v>
      </c>
      <c r="R1496" s="832">
        <v>12</v>
      </c>
      <c r="S1496" s="837">
        <v>0.8571428571428571</v>
      </c>
      <c r="T1496" s="836">
        <v>5</v>
      </c>
      <c r="U1496" s="838">
        <v>0.83333333333333337</v>
      </c>
    </row>
    <row r="1497" spans="1:21" ht="14.4" customHeight="1" x14ac:dyDescent="0.3">
      <c r="A1497" s="831">
        <v>7</v>
      </c>
      <c r="B1497" s="832" t="s">
        <v>2161</v>
      </c>
      <c r="C1497" s="832" t="s">
        <v>2167</v>
      </c>
      <c r="D1497" s="833" t="s">
        <v>3722</v>
      </c>
      <c r="E1497" s="834" t="s">
        <v>2176</v>
      </c>
      <c r="F1497" s="832" t="s">
        <v>2162</v>
      </c>
      <c r="G1497" s="832" t="s">
        <v>3060</v>
      </c>
      <c r="H1497" s="832" t="s">
        <v>585</v>
      </c>
      <c r="I1497" s="832" t="s">
        <v>3609</v>
      </c>
      <c r="J1497" s="832" t="s">
        <v>3062</v>
      </c>
      <c r="K1497" s="832" t="s">
        <v>3610</v>
      </c>
      <c r="L1497" s="835">
        <v>0</v>
      </c>
      <c r="M1497" s="835">
        <v>0</v>
      </c>
      <c r="N1497" s="832">
        <v>2</v>
      </c>
      <c r="O1497" s="836">
        <v>1</v>
      </c>
      <c r="P1497" s="835">
        <v>0</v>
      </c>
      <c r="Q1497" s="837"/>
      <c r="R1497" s="832">
        <v>2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7</v>
      </c>
      <c r="B1498" s="832" t="s">
        <v>2161</v>
      </c>
      <c r="C1498" s="832" t="s">
        <v>2167</v>
      </c>
      <c r="D1498" s="833" t="s">
        <v>3722</v>
      </c>
      <c r="E1498" s="834" t="s">
        <v>2176</v>
      </c>
      <c r="F1498" s="832" t="s">
        <v>2162</v>
      </c>
      <c r="G1498" s="832" t="s">
        <v>3083</v>
      </c>
      <c r="H1498" s="832" t="s">
        <v>585</v>
      </c>
      <c r="I1498" s="832" t="s">
        <v>3084</v>
      </c>
      <c r="J1498" s="832" t="s">
        <v>3085</v>
      </c>
      <c r="K1498" s="832" t="s">
        <v>2990</v>
      </c>
      <c r="L1498" s="835">
        <v>38.56</v>
      </c>
      <c r="M1498" s="835">
        <v>771.19999999999982</v>
      </c>
      <c r="N1498" s="832">
        <v>20</v>
      </c>
      <c r="O1498" s="836">
        <v>7</v>
      </c>
      <c r="P1498" s="835">
        <v>732.63999999999987</v>
      </c>
      <c r="Q1498" s="837">
        <v>0.95000000000000007</v>
      </c>
      <c r="R1498" s="832">
        <v>19</v>
      </c>
      <c r="S1498" s="837">
        <v>0.95</v>
      </c>
      <c r="T1498" s="836">
        <v>6</v>
      </c>
      <c r="U1498" s="838">
        <v>0.8571428571428571</v>
      </c>
    </row>
    <row r="1499" spans="1:21" ht="14.4" customHeight="1" x14ac:dyDescent="0.3">
      <c r="A1499" s="831">
        <v>7</v>
      </c>
      <c r="B1499" s="832" t="s">
        <v>2161</v>
      </c>
      <c r="C1499" s="832" t="s">
        <v>2167</v>
      </c>
      <c r="D1499" s="833" t="s">
        <v>3722</v>
      </c>
      <c r="E1499" s="834" t="s">
        <v>2176</v>
      </c>
      <c r="F1499" s="832" t="s">
        <v>2162</v>
      </c>
      <c r="G1499" s="832" t="s">
        <v>2351</v>
      </c>
      <c r="H1499" s="832" t="s">
        <v>585</v>
      </c>
      <c r="I1499" s="832" t="s">
        <v>2352</v>
      </c>
      <c r="J1499" s="832" t="s">
        <v>1503</v>
      </c>
      <c r="K1499" s="832" t="s">
        <v>2353</v>
      </c>
      <c r="L1499" s="835">
        <v>61.97</v>
      </c>
      <c r="M1499" s="835">
        <v>61.97</v>
      </c>
      <c r="N1499" s="832">
        <v>1</v>
      </c>
      <c r="O1499" s="836">
        <v>0.5</v>
      </c>
      <c r="P1499" s="835">
        <v>61.97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7</v>
      </c>
      <c r="B1500" s="832" t="s">
        <v>2161</v>
      </c>
      <c r="C1500" s="832" t="s">
        <v>2167</v>
      </c>
      <c r="D1500" s="833" t="s">
        <v>3722</v>
      </c>
      <c r="E1500" s="834" t="s">
        <v>2176</v>
      </c>
      <c r="F1500" s="832" t="s">
        <v>2162</v>
      </c>
      <c r="G1500" s="832" t="s">
        <v>2351</v>
      </c>
      <c r="H1500" s="832" t="s">
        <v>585</v>
      </c>
      <c r="I1500" s="832" t="s">
        <v>2354</v>
      </c>
      <c r="J1500" s="832" t="s">
        <v>1503</v>
      </c>
      <c r="K1500" s="832" t="s">
        <v>2355</v>
      </c>
      <c r="L1500" s="835">
        <v>61.97</v>
      </c>
      <c r="M1500" s="835">
        <v>61.97</v>
      </c>
      <c r="N1500" s="832">
        <v>1</v>
      </c>
      <c r="O1500" s="836">
        <v>1</v>
      </c>
      <c r="P1500" s="835">
        <v>61.97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7</v>
      </c>
      <c r="B1501" s="832" t="s">
        <v>2161</v>
      </c>
      <c r="C1501" s="832" t="s">
        <v>2167</v>
      </c>
      <c r="D1501" s="833" t="s">
        <v>3722</v>
      </c>
      <c r="E1501" s="834" t="s">
        <v>2176</v>
      </c>
      <c r="F1501" s="832" t="s">
        <v>2162</v>
      </c>
      <c r="G1501" s="832" t="s">
        <v>2356</v>
      </c>
      <c r="H1501" s="832" t="s">
        <v>585</v>
      </c>
      <c r="I1501" s="832" t="s">
        <v>3086</v>
      </c>
      <c r="J1501" s="832" t="s">
        <v>3087</v>
      </c>
      <c r="K1501" s="832" t="s">
        <v>1819</v>
      </c>
      <c r="L1501" s="835">
        <v>187.92</v>
      </c>
      <c r="M1501" s="835">
        <v>751.68</v>
      </c>
      <c r="N1501" s="832">
        <v>4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7</v>
      </c>
      <c r="B1502" s="832" t="s">
        <v>2161</v>
      </c>
      <c r="C1502" s="832" t="s">
        <v>2167</v>
      </c>
      <c r="D1502" s="833" t="s">
        <v>3722</v>
      </c>
      <c r="E1502" s="834" t="s">
        <v>2176</v>
      </c>
      <c r="F1502" s="832" t="s">
        <v>2162</v>
      </c>
      <c r="G1502" s="832" t="s">
        <v>2356</v>
      </c>
      <c r="H1502" s="832" t="s">
        <v>585</v>
      </c>
      <c r="I1502" s="832" t="s">
        <v>2357</v>
      </c>
      <c r="J1502" s="832" t="s">
        <v>2358</v>
      </c>
      <c r="K1502" s="832" t="s">
        <v>1819</v>
      </c>
      <c r="L1502" s="835">
        <v>187.92</v>
      </c>
      <c r="M1502" s="835">
        <v>3570.48</v>
      </c>
      <c r="N1502" s="832">
        <v>19</v>
      </c>
      <c r="O1502" s="836">
        <v>2.5</v>
      </c>
      <c r="P1502" s="835">
        <v>3570.48</v>
      </c>
      <c r="Q1502" s="837">
        <v>1</v>
      </c>
      <c r="R1502" s="832">
        <v>19</v>
      </c>
      <c r="S1502" s="837">
        <v>1</v>
      </c>
      <c r="T1502" s="836">
        <v>2.5</v>
      </c>
      <c r="U1502" s="838">
        <v>1</v>
      </c>
    </row>
    <row r="1503" spans="1:21" ht="14.4" customHeight="1" x14ac:dyDescent="0.3">
      <c r="A1503" s="831">
        <v>7</v>
      </c>
      <c r="B1503" s="832" t="s">
        <v>2161</v>
      </c>
      <c r="C1503" s="832" t="s">
        <v>2167</v>
      </c>
      <c r="D1503" s="833" t="s">
        <v>3722</v>
      </c>
      <c r="E1503" s="834" t="s">
        <v>2176</v>
      </c>
      <c r="F1503" s="832" t="s">
        <v>2162</v>
      </c>
      <c r="G1503" s="832" t="s">
        <v>2356</v>
      </c>
      <c r="H1503" s="832" t="s">
        <v>585</v>
      </c>
      <c r="I1503" s="832" t="s">
        <v>3088</v>
      </c>
      <c r="J1503" s="832" t="s">
        <v>3089</v>
      </c>
      <c r="K1503" s="832" t="s">
        <v>3090</v>
      </c>
      <c r="L1503" s="835">
        <v>300.68</v>
      </c>
      <c r="M1503" s="835">
        <v>1202.72</v>
      </c>
      <c r="N1503" s="832">
        <v>4</v>
      </c>
      <c r="O1503" s="836">
        <v>2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7</v>
      </c>
      <c r="B1504" s="832" t="s">
        <v>2161</v>
      </c>
      <c r="C1504" s="832" t="s">
        <v>2167</v>
      </c>
      <c r="D1504" s="833" t="s">
        <v>3722</v>
      </c>
      <c r="E1504" s="834" t="s">
        <v>2176</v>
      </c>
      <c r="F1504" s="832" t="s">
        <v>2162</v>
      </c>
      <c r="G1504" s="832" t="s">
        <v>2356</v>
      </c>
      <c r="H1504" s="832" t="s">
        <v>585</v>
      </c>
      <c r="I1504" s="832" t="s">
        <v>3091</v>
      </c>
      <c r="J1504" s="832" t="s">
        <v>1261</v>
      </c>
      <c r="K1504" s="832" t="s">
        <v>2361</v>
      </c>
      <c r="L1504" s="835">
        <v>93.96</v>
      </c>
      <c r="M1504" s="835">
        <v>845.63999999999987</v>
      </c>
      <c r="N1504" s="832">
        <v>9</v>
      </c>
      <c r="O1504" s="836">
        <v>1.5</v>
      </c>
      <c r="P1504" s="835">
        <v>469.79999999999995</v>
      </c>
      <c r="Q1504" s="837">
        <v>0.55555555555555558</v>
      </c>
      <c r="R1504" s="832">
        <v>5</v>
      </c>
      <c r="S1504" s="837">
        <v>0.55555555555555558</v>
      </c>
      <c r="T1504" s="836">
        <v>1</v>
      </c>
      <c r="U1504" s="838">
        <v>0.66666666666666663</v>
      </c>
    </row>
    <row r="1505" spans="1:21" ht="14.4" customHeight="1" x14ac:dyDescent="0.3">
      <c r="A1505" s="831">
        <v>7</v>
      </c>
      <c r="B1505" s="832" t="s">
        <v>2161</v>
      </c>
      <c r="C1505" s="832" t="s">
        <v>2167</v>
      </c>
      <c r="D1505" s="833" t="s">
        <v>3722</v>
      </c>
      <c r="E1505" s="834" t="s">
        <v>2176</v>
      </c>
      <c r="F1505" s="832" t="s">
        <v>2162</v>
      </c>
      <c r="G1505" s="832" t="s">
        <v>2356</v>
      </c>
      <c r="H1505" s="832" t="s">
        <v>585</v>
      </c>
      <c r="I1505" s="832" t="s">
        <v>3611</v>
      </c>
      <c r="J1505" s="832" t="s">
        <v>1261</v>
      </c>
      <c r="K1505" s="832" t="s">
        <v>3279</v>
      </c>
      <c r="L1505" s="835">
        <v>156.61000000000001</v>
      </c>
      <c r="M1505" s="835">
        <v>313.22000000000003</v>
      </c>
      <c r="N1505" s="832">
        <v>2</v>
      </c>
      <c r="O1505" s="836">
        <v>1</v>
      </c>
      <c r="P1505" s="835">
        <v>313.22000000000003</v>
      </c>
      <c r="Q1505" s="837">
        <v>1</v>
      </c>
      <c r="R1505" s="832">
        <v>2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7</v>
      </c>
      <c r="B1506" s="832" t="s">
        <v>2161</v>
      </c>
      <c r="C1506" s="832" t="s">
        <v>2167</v>
      </c>
      <c r="D1506" s="833" t="s">
        <v>3722</v>
      </c>
      <c r="E1506" s="834" t="s">
        <v>2176</v>
      </c>
      <c r="F1506" s="832" t="s">
        <v>2162</v>
      </c>
      <c r="G1506" s="832" t="s">
        <v>2356</v>
      </c>
      <c r="H1506" s="832" t="s">
        <v>585</v>
      </c>
      <c r="I1506" s="832" t="s">
        <v>3092</v>
      </c>
      <c r="J1506" s="832" t="s">
        <v>3093</v>
      </c>
      <c r="K1506" s="832" t="s">
        <v>3094</v>
      </c>
      <c r="L1506" s="835">
        <v>300.68</v>
      </c>
      <c r="M1506" s="835">
        <v>3006.8</v>
      </c>
      <c r="N1506" s="832">
        <v>10</v>
      </c>
      <c r="O1506" s="836">
        <v>5</v>
      </c>
      <c r="P1506" s="835">
        <v>1804.0800000000002</v>
      </c>
      <c r="Q1506" s="837">
        <v>0.6</v>
      </c>
      <c r="R1506" s="832">
        <v>6</v>
      </c>
      <c r="S1506" s="837">
        <v>0.6</v>
      </c>
      <c r="T1506" s="836">
        <v>3</v>
      </c>
      <c r="U1506" s="838">
        <v>0.6</v>
      </c>
    </row>
    <row r="1507" spans="1:21" ht="14.4" customHeight="1" x14ac:dyDescent="0.3">
      <c r="A1507" s="831">
        <v>7</v>
      </c>
      <c r="B1507" s="832" t="s">
        <v>2161</v>
      </c>
      <c r="C1507" s="832" t="s">
        <v>2167</v>
      </c>
      <c r="D1507" s="833" t="s">
        <v>3722</v>
      </c>
      <c r="E1507" s="834" t="s">
        <v>2176</v>
      </c>
      <c r="F1507" s="832" t="s">
        <v>2162</v>
      </c>
      <c r="G1507" s="832" t="s">
        <v>2356</v>
      </c>
      <c r="H1507" s="832" t="s">
        <v>585</v>
      </c>
      <c r="I1507" s="832" t="s">
        <v>3095</v>
      </c>
      <c r="J1507" s="832" t="s">
        <v>2434</v>
      </c>
      <c r="K1507" s="832" t="s">
        <v>3096</v>
      </c>
      <c r="L1507" s="835">
        <v>0</v>
      </c>
      <c r="M1507" s="835">
        <v>0</v>
      </c>
      <c r="N1507" s="832">
        <v>6</v>
      </c>
      <c r="O1507" s="836">
        <v>0.5</v>
      </c>
      <c r="P1507" s="835">
        <v>0</v>
      </c>
      <c r="Q1507" s="837"/>
      <c r="R1507" s="832">
        <v>6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7</v>
      </c>
      <c r="B1508" s="832" t="s">
        <v>2161</v>
      </c>
      <c r="C1508" s="832" t="s">
        <v>2167</v>
      </c>
      <c r="D1508" s="833" t="s">
        <v>3722</v>
      </c>
      <c r="E1508" s="834" t="s">
        <v>2176</v>
      </c>
      <c r="F1508" s="832" t="s">
        <v>2162</v>
      </c>
      <c r="G1508" s="832" t="s">
        <v>3688</v>
      </c>
      <c r="H1508" s="832" t="s">
        <v>585</v>
      </c>
      <c r="I1508" s="832" t="s">
        <v>3689</v>
      </c>
      <c r="J1508" s="832" t="s">
        <v>3690</v>
      </c>
      <c r="K1508" s="832" t="s">
        <v>3691</v>
      </c>
      <c r="L1508" s="835">
        <v>88.97</v>
      </c>
      <c r="M1508" s="835">
        <v>177.94</v>
      </c>
      <c r="N1508" s="832">
        <v>2</v>
      </c>
      <c r="O1508" s="836">
        <v>0.5</v>
      </c>
      <c r="P1508" s="835">
        <v>177.94</v>
      </c>
      <c r="Q1508" s="837">
        <v>1</v>
      </c>
      <c r="R1508" s="832">
        <v>2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7</v>
      </c>
      <c r="B1509" s="832" t="s">
        <v>2161</v>
      </c>
      <c r="C1509" s="832" t="s">
        <v>2167</v>
      </c>
      <c r="D1509" s="833" t="s">
        <v>3722</v>
      </c>
      <c r="E1509" s="834" t="s">
        <v>2176</v>
      </c>
      <c r="F1509" s="832" t="s">
        <v>2162</v>
      </c>
      <c r="G1509" s="832" t="s">
        <v>2409</v>
      </c>
      <c r="H1509" s="832" t="s">
        <v>585</v>
      </c>
      <c r="I1509" s="832" t="s">
        <v>3692</v>
      </c>
      <c r="J1509" s="832" t="s">
        <v>3693</v>
      </c>
      <c r="K1509" s="832" t="s">
        <v>3694</v>
      </c>
      <c r="L1509" s="835">
        <v>79.069999999999993</v>
      </c>
      <c r="M1509" s="835">
        <v>79.069999999999993</v>
      </c>
      <c r="N1509" s="832">
        <v>1</v>
      </c>
      <c r="O1509" s="836">
        <v>0.5</v>
      </c>
      <c r="P1509" s="835">
        <v>79.069999999999993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7</v>
      </c>
      <c r="B1510" s="832" t="s">
        <v>2161</v>
      </c>
      <c r="C1510" s="832" t="s">
        <v>2167</v>
      </c>
      <c r="D1510" s="833" t="s">
        <v>3722</v>
      </c>
      <c r="E1510" s="834" t="s">
        <v>2176</v>
      </c>
      <c r="F1510" s="832" t="s">
        <v>2162</v>
      </c>
      <c r="G1510" s="832" t="s">
        <v>3102</v>
      </c>
      <c r="H1510" s="832" t="s">
        <v>585</v>
      </c>
      <c r="I1510" s="832" t="s">
        <v>3514</v>
      </c>
      <c r="J1510" s="832" t="s">
        <v>3515</v>
      </c>
      <c r="K1510" s="832" t="s">
        <v>3516</v>
      </c>
      <c r="L1510" s="835">
        <v>150.32</v>
      </c>
      <c r="M1510" s="835">
        <v>450.96</v>
      </c>
      <c r="N1510" s="832">
        <v>3</v>
      </c>
      <c r="O1510" s="836">
        <v>0.5</v>
      </c>
      <c r="P1510" s="835">
        <v>450.96</v>
      </c>
      <c r="Q1510" s="837">
        <v>1</v>
      </c>
      <c r="R1510" s="832">
        <v>3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7</v>
      </c>
      <c r="B1511" s="832" t="s">
        <v>2161</v>
      </c>
      <c r="C1511" s="832" t="s">
        <v>2167</v>
      </c>
      <c r="D1511" s="833" t="s">
        <v>3722</v>
      </c>
      <c r="E1511" s="834" t="s">
        <v>2176</v>
      </c>
      <c r="F1511" s="832" t="s">
        <v>2162</v>
      </c>
      <c r="G1511" s="832" t="s">
        <v>3102</v>
      </c>
      <c r="H1511" s="832" t="s">
        <v>634</v>
      </c>
      <c r="I1511" s="832" t="s">
        <v>3332</v>
      </c>
      <c r="J1511" s="832" t="s">
        <v>3104</v>
      </c>
      <c r="K1511" s="832" t="s">
        <v>3333</v>
      </c>
      <c r="L1511" s="835">
        <v>80.53</v>
      </c>
      <c r="M1511" s="835">
        <v>2174.31</v>
      </c>
      <c r="N1511" s="832">
        <v>27</v>
      </c>
      <c r="O1511" s="836">
        <v>10</v>
      </c>
      <c r="P1511" s="835">
        <v>1369.01</v>
      </c>
      <c r="Q1511" s="837">
        <v>0.62962962962962965</v>
      </c>
      <c r="R1511" s="832">
        <v>17</v>
      </c>
      <c r="S1511" s="837">
        <v>0.62962962962962965</v>
      </c>
      <c r="T1511" s="836">
        <v>6.5</v>
      </c>
      <c r="U1511" s="838">
        <v>0.65</v>
      </c>
    </row>
    <row r="1512" spans="1:21" ht="14.4" customHeight="1" x14ac:dyDescent="0.3">
      <c r="A1512" s="831">
        <v>7</v>
      </c>
      <c r="B1512" s="832" t="s">
        <v>2161</v>
      </c>
      <c r="C1512" s="832" t="s">
        <v>2167</v>
      </c>
      <c r="D1512" s="833" t="s">
        <v>3722</v>
      </c>
      <c r="E1512" s="834" t="s">
        <v>2176</v>
      </c>
      <c r="F1512" s="832" t="s">
        <v>2162</v>
      </c>
      <c r="G1512" s="832" t="s">
        <v>3102</v>
      </c>
      <c r="H1512" s="832" t="s">
        <v>634</v>
      </c>
      <c r="I1512" s="832" t="s">
        <v>3103</v>
      </c>
      <c r="J1512" s="832" t="s">
        <v>3104</v>
      </c>
      <c r="K1512" s="832" t="s">
        <v>3105</v>
      </c>
      <c r="L1512" s="835">
        <v>161.06</v>
      </c>
      <c r="M1512" s="835">
        <v>3704.38</v>
      </c>
      <c r="N1512" s="832">
        <v>23</v>
      </c>
      <c r="O1512" s="836">
        <v>5</v>
      </c>
      <c r="P1512" s="835">
        <v>1771.66</v>
      </c>
      <c r="Q1512" s="837">
        <v>0.47826086956521741</v>
      </c>
      <c r="R1512" s="832">
        <v>11</v>
      </c>
      <c r="S1512" s="837">
        <v>0.47826086956521741</v>
      </c>
      <c r="T1512" s="836">
        <v>1.5</v>
      </c>
      <c r="U1512" s="838">
        <v>0.3</v>
      </c>
    </row>
    <row r="1513" spans="1:21" ht="14.4" customHeight="1" x14ac:dyDescent="0.3">
      <c r="A1513" s="831">
        <v>7</v>
      </c>
      <c r="B1513" s="832" t="s">
        <v>2161</v>
      </c>
      <c r="C1513" s="832" t="s">
        <v>2167</v>
      </c>
      <c r="D1513" s="833" t="s">
        <v>3722</v>
      </c>
      <c r="E1513" s="834" t="s">
        <v>2176</v>
      </c>
      <c r="F1513" s="832" t="s">
        <v>2162</v>
      </c>
      <c r="G1513" s="832" t="s">
        <v>3102</v>
      </c>
      <c r="H1513" s="832" t="s">
        <v>634</v>
      </c>
      <c r="I1513" s="832" t="s">
        <v>3106</v>
      </c>
      <c r="J1513" s="832" t="s">
        <v>3104</v>
      </c>
      <c r="K1513" s="832" t="s">
        <v>3107</v>
      </c>
      <c r="L1513" s="835">
        <v>400.17</v>
      </c>
      <c r="M1513" s="835">
        <v>1200.51</v>
      </c>
      <c r="N1513" s="832">
        <v>3</v>
      </c>
      <c r="O1513" s="836">
        <v>2</v>
      </c>
      <c r="P1513" s="835">
        <v>800.34</v>
      </c>
      <c r="Q1513" s="837">
        <v>0.66666666666666674</v>
      </c>
      <c r="R1513" s="832">
        <v>2</v>
      </c>
      <c r="S1513" s="837">
        <v>0.66666666666666663</v>
      </c>
      <c r="T1513" s="836">
        <v>1</v>
      </c>
      <c r="U1513" s="838">
        <v>0.5</v>
      </c>
    </row>
    <row r="1514" spans="1:21" ht="14.4" customHeight="1" x14ac:dyDescent="0.3">
      <c r="A1514" s="831">
        <v>7</v>
      </c>
      <c r="B1514" s="832" t="s">
        <v>2161</v>
      </c>
      <c r="C1514" s="832" t="s">
        <v>2167</v>
      </c>
      <c r="D1514" s="833" t="s">
        <v>3722</v>
      </c>
      <c r="E1514" s="834" t="s">
        <v>2176</v>
      </c>
      <c r="F1514" s="832" t="s">
        <v>2162</v>
      </c>
      <c r="G1514" s="832" t="s">
        <v>3102</v>
      </c>
      <c r="H1514" s="832" t="s">
        <v>634</v>
      </c>
      <c r="I1514" s="832" t="s">
        <v>3108</v>
      </c>
      <c r="J1514" s="832" t="s">
        <v>3104</v>
      </c>
      <c r="K1514" s="832" t="s">
        <v>3109</v>
      </c>
      <c r="L1514" s="835">
        <v>533.42999999999995</v>
      </c>
      <c r="M1514" s="835">
        <v>1600.29</v>
      </c>
      <c r="N1514" s="832">
        <v>3</v>
      </c>
      <c r="O1514" s="836">
        <v>1.5</v>
      </c>
      <c r="P1514" s="835">
        <v>1600.29</v>
      </c>
      <c r="Q1514" s="837">
        <v>1</v>
      </c>
      <c r="R1514" s="832">
        <v>3</v>
      </c>
      <c r="S1514" s="837">
        <v>1</v>
      </c>
      <c r="T1514" s="836">
        <v>1.5</v>
      </c>
      <c r="U1514" s="838">
        <v>1</v>
      </c>
    </row>
    <row r="1515" spans="1:21" ht="14.4" customHeight="1" x14ac:dyDescent="0.3">
      <c r="A1515" s="831">
        <v>7</v>
      </c>
      <c r="B1515" s="832" t="s">
        <v>2161</v>
      </c>
      <c r="C1515" s="832" t="s">
        <v>2167</v>
      </c>
      <c r="D1515" s="833" t="s">
        <v>3722</v>
      </c>
      <c r="E1515" s="834" t="s">
        <v>2176</v>
      </c>
      <c r="F1515" s="832" t="s">
        <v>2162</v>
      </c>
      <c r="G1515" s="832" t="s">
        <v>3102</v>
      </c>
      <c r="H1515" s="832" t="s">
        <v>585</v>
      </c>
      <c r="I1515" s="832" t="s">
        <v>3695</v>
      </c>
      <c r="J1515" s="832" t="s">
        <v>3104</v>
      </c>
      <c r="K1515" s="832" t="s">
        <v>3105</v>
      </c>
      <c r="L1515" s="835">
        <v>0</v>
      </c>
      <c r="M1515" s="835">
        <v>0</v>
      </c>
      <c r="N1515" s="832">
        <v>3</v>
      </c>
      <c r="O1515" s="836">
        <v>0.5</v>
      </c>
      <c r="P1515" s="835">
        <v>0</v>
      </c>
      <c r="Q1515" s="837"/>
      <c r="R1515" s="832">
        <v>3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7</v>
      </c>
      <c r="B1516" s="832" t="s">
        <v>2161</v>
      </c>
      <c r="C1516" s="832" t="s">
        <v>2167</v>
      </c>
      <c r="D1516" s="833" t="s">
        <v>3722</v>
      </c>
      <c r="E1516" s="834" t="s">
        <v>2176</v>
      </c>
      <c r="F1516" s="832" t="s">
        <v>2162</v>
      </c>
      <c r="G1516" s="832" t="s">
        <v>3102</v>
      </c>
      <c r="H1516" s="832" t="s">
        <v>585</v>
      </c>
      <c r="I1516" s="832" t="s">
        <v>3695</v>
      </c>
      <c r="J1516" s="832" t="s">
        <v>3104</v>
      </c>
      <c r="K1516" s="832" t="s">
        <v>3105</v>
      </c>
      <c r="L1516" s="835">
        <v>161.06</v>
      </c>
      <c r="M1516" s="835">
        <v>483.18</v>
      </c>
      <c r="N1516" s="832">
        <v>3</v>
      </c>
      <c r="O1516" s="836">
        <v>1</v>
      </c>
      <c r="P1516" s="835">
        <v>483.18</v>
      </c>
      <c r="Q1516" s="837">
        <v>1</v>
      </c>
      <c r="R1516" s="832">
        <v>3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7</v>
      </c>
      <c r="B1517" s="832" t="s">
        <v>2161</v>
      </c>
      <c r="C1517" s="832" t="s">
        <v>2167</v>
      </c>
      <c r="D1517" s="833" t="s">
        <v>3722</v>
      </c>
      <c r="E1517" s="834" t="s">
        <v>2176</v>
      </c>
      <c r="F1517" s="832" t="s">
        <v>2162</v>
      </c>
      <c r="G1517" s="832" t="s">
        <v>2281</v>
      </c>
      <c r="H1517" s="832" t="s">
        <v>634</v>
      </c>
      <c r="I1517" s="832" t="s">
        <v>2035</v>
      </c>
      <c r="J1517" s="832" t="s">
        <v>1326</v>
      </c>
      <c r="K1517" s="832" t="s">
        <v>2036</v>
      </c>
      <c r="L1517" s="835">
        <v>0</v>
      </c>
      <c r="M1517" s="835">
        <v>0</v>
      </c>
      <c r="N1517" s="832">
        <v>20</v>
      </c>
      <c r="O1517" s="836">
        <v>10</v>
      </c>
      <c r="P1517" s="835">
        <v>0</v>
      </c>
      <c r="Q1517" s="837"/>
      <c r="R1517" s="832">
        <v>10</v>
      </c>
      <c r="S1517" s="837">
        <v>0.5</v>
      </c>
      <c r="T1517" s="836">
        <v>4.5</v>
      </c>
      <c r="U1517" s="838">
        <v>0.45</v>
      </c>
    </row>
    <row r="1518" spans="1:21" ht="14.4" customHeight="1" x14ac:dyDescent="0.3">
      <c r="A1518" s="831">
        <v>7</v>
      </c>
      <c r="B1518" s="832" t="s">
        <v>2161</v>
      </c>
      <c r="C1518" s="832" t="s">
        <v>2167</v>
      </c>
      <c r="D1518" s="833" t="s">
        <v>3722</v>
      </c>
      <c r="E1518" s="834" t="s">
        <v>2176</v>
      </c>
      <c r="F1518" s="832" t="s">
        <v>2162</v>
      </c>
      <c r="G1518" s="832" t="s">
        <v>2281</v>
      </c>
      <c r="H1518" s="832" t="s">
        <v>585</v>
      </c>
      <c r="I1518" s="832" t="s">
        <v>3112</v>
      </c>
      <c r="J1518" s="832" t="s">
        <v>2747</v>
      </c>
      <c r="K1518" s="832" t="s">
        <v>2372</v>
      </c>
      <c r="L1518" s="835">
        <v>0</v>
      </c>
      <c r="M1518" s="835">
        <v>0</v>
      </c>
      <c r="N1518" s="832">
        <v>1</v>
      </c>
      <c r="O1518" s="836">
        <v>0.5</v>
      </c>
      <c r="P1518" s="835">
        <v>0</v>
      </c>
      <c r="Q1518" s="837"/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7</v>
      </c>
      <c r="B1519" s="832" t="s">
        <v>2161</v>
      </c>
      <c r="C1519" s="832" t="s">
        <v>2167</v>
      </c>
      <c r="D1519" s="833" t="s">
        <v>3722</v>
      </c>
      <c r="E1519" s="834" t="s">
        <v>2176</v>
      </c>
      <c r="F1519" s="832" t="s">
        <v>2162</v>
      </c>
      <c r="G1519" s="832" t="s">
        <v>2281</v>
      </c>
      <c r="H1519" s="832" t="s">
        <v>585</v>
      </c>
      <c r="I1519" s="832" t="s">
        <v>2370</v>
      </c>
      <c r="J1519" s="832" t="s">
        <v>2371</v>
      </c>
      <c r="K1519" s="832" t="s">
        <v>2372</v>
      </c>
      <c r="L1519" s="835">
        <v>0</v>
      </c>
      <c r="M1519" s="835">
        <v>0</v>
      </c>
      <c r="N1519" s="832">
        <v>8</v>
      </c>
      <c r="O1519" s="836">
        <v>6</v>
      </c>
      <c r="P1519" s="835">
        <v>0</v>
      </c>
      <c r="Q1519" s="837"/>
      <c r="R1519" s="832">
        <v>8</v>
      </c>
      <c r="S1519" s="837">
        <v>1</v>
      </c>
      <c r="T1519" s="836">
        <v>6</v>
      </c>
      <c r="U1519" s="838">
        <v>1</v>
      </c>
    </row>
    <row r="1520" spans="1:21" ht="14.4" customHeight="1" x14ac:dyDescent="0.3">
      <c r="A1520" s="831">
        <v>7</v>
      </c>
      <c r="B1520" s="832" t="s">
        <v>2161</v>
      </c>
      <c r="C1520" s="832" t="s">
        <v>2167</v>
      </c>
      <c r="D1520" s="833" t="s">
        <v>3722</v>
      </c>
      <c r="E1520" s="834" t="s">
        <v>2176</v>
      </c>
      <c r="F1520" s="832" t="s">
        <v>2162</v>
      </c>
      <c r="G1520" s="832" t="s">
        <v>2281</v>
      </c>
      <c r="H1520" s="832" t="s">
        <v>585</v>
      </c>
      <c r="I1520" s="832" t="s">
        <v>3518</v>
      </c>
      <c r="J1520" s="832" t="s">
        <v>2371</v>
      </c>
      <c r="K1520" s="832" t="s">
        <v>2034</v>
      </c>
      <c r="L1520" s="835">
        <v>0</v>
      </c>
      <c r="M1520" s="835">
        <v>0</v>
      </c>
      <c r="N1520" s="832">
        <v>1</v>
      </c>
      <c r="O1520" s="836">
        <v>0.5</v>
      </c>
      <c r="P1520" s="835">
        <v>0</v>
      </c>
      <c r="Q1520" s="837"/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7</v>
      </c>
      <c r="B1521" s="832" t="s">
        <v>2161</v>
      </c>
      <c r="C1521" s="832" t="s">
        <v>2167</v>
      </c>
      <c r="D1521" s="833" t="s">
        <v>3722</v>
      </c>
      <c r="E1521" s="834" t="s">
        <v>2176</v>
      </c>
      <c r="F1521" s="832" t="s">
        <v>2162</v>
      </c>
      <c r="G1521" s="832" t="s">
        <v>2281</v>
      </c>
      <c r="H1521" s="832" t="s">
        <v>585</v>
      </c>
      <c r="I1521" s="832" t="s">
        <v>3612</v>
      </c>
      <c r="J1521" s="832" t="s">
        <v>2747</v>
      </c>
      <c r="K1521" s="832" t="s">
        <v>2372</v>
      </c>
      <c r="L1521" s="835">
        <v>0</v>
      </c>
      <c r="M1521" s="835">
        <v>0</v>
      </c>
      <c r="N1521" s="832">
        <v>2</v>
      </c>
      <c r="O1521" s="836">
        <v>1.5</v>
      </c>
      <c r="P1521" s="835">
        <v>0</v>
      </c>
      <c r="Q1521" s="837"/>
      <c r="R1521" s="832">
        <v>2</v>
      </c>
      <c r="S1521" s="837">
        <v>1</v>
      </c>
      <c r="T1521" s="836">
        <v>1.5</v>
      </c>
      <c r="U1521" s="838">
        <v>1</v>
      </c>
    </row>
    <row r="1522" spans="1:21" ht="14.4" customHeight="1" x14ac:dyDescent="0.3">
      <c r="A1522" s="831">
        <v>7</v>
      </c>
      <c r="B1522" s="832" t="s">
        <v>2161</v>
      </c>
      <c r="C1522" s="832" t="s">
        <v>2167</v>
      </c>
      <c r="D1522" s="833" t="s">
        <v>3722</v>
      </c>
      <c r="E1522" s="834" t="s">
        <v>2176</v>
      </c>
      <c r="F1522" s="832" t="s">
        <v>2162</v>
      </c>
      <c r="G1522" s="832" t="s">
        <v>2373</v>
      </c>
      <c r="H1522" s="832" t="s">
        <v>634</v>
      </c>
      <c r="I1522" s="832" t="s">
        <v>2139</v>
      </c>
      <c r="J1522" s="832" t="s">
        <v>2140</v>
      </c>
      <c r="K1522" s="832" t="s">
        <v>2046</v>
      </c>
      <c r="L1522" s="835">
        <v>133.94</v>
      </c>
      <c r="M1522" s="835">
        <v>401.82</v>
      </c>
      <c r="N1522" s="832">
        <v>3</v>
      </c>
      <c r="O1522" s="836">
        <v>1.5</v>
      </c>
      <c r="P1522" s="835">
        <v>267.88</v>
      </c>
      <c r="Q1522" s="837">
        <v>0.66666666666666663</v>
      </c>
      <c r="R1522" s="832">
        <v>2</v>
      </c>
      <c r="S1522" s="837">
        <v>0.66666666666666663</v>
      </c>
      <c r="T1522" s="836">
        <v>0.5</v>
      </c>
      <c r="U1522" s="838">
        <v>0.33333333333333331</v>
      </c>
    </row>
    <row r="1523" spans="1:21" ht="14.4" customHeight="1" x14ac:dyDescent="0.3">
      <c r="A1523" s="831">
        <v>7</v>
      </c>
      <c r="B1523" s="832" t="s">
        <v>2161</v>
      </c>
      <c r="C1523" s="832" t="s">
        <v>2167</v>
      </c>
      <c r="D1523" s="833" t="s">
        <v>3722</v>
      </c>
      <c r="E1523" s="834" t="s">
        <v>2176</v>
      </c>
      <c r="F1523" s="832" t="s">
        <v>2162</v>
      </c>
      <c r="G1523" s="832" t="s">
        <v>2376</v>
      </c>
      <c r="H1523" s="832" t="s">
        <v>585</v>
      </c>
      <c r="I1523" s="832" t="s">
        <v>2596</v>
      </c>
      <c r="J1523" s="832" t="s">
        <v>2378</v>
      </c>
      <c r="K1523" s="832" t="s">
        <v>2597</v>
      </c>
      <c r="L1523" s="835">
        <v>50.32</v>
      </c>
      <c r="M1523" s="835">
        <v>150.96</v>
      </c>
      <c r="N1523" s="832">
        <v>3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7</v>
      </c>
      <c r="B1524" s="832" t="s">
        <v>2161</v>
      </c>
      <c r="C1524" s="832" t="s">
        <v>2167</v>
      </c>
      <c r="D1524" s="833" t="s">
        <v>3722</v>
      </c>
      <c r="E1524" s="834" t="s">
        <v>2176</v>
      </c>
      <c r="F1524" s="832" t="s">
        <v>2162</v>
      </c>
      <c r="G1524" s="832" t="s">
        <v>2376</v>
      </c>
      <c r="H1524" s="832" t="s">
        <v>585</v>
      </c>
      <c r="I1524" s="832" t="s">
        <v>3114</v>
      </c>
      <c r="J1524" s="832" t="s">
        <v>2413</v>
      </c>
      <c r="K1524" s="832" t="s">
        <v>3115</v>
      </c>
      <c r="L1524" s="835">
        <v>50.32</v>
      </c>
      <c r="M1524" s="835">
        <v>6591.920000000001</v>
      </c>
      <c r="N1524" s="832">
        <v>131</v>
      </c>
      <c r="O1524" s="836">
        <v>16.5</v>
      </c>
      <c r="P1524" s="835">
        <v>4277.2000000000007</v>
      </c>
      <c r="Q1524" s="837">
        <v>0.64885496183206104</v>
      </c>
      <c r="R1524" s="832">
        <v>85</v>
      </c>
      <c r="S1524" s="837">
        <v>0.64885496183206104</v>
      </c>
      <c r="T1524" s="836">
        <v>10.5</v>
      </c>
      <c r="U1524" s="838">
        <v>0.63636363636363635</v>
      </c>
    </row>
    <row r="1525" spans="1:21" ht="14.4" customHeight="1" x14ac:dyDescent="0.3">
      <c r="A1525" s="831">
        <v>7</v>
      </c>
      <c r="B1525" s="832" t="s">
        <v>2161</v>
      </c>
      <c r="C1525" s="832" t="s">
        <v>2167</v>
      </c>
      <c r="D1525" s="833" t="s">
        <v>3722</v>
      </c>
      <c r="E1525" s="834" t="s">
        <v>2176</v>
      </c>
      <c r="F1525" s="832" t="s">
        <v>2162</v>
      </c>
      <c r="G1525" s="832" t="s">
        <v>2376</v>
      </c>
      <c r="H1525" s="832" t="s">
        <v>585</v>
      </c>
      <c r="I1525" s="832" t="s">
        <v>2377</v>
      </c>
      <c r="J1525" s="832" t="s">
        <v>2378</v>
      </c>
      <c r="K1525" s="832" t="s">
        <v>2379</v>
      </c>
      <c r="L1525" s="835">
        <v>299.83999999999997</v>
      </c>
      <c r="M1525" s="835">
        <v>899.52</v>
      </c>
      <c r="N1525" s="832">
        <v>3</v>
      </c>
      <c r="O1525" s="836">
        <v>1.5</v>
      </c>
      <c r="P1525" s="835">
        <v>899.52</v>
      </c>
      <c r="Q1525" s="837">
        <v>1</v>
      </c>
      <c r="R1525" s="832">
        <v>3</v>
      </c>
      <c r="S1525" s="837">
        <v>1</v>
      </c>
      <c r="T1525" s="836">
        <v>1.5</v>
      </c>
      <c r="U1525" s="838">
        <v>1</v>
      </c>
    </row>
    <row r="1526" spans="1:21" ht="14.4" customHeight="1" x14ac:dyDescent="0.3">
      <c r="A1526" s="831">
        <v>7</v>
      </c>
      <c r="B1526" s="832" t="s">
        <v>2161</v>
      </c>
      <c r="C1526" s="832" t="s">
        <v>2167</v>
      </c>
      <c r="D1526" s="833" t="s">
        <v>3722</v>
      </c>
      <c r="E1526" s="834" t="s">
        <v>2176</v>
      </c>
      <c r="F1526" s="832" t="s">
        <v>2162</v>
      </c>
      <c r="G1526" s="832" t="s">
        <v>2376</v>
      </c>
      <c r="H1526" s="832" t="s">
        <v>585</v>
      </c>
      <c r="I1526" s="832" t="s">
        <v>3117</v>
      </c>
      <c r="J1526" s="832" t="s">
        <v>3118</v>
      </c>
      <c r="K1526" s="832" t="s">
        <v>2597</v>
      </c>
      <c r="L1526" s="835">
        <v>50.32</v>
      </c>
      <c r="M1526" s="835">
        <v>1861.8400000000001</v>
      </c>
      <c r="N1526" s="832">
        <v>37</v>
      </c>
      <c r="O1526" s="836">
        <v>2.5</v>
      </c>
      <c r="P1526" s="835">
        <v>1107.04</v>
      </c>
      <c r="Q1526" s="837">
        <v>0.59459459459459452</v>
      </c>
      <c r="R1526" s="832">
        <v>22</v>
      </c>
      <c r="S1526" s="837">
        <v>0.59459459459459463</v>
      </c>
      <c r="T1526" s="836">
        <v>1.5</v>
      </c>
      <c r="U1526" s="838">
        <v>0.6</v>
      </c>
    </row>
    <row r="1527" spans="1:21" ht="14.4" customHeight="1" x14ac:dyDescent="0.3">
      <c r="A1527" s="831">
        <v>7</v>
      </c>
      <c r="B1527" s="832" t="s">
        <v>2161</v>
      </c>
      <c r="C1527" s="832" t="s">
        <v>2167</v>
      </c>
      <c r="D1527" s="833" t="s">
        <v>3722</v>
      </c>
      <c r="E1527" s="834" t="s">
        <v>2176</v>
      </c>
      <c r="F1527" s="832" t="s">
        <v>2162</v>
      </c>
      <c r="G1527" s="832" t="s">
        <v>2376</v>
      </c>
      <c r="H1527" s="832" t="s">
        <v>585</v>
      </c>
      <c r="I1527" s="832" t="s">
        <v>3398</v>
      </c>
      <c r="J1527" s="832" t="s">
        <v>2378</v>
      </c>
      <c r="K1527" s="832" t="s">
        <v>3399</v>
      </c>
      <c r="L1527" s="835">
        <v>150.94</v>
      </c>
      <c r="M1527" s="835">
        <v>301.88</v>
      </c>
      <c r="N1527" s="832">
        <v>2</v>
      </c>
      <c r="O1527" s="836">
        <v>1</v>
      </c>
      <c r="P1527" s="835">
        <v>150.94</v>
      </c>
      <c r="Q1527" s="837">
        <v>0.5</v>
      </c>
      <c r="R1527" s="832">
        <v>1</v>
      </c>
      <c r="S1527" s="837">
        <v>0.5</v>
      </c>
      <c r="T1527" s="836">
        <v>0.5</v>
      </c>
      <c r="U1527" s="838">
        <v>0.5</v>
      </c>
    </row>
    <row r="1528" spans="1:21" ht="14.4" customHeight="1" x14ac:dyDescent="0.3">
      <c r="A1528" s="831">
        <v>7</v>
      </c>
      <c r="B1528" s="832" t="s">
        <v>2161</v>
      </c>
      <c r="C1528" s="832" t="s">
        <v>2167</v>
      </c>
      <c r="D1528" s="833" t="s">
        <v>3722</v>
      </c>
      <c r="E1528" s="834" t="s">
        <v>2176</v>
      </c>
      <c r="F1528" s="832" t="s">
        <v>2162</v>
      </c>
      <c r="G1528" s="832" t="s">
        <v>2376</v>
      </c>
      <c r="H1528" s="832" t="s">
        <v>585</v>
      </c>
      <c r="I1528" s="832" t="s">
        <v>3119</v>
      </c>
      <c r="J1528" s="832" t="s">
        <v>2413</v>
      </c>
      <c r="K1528" s="832" t="s">
        <v>3120</v>
      </c>
      <c r="L1528" s="835">
        <v>50.32</v>
      </c>
      <c r="M1528" s="835">
        <v>2616.64</v>
      </c>
      <c r="N1528" s="832">
        <v>52</v>
      </c>
      <c r="O1528" s="836">
        <v>13</v>
      </c>
      <c r="P1528" s="835">
        <v>1459.28</v>
      </c>
      <c r="Q1528" s="837">
        <v>0.55769230769230771</v>
      </c>
      <c r="R1528" s="832">
        <v>29</v>
      </c>
      <c r="S1528" s="837">
        <v>0.55769230769230771</v>
      </c>
      <c r="T1528" s="836">
        <v>8.5</v>
      </c>
      <c r="U1528" s="838">
        <v>0.65384615384615385</v>
      </c>
    </row>
    <row r="1529" spans="1:21" ht="14.4" customHeight="1" x14ac:dyDescent="0.3">
      <c r="A1529" s="831">
        <v>7</v>
      </c>
      <c r="B1529" s="832" t="s">
        <v>2161</v>
      </c>
      <c r="C1529" s="832" t="s">
        <v>2167</v>
      </c>
      <c r="D1529" s="833" t="s">
        <v>3722</v>
      </c>
      <c r="E1529" s="834" t="s">
        <v>2176</v>
      </c>
      <c r="F1529" s="832" t="s">
        <v>2162</v>
      </c>
      <c r="G1529" s="832" t="s">
        <v>2376</v>
      </c>
      <c r="H1529" s="832" t="s">
        <v>585</v>
      </c>
      <c r="I1529" s="832" t="s">
        <v>3123</v>
      </c>
      <c r="J1529" s="832" t="s">
        <v>3124</v>
      </c>
      <c r="K1529" s="832" t="s">
        <v>3125</v>
      </c>
      <c r="L1529" s="835">
        <v>99.94</v>
      </c>
      <c r="M1529" s="835">
        <v>8894.659999999998</v>
      </c>
      <c r="N1529" s="832">
        <v>89</v>
      </c>
      <c r="O1529" s="836">
        <v>11.5</v>
      </c>
      <c r="P1529" s="835">
        <v>7095.739999999998</v>
      </c>
      <c r="Q1529" s="837">
        <v>0.797752808988764</v>
      </c>
      <c r="R1529" s="832">
        <v>71</v>
      </c>
      <c r="S1529" s="837">
        <v>0.797752808988764</v>
      </c>
      <c r="T1529" s="836">
        <v>10</v>
      </c>
      <c r="U1529" s="838">
        <v>0.86956521739130432</v>
      </c>
    </row>
    <row r="1530" spans="1:21" ht="14.4" customHeight="1" x14ac:dyDescent="0.3">
      <c r="A1530" s="831">
        <v>7</v>
      </c>
      <c r="B1530" s="832" t="s">
        <v>2161</v>
      </c>
      <c r="C1530" s="832" t="s">
        <v>2167</v>
      </c>
      <c r="D1530" s="833" t="s">
        <v>3722</v>
      </c>
      <c r="E1530" s="834" t="s">
        <v>2176</v>
      </c>
      <c r="F1530" s="832" t="s">
        <v>2162</v>
      </c>
      <c r="G1530" s="832" t="s">
        <v>2376</v>
      </c>
      <c r="H1530" s="832" t="s">
        <v>585</v>
      </c>
      <c r="I1530" s="832" t="s">
        <v>3400</v>
      </c>
      <c r="J1530" s="832" t="s">
        <v>2378</v>
      </c>
      <c r="K1530" s="832" t="s">
        <v>3401</v>
      </c>
      <c r="L1530" s="835">
        <v>0</v>
      </c>
      <c r="M1530" s="835">
        <v>0</v>
      </c>
      <c r="N1530" s="832">
        <v>1</v>
      </c>
      <c r="O1530" s="836">
        <v>1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7</v>
      </c>
      <c r="B1531" s="832" t="s">
        <v>2161</v>
      </c>
      <c r="C1531" s="832" t="s">
        <v>2167</v>
      </c>
      <c r="D1531" s="833" t="s">
        <v>3722</v>
      </c>
      <c r="E1531" s="834" t="s">
        <v>2176</v>
      </c>
      <c r="F1531" s="832" t="s">
        <v>2162</v>
      </c>
      <c r="G1531" s="832" t="s">
        <v>2376</v>
      </c>
      <c r="H1531" s="832" t="s">
        <v>585</v>
      </c>
      <c r="I1531" s="832" t="s">
        <v>3128</v>
      </c>
      <c r="J1531" s="832" t="s">
        <v>2413</v>
      </c>
      <c r="K1531" s="832" t="s">
        <v>3115</v>
      </c>
      <c r="L1531" s="835">
        <v>50.32</v>
      </c>
      <c r="M1531" s="835">
        <v>553.52</v>
      </c>
      <c r="N1531" s="832">
        <v>11</v>
      </c>
      <c r="O1531" s="836">
        <v>1.5</v>
      </c>
      <c r="P1531" s="835">
        <v>301.92</v>
      </c>
      <c r="Q1531" s="837">
        <v>0.54545454545454553</v>
      </c>
      <c r="R1531" s="832">
        <v>6</v>
      </c>
      <c r="S1531" s="837">
        <v>0.54545454545454541</v>
      </c>
      <c r="T1531" s="836">
        <v>1</v>
      </c>
      <c r="U1531" s="838">
        <v>0.66666666666666663</v>
      </c>
    </row>
    <row r="1532" spans="1:21" ht="14.4" customHeight="1" x14ac:dyDescent="0.3">
      <c r="A1532" s="831">
        <v>7</v>
      </c>
      <c r="B1532" s="832" t="s">
        <v>2161</v>
      </c>
      <c r="C1532" s="832" t="s">
        <v>2167</v>
      </c>
      <c r="D1532" s="833" t="s">
        <v>3722</v>
      </c>
      <c r="E1532" s="834" t="s">
        <v>2176</v>
      </c>
      <c r="F1532" s="832" t="s">
        <v>2162</v>
      </c>
      <c r="G1532" s="832" t="s">
        <v>2376</v>
      </c>
      <c r="H1532" s="832" t="s">
        <v>585</v>
      </c>
      <c r="I1532" s="832" t="s">
        <v>2380</v>
      </c>
      <c r="J1532" s="832" t="s">
        <v>2381</v>
      </c>
      <c r="K1532" s="832" t="s">
        <v>2382</v>
      </c>
      <c r="L1532" s="835">
        <v>95.29</v>
      </c>
      <c r="M1532" s="835">
        <v>571.74</v>
      </c>
      <c r="N1532" s="832">
        <v>6</v>
      </c>
      <c r="O1532" s="836">
        <v>2</v>
      </c>
      <c r="P1532" s="835">
        <v>476.45000000000005</v>
      </c>
      <c r="Q1532" s="837">
        <v>0.83333333333333337</v>
      </c>
      <c r="R1532" s="832">
        <v>5</v>
      </c>
      <c r="S1532" s="837">
        <v>0.83333333333333337</v>
      </c>
      <c r="T1532" s="836">
        <v>1</v>
      </c>
      <c r="U1532" s="838">
        <v>0.5</v>
      </c>
    </row>
    <row r="1533" spans="1:21" ht="14.4" customHeight="1" x14ac:dyDescent="0.3">
      <c r="A1533" s="831">
        <v>7</v>
      </c>
      <c r="B1533" s="832" t="s">
        <v>2161</v>
      </c>
      <c r="C1533" s="832" t="s">
        <v>2167</v>
      </c>
      <c r="D1533" s="833" t="s">
        <v>3722</v>
      </c>
      <c r="E1533" s="834" t="s">
        <v>2176</v>
      </c>
      <c r="F1533" s="832" t="s">
        <v>2162</v>
      </c>
      <c r="G1533" s="832" t="s">
        <v>2376</v>
      </c>
      <c r="H1533" s="832" t="s">
        <v>585</v>
      </c>
      <c r="I1533" s="832" t="s">
        <v>3129</v>
      </c>
      <c r="J1533" s="832" t="s">
        <v>2381</v>
      </c>
      <c r="K1533" s="832" t="s">
        <v>3130</v>
      </c>
      <c r="L1533" s="835">
        <v>199.89</v>
      </c>
      <c r="M1533" s="835">
        <v>11793.510000000002</v>
      </c>
      <c r="N1533" s="832">
        <v>59</v>
      </c>
      <c r="O1533" s="836">
        <v>16.5</v>
      </c>
      <c r="P1533" s="835">
        <v>7795.7100000000009</v>
      </c>
      <c r="Q1533" s="837">
        <v>0.66101694915254239</v>
      </c>
      <c r="R1533" s="832">
        <v>39</v>
      </c>
      <c r="S1533" s="837">
        <v>0.66101694915254239</v>
      </c>
      <c r="T1533" s="836">
        <v>12</v>
      </c>
      <c r="U1533" s="838">
        <v>0.72727272727272729</v>
      </c>
    </row>
    <row r="1534" spans="1:21" ht="14.4" customHeight="1" x14ac:dyDescent="0.3">
      <c r="A1534" s="831">
        <v>7</v>
      </c>
      <c r="B1534" s="832" t="s">
        <v>2161</v>
      </c>
      <c r="C1534" s="832" t="s">
        <v>2167</v>
      </c>
      <c r="D1534" s="833" t="s">
        <v>3722</v>
      </c>
      <c r="E1534" s="834" t="s">
        <v>2176</v>
      </c>
      <c r="F1534" s="832" t="s">
        <v>2162</v>
      </c>
      <c r="G1534" s="832" t="s">
        <v>2376</v>
      </c>
      <c r="H1534" s="832" t="s">
        <v>585</v>
      </c>
      <c r="I1534" s="832" t="s">
        <v>3336</v>
      </c>
      <c r="J1534" s="832" t="s">
        <v>2381</v>
      </c>
      <c r="K1534" s="832" t="s">
        <v>3337</v>
      </c>
      <c r="L1534" s="835">
        <v>199.89</v>
      </c>
      <c r="M1534" s="835">
        <v>1998.9</v>
      </c>
      <c r="N1534" s="832">
        <v>10</v>
      </c>
      <c r="O1534" s="836">
        <v>3</v>
      </c>
      <c r="P1534" s="835">
        <v>1399.23</v>
      </c>
      <c r="Q1534" s="837">
        <v>0.7</v>
      </c>
      <c r="R1534" s="832">
        <v>7</v>
      </c>
      <c r="S1534" s="837">
        <v>0.7</v>
      </c>
      <c r="T1534" s="836">
        <v>2.5</v>
      </c>
      <c r="U1534" s="838">
        <v>0.83333333333333337</v>
      </c>
    </row>
    <row r="1535" spans="1:21" ht="14.4" customHeight="1" x14ac:dyDescent="0.3">
      <c r="A1535" s="831">
        <v>7</v>
      </c>
      <c r="B1535" s="832" t="s">
        <v>2161</v>
      </c>
      <c r="C1535" s="832" t="s">
        <v>2167</v>
      </c>
      <c r="D1535" s="833" t="s">
        <v>3722</v>
      </c>
      <c r="E1535" s="834" t="s">
        <v>2176</v>
      </c>
      <c r="F1535" s="832" t="s">
        <v>2162</v>
      </c>
      <c r="G1535" s="832" t="s">
        <v>2796</v>
      </c>
      <c r="H1535" s="832" t="s">
        <v>634</v>
      </c>
      <c r="I1535" s="832" t="s">
        <v>3340</v>
      </c>
      <c r="J1535" s="832" t="s">
        <v>3341</v>
      </c>
      <c r="K1535" s="832" t="s">
        <v>3342</v>
      </c>
      <c r="L1535" s="835">
        <v>65.36</v>
      </c>
      <c r="M1535" s="835">
        <v>457.52</v>
      </c>
      <c r="N1535" s="832">
        <v>7</v>
      </c>
      <c r="O1535" s="836">
        <v>2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7</v>
      </c>
      <c r="B1536" s="832" t="s">
        <v>2161</v>
      </c>
      <c r="C1536" s="832" t="s">
        <v>2167</v>
      </c>
      <c r="D1536" s="833" t="s">
        <v>3722</v>
      </c>
      <c r="E1536" s="834" t="s">
        <v>2176</v>
      </c>
      <c r="F1536" s="832" t="s">
        <v>2162</v>
      </c>
      <c r="G1536" s="832" t="s">
        <v>3131</v>
      </c>
      <c r="H1536" s="832" t="s">
        <v>585</v>
      </c>
      <c r="I1536" s="832" t="s">
        <v>3132</v>
      </c>
      <c r="J1536" s="832" t="s">
        <v>3133</v>
      </c>
      <c r="K1536" s="832" t="s">
        <v>3134</v>
      </c>
      <c r="L1536" s="835">
        <v>1112.45</v>
      </c>
      <c r="M1536" s="835">
        <v>17799.2</v>
      </c>
      <c r="N1536" s="832">
        <v>16</v>
      </c>
      <c r="O1536" s="836">
        <v>7</v>
      </c>
      <c r="P1536" s="835">
        <v>17799.2</v>
      </c>
      <c r="Q1536" s="837">
        <v>1</v>
      </c>
      <c r="R1536" s="832">
        <v>16</v>
      </c>
      <c r="S1536" s="837">
        <v>1</v>
      </c>
      <c r="T1536" s="836">
        <v>7</v>
      </c>
      <c r="U1536" s="838">
        <v>1</v>
      </c>
    </row>
    <row r="1537" spans="1:21" ht="14.4" customHeight="1" x14ac:dyDescent="0.3">
      <c r="A1537" s="831">
        <v>7</v>
      </c>
      <c r="B1537" s="832" t="s">
        <v>2161</v>
      </c>
      <c r="C1537" s="832" t="s">
        <v>2167</v>
      </c>
      <c r="D1537" s="833" t="s">
        <v>3722</v>
      </c>
      <c r="E1537" s="834" t="s">
        <v>2176</v>
      </c>
      <c r="F1537" s="832" t="s">
        <v>2162</v>
      </c>
      <c r="G1537" s="832" t="s">
        <v>3131</v>
      </c>
      <c r="H1537" s="832" t="s">
        <v>585</v>
      </c>
      <c r="I1537" s="832" t="s">
        <v>3135</v>
      </c>
      <c r="J1537" s="832" t="s">
        <v>3133</v>
      </c>
      <c r="K1537" s="832" t="s">
        <v>3136</v>
      </c>
      <c r="L1537" s="835">
        <v>2146.12</v>
      </c>
      <c r="M1537" s="835">
        <v>36484.04</v>
      </c>
      <c r="N1537" s="832">
        <v>17</v>
      </c>
      <c r="O1537" s="836">
        <v>8</v>
      </c>
      <c r="P1537" s="835">
        <v>30045.68</v>
      </c>
      <c r="Q1537" s="837">
        <v>0.82352941176470584</v>
      </c>
      <c r="R1537" s="832">
        <v>14</v>
      </c>
      <c r="S1537" s="837">
        <v>0.82352941176470584</v>
      </c>
      <c r="T1537" s="836">
        <v>6</v>
      </c>
      <c r="U1537" s="838">
        <v>0.75</v>
      </c>
    </row>
    <row r="1538" spans="1:21" ht="14.4" customHeight="1" x14ac:dyDescent="0.3">
      <c r="A1538" s="831">
        <v>7</v>
      </c>
      <c r="B1538" s="832" t="s">
        <v>2161</v>
      </c>
      <c r="C1538" s="832" t="s">
        <v>2167</v>
      </c>
      <c r="D1538" s="833" t="s">
        <v>3722</v>
      </c>
      <c r="E1538" s="834" t="s">
        <v>2176</v>
      </c>
      <c r="F1538" s="832" t="s">
        <v>2162</v>
      </c>
      <c r="G1538" s="832" t="s">
        <v>3131</v>
      </c>
      <c r="H1538" s="832" t="s">
        <v>585</v>
      </c>
      <c r="I1538" s="832" t="s">
        <v>3137</v>
      </c>
      <c r="J1538" s="832" t="s">
        <v>3133</v>
      </c>
      <c r="K1538" s="832" t="s">
        <v>3138</v>
      </c>
      <c r="L1538" s="835">
        <v>3690.52</v>
      </c>
      <c r="M1538" s="835">
        <v>169763.91999999998</v>
      </c>
      <c r="N1538" s="832">
        <v>46</v>
      </c>
      <c r="O1538" s="836">
        <v>11</v>
      </c>
      <c r="P1538" s="835">
        <v>151311.31999999998</v>
      </c>
      <c r="Q1538" s="837">
        <v>0.89130434782608692</v>
      </c>
      <c r="R1538" s="832">
        <v>41</v>
      </c>
      <c r="S1538" s="837">
        <v>0.89130434782608692</v>
      </c>
      <c r="T1538" s="836">
        <v>8</v>
      </c>
      <c r="U1538" s="838">
        <v>0.72727272727272729</v>
      </c>
    </row>
    <row r="1539" spans="1:21" ht="14.4" customHeight="1" x14ac:dyDescent="0.3">
      <c r="A1539" s="831">
        <v>7</v>
      </c>
      <c r="B1539" s="832" t="s">
        <v>2161</v>
      </c>
      <c r="C1539" s="832" t="s">
        <v>2167</v>
      </c>
      <c r="D1539" s="833" t="s">
        <v>3722</v>
      </c>
      <c r="E1539" s="834" t="s">
        <v>2176</v>
      </c>
      <c r="F1539" s="832" t="s">
        <v>2162</v>
      </c>
      <c r="G1539" s="832" t="s">
        <v>3696</v>
      </c>
      <c r="H1539" s="832" t="s">
        <v>585</v>
      </c>
      <c r="I1539" s="832" t="s">
        <v>3697</v>
      </c>
      <c r="J1539" s="832" t="s">
        <v>3698</v>
      </c>
      <c r="K1539" s="832" t="s">
        <v>3699</v>
      </c>
      <c r="L1539" s="835">
        <v>76</v>
      </c>
      <c r="M1539" s="835">
        <v>304</v>
      </c>
      <c r="N1539" s="832">
        <v>4</v>
      </c>
      <c r="O1539" s="836">
        <v>1.5</v>
      </c>
      <c r="P1539" s="835">
        <v>304</v>
      </c>
      <c r="Q1539" s="837">
        <v>1</v>
      </c>
      <c r="R1539" s="832">
        <v>4</v>
      </c>
      <c r="S1539" s="837">
        <v>1</v>
      </c>
      <c r="T1539" s="836">
        <v>1.5</v>
      </c>
      <c r="U1539" s="838">
        <v>1</v>
      </c>
    </row>
    <row r="1540" spans="1:21" ht="14.4" customHeight="1" x14ac:dyDescent="0.3">
      <c r="A1540" s="831">
        <v>7</v>
      </c>
      <c r="B1540" s="832" t="s">
        <v>2161</v>
      </c>
      <c r="C1540" s="832" t="s">
        <v>2167</v>
      </c>
      <c r="D1540" s="833" t="s">
        <v>3722</v>
      </c>
      <c r="E1540" s="834" t="s">
        <v>2176</v>
      </c>
      <c r="F1540" s="832" t="s">
        <v>2162</v>
      </c>
      <c r="G1540" s="832" t="s">
        <v>3696</v>
      </c>
      <c r="H1540" s="832" t="s">
        <v>585</v>
      </c>
      <c r="I1540" s="832" t="s">
        <v>3697</v>
      </c>
      <c r="J1540" s="832" t="s">
        <v>3698</v>
      </c>
      <c r="K1540" s="832" t="s">
        <v>3699</v>
      </c>
      <c r="L1540" s="835">
        <v>155.52000000000001</v>
      </c>
      <c r="M1540" s="835">
        <v>1088.6400000000001</v>
      </c>
      <c r="N1540" s="832">
        <v>7</v>
      </c>
      <c r="O1540" s="836">
        <v>2.5</v>
      </c>
      <c r="P1540" s="835">
        <v>1088.6400000000001</v>
      </c>
      <c r="Q1540" s="837">
        <v>1</v>
      </c>
      <c r="R1540" s="832">
        <v>7</v>
      </c>
      <c r="S1540" s="837">
        <v>1</v>
      </c>
      <c r="T1540" s="836">
        <v>2.5</v>
      </c>
      <c r="U1540" s="838">
        <v>1</v>
      </c>
    </row>
    <row r="1541" spans="1:21" ht="14.4" customHeight="1" x14ac:dyDescent="0.3">
      <c r="A1541" s="831">
        <v>7</v>
      </c>
      <c r="B1541" s="832" t="s">
        <v>2161</v>
      </c>
      <c r="C1541" s="832" t="s">
        <v>2167</v>
      </c>
      <c r="D1541" s="833" t="s">
        <v>3722</v>
      </c>
      <c r="E1541" s="834" t="s">
        <v>2181</v>
      </c>
      <c r="F1541" s="832" t="s">
        <v>2162</v>
      </c>
      <c r="G1541" s="832" t="s">
        <v>2893</v>
      </c>
      <c r="H1541" s="832" t="s">
        <v>585</v>
      </c>
      <c r="I1541" s="832" t="s">
        <v>2899</v>
      </c>
      <c r="J1541" s="832" t="s">
        <v>2900</v>
      </c>
      <c r="K1541" s="832" t="s">
        <v>2896</v>
      </c>
      <c r="L1541" s="835">
        <v>646.32000000000005</v>
      </c>
      <c r="M1541" s="835">
        <v>646.32000000000005</v>
      </c>
      <c r="N1541" s="832">
        <v>1</v>
      </c>
      <c r="O1541" s="836">
        <v>1</v>
      </c>
      <c r="P1541" s="835">
        <v>646.32000000000005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7</v>
      </c>
      <c r="B1542" s="832" t="s">
        <v>2161</v>
      </c>
      <c r="C1542" s="832" t="s">
        <v>2167</v>
      </c>
      <c r="D1542" s="833" t="s">
        <v>3722</v>
      </c>
      <c r="E1542" s="834" t="s">
        <v>2194</v>
      </c>
      <c r="F1542" s="832" t="s">
        <v>2162</v>
      </c>
      <c r="G1542" s="832" t="s">
        <v>2445</v>
      </c>
      <c r="H1542" s="832" t="s">
        <v>585</v>
      </c>
      <c r="I1542" s="832" t="s">
        <v>3700</v>
      </c>
      <c r="J1542" s="832" t="s">
        <v>3701</v>
      </c>
      <c r="K1542" s="832" t="s">
        <v>3702</v>
      </c>
      <c r="L1542" s="835">
        <v>121.75</v>
      </c>
      <c r="M1542" s="835">
        <v>121.75</v>
      </c>
      <c r="N1542" s="832">
        <v>1</v>
      </c>
      <c r="O1542" s="836">
        <v>0.5</v>
      </c>
      <c r="P1542" s="835">
        <v>121.75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7</v>
      </c>
      <c r="B1543" s="832" t="s">
        <v>2161</v>
      </c>
      <c r="C1543" s="832" t="s">
        <v>2167</v>
      </c>
      <c r="D1543" s="833" t="s">
        <v>3722</v>
      </c>
      <c r="E1543" s="834" t="s">
        <v>2194</v>
      </c>
      <c r="F1543" s="832" t="s">
        <v>2162</v>
      </c>
      <c r="G1543" s="832" t="s">
        <v>2217</v>
      </c>
      <c r="H1543" s="832" t="s">
        <v>634</v>
      </c>
      <c r="I1543" s="832" t="s">
        <v>2291</v>
      </c>
      <c r="J1543" s="832" t="s">
        <v>1423</v>
      </c>
      <c r="K1543" s="832" t="s">
        <v>2292</v>
      </c>
      <c r="L1543" s="835">
        <v>154.36000000000001</v>
      </c>
      <c r="M1543" s="835">
        <v>154.36000000000001</v>
      </c>
      <c r="N1543" s="832">
        <v>1</v>
      </c>
      <c r="O1543" s="836">
        <v>0.5</v>
      </c>
      <c r="P1543" s="835">
        <v>154.36000000000001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7</v>
      </c>
      <c r="B1544" s="832" t="s">
        <v>2161</v>
      </c>
      <c r="C1544" s="832" t="s">
        <v>2167</v>
      </c>
      <c r="D1544" s="833" t="s">
        <v>3722</v>
      </c>
      <c r="E1544" s="834" t="s">
        <v>2194</v>
      </c>
      <c r="F1544" s="832" t="s">
        <v>2162</v>
      </c>
      <c r="G1544" s="832" t="s">
        <v>2239</v>
      </c>
      <c r="H1544" s="832" t="s">
        <v>585</v>
      </c>
      <c r="I1544" s="832" t="s">
        <v>3703</v>
      </c>
      <c r="J1544" s="832" t="s">
        <v>3704</v>
      </c>
      <c r="K1544" s="832" t="s">
        <v>2010</v>
      </c>
      <c r="L1544" s="835">
        <v>32.76</v>
      </c>
      <c r="M1544" s="835">
        <v>131.04</v>
      </c>
      <c r="N1544" s="832">
        <v>4</v>
      </c>
      <c r="O1544" s="836">
        <v>1.5</v>
      </c>
      <c r="P1544" s="835">
        <v>65.52</v>
      </c>
      <c r="Q1544" s="837">
        <v>0.5</v>
      </c>
      <c r="R1544" s="832">
        <v>2</v>
      </c>
      <c r="S1544" s="837">
        <v>0.5</v>
      </c>
      <c r="T1544" s="836">
        <v>1</v>
      </c>
      <c r="U1544" s="838">
        <v>0.66666666666666663</v>
      </c>
    </row>
    <row r="1545" spans="1:21" ht="14.4" customHeight="1" x14ac:dyDescent="0.3">
      <c r="A1545" s="831">
        <v>7</v>
      </c>
      <c r="B1545" s="832" t="s">
        <v>2161</v>
      </c>
      <c r="C1545" s="832" t="s">
        <v>2167</v>
      </c>
      <c r="D1545" s="833" t="s">
        <v>3722</v>
      </c>
      <c r="E1545" s="834" t="s">
        <v>2194</v>
      </c>
      <c r="F1545" s="832" t="s">
        <v>2162</v>
      </c>
      <c r="G1545" s="832" t="s">
        <v>2734</v>
      </c>
      <c r="H1545" s="832" t="s">
        <v>634</v>
      </c>
      <c r="I1545" s="832" t="s">
        <v>1893</v>
      </c>
      <c r="J1545" s="832" t="s">
        <v>1891</v>
      </c>
      <c r="K1545" s="832" t="s">
        <v>1894</v>
      </c>
      <c r="L1545" s="835">
        <v>170.52</v>
      </c>
      <c r="M1545" s="835">
        <v>170.52</v>
      </c>
      <c r="N1545" s="832">
        <v>1</v>
      </c>
      <c r="O1545" s="836">
        <v>0.5</v>
      </c>
      <c r="P1545" s="835">
        <v>170.52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7</v>
      </c>
      <c r="B1546" s="832" t="s">
        <v>2161</v>
      </c>
      <c r="C1546" s="832" t="s">
        <v>2167</v>
      </c>
      <c r="D1546" s="833" t="s">
        <v>3722</v>
      </c>
      <c r="E1546" s="834" t="s">
        <v>2194</v>
      </c>
      <c r="F1546" s="832" t="s">
        <v>2162</v>
      </c>
      <c r="G1546" s="832" t="s">
        <v>2774</v>
      </c>
      <c r="H1546" s="832" t="s">
        <v>585</v>
      </c>
      <c r="I1546" s="832" t="s">
        <v>3705</v>
      </c>
      <c r="J1546" s="832" t="s">
        <v>2776</v>
      </c>
      <c r="K1546" s="832"/>
      <c r="L1546" s="835">
        <v>0</v>
      </c>
      <c r="M1546" s="835">
        <v>0</v>
      </c>
      <c r="N1546" s="832">
        <v>3</v>
      </c>
      <c r="O1546" s="836">
        <v>1</v>
      </c>
      <c r="P1546" s="835"/>
      <c r="Q1546" s="837"/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7</v>
      </c>
      <c r="B1547" s="832" t="s">
        <v>2161</v>
      </c>
      <c r="C1547" s="832" t="s">
        <v>2167</v>
      </c>
      <c r="D1547" s="833" t="s">
        <v>3722</v>
      </c>
      <c r="E1547" s="834" t="s">
        <v>2194</v>
      </c>
      <c r="F1547" s="832" t="s">
        <v>2162</v>
      </c>
      <c r="G1547" s="832" t="s">
        <v>2648</v>
      </c>
      <c r="H1547" s="832" t="s">
        <v>634</v>
      </c>
      <c r="I1547" s="832" t="s">
        <v>1787</v>
      </c>
      <c r="J1547" s="832" t="s">
        <v>1788</v>
      </c>
      <c r="K1547" s="832" t="s">
        <v>1789</v>
      </c>
      <c r="L1547" s="835">
        <v>186.87</v>
      </c>
      <c r="M1547" s="835">
        <v>186.87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7</v>
      </c>
      <c r="B1548" s="832" t="s">
        <v>2161</v>
      </c>
      <c r="C1548" s="832" t="s">
        <v>2167</v>
      </c>
      <c r="D1548" s="833" t="s">
        <v>3722</v>
      </c>
      <c r="E1548" s="834" t="s">
        <v>2194</v>
      </c>
      <c r="F1548" s="832" t="s">
        <v>2162</v>
      </c>
      <c r="G1548" s="832" t="s">
        <v>2268</v>
      </c>
      <c r="H1548" s="832" t="s">
        <v>585</v>
      </c>
      <c r="I1548" s="832" t="s">
        <v>2269</v>
      </c>
      <c r="J1548" s="832" t="s">
        <v>733</v>
      </c>
      <c r="K1548" s="832" t="s">
        <v>2270</v>
      </c>
      <c r="L1548" s="835">
        <v>48.42</v>
      </c>
      <c r="M1548" s="835">
        <v>48.42</v>
      </c>
      <c r="N1548" s="832">
        <v>1</v>
      </c>
      <c r="O1548" s="836">
        <v>0.5</v>
      </c>
      <c r="P1548" s="835">
        <v>48.42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7</v>
      </c>
      <c r="B1549" s="832" t="s">
        <v>2161</v>
      </c>
      <c r="C1549" s="832" t="s">
        <v>2167</v>
      </c>
      <c r="D1549" s="833" t="s">
        <v>3722</v>
      </c>
      <c r="E1549" s="834" t="s">
        <v>2194</v>
      </c>
      <c r="F1549" s="832" t="s">
        <v>2162</v>
      </c>
      <c r="G1549" s="832" t="s">
        <v>2274</v>
      </c>
      <c r="H1549" s="832" t="s">
        <v>585</v>
      </c>
      <c r="I1549" s="832" t="s">
        <v>3706</v>
      </c>
      <c r="J1549" s="832" t="s">
        <v>3707</v>
      </c>
      <c r="K1549" s="832" t="s">
        <v>3708</v>
      </c>
      <c r="L1549" s="835">
        <v>218.41</v>
      </c>
      <c r="M1549" s="835">
        <v>218.41</v>
      </c>
      <c r="N1549" s="832">
        <v>1</v>
      </c>
      <c r="O1549" s="836">
        <v>1</v>
      </c>
      <c r="P1549" s="835">
        <v>218.41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7</v>
      </c>
      <c r="B1550" s="832" t="s">
        <v>2161</v>
      </c>
      <c r="C1550" s="832" t="s">
        <v>2167</v>
      </c>
      <c r="D1550" s="833" t="s">
        <v>3722</v>
      </c>
      <c r="E1550" s="834" t="s">
        <v>2194</v>
      </c>
      <c r="F1550" s="832" t="s">
        <v>2162</v>
      </c>
      <c r="G1550" s="832" t="s">
        <v>2584</v>
      </c>
      <c r="H1550" s="832" t="s">
        <v>634</v>
      </c>
      <c r="I1550" s="832" t="s">
        <v>1841</v>
      </c>
      <c r="J1550" s="832" t="s">
        <v>1842</v>
      </c>
      <c r="K1550" s="832" t="s">
        <v>1843</v>
      </c>
      <c r="L1550" s="835">
        <v>16.09</v>
      </c>
      <c r="M1550" s="835">
        <v>48.269999999999996</v>
      </c>
      <c r="N1550" s="832">
        <v>3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7</v>
      </c>
      <c r="B1551" s="832" t="s">
        <v>2161</v>
      </c>
      <c r="C1551" s="832" t="s">
        <v>2167</v>
      </c>
      <c r="D1551" s="833" t="s">
        <v>3722</v>
      </c>
      <c r="E1551" s="834" t="s">
        <v>2194</v>
      </c>
      <c r="F1551" s="832" t="s">
        <v>2162</v>
      </c>
      <c r="G1551" s="832" t="s">
        <v>2408</v>
      </c>
      <c r="H1551" s="832" t="s">
        <v>634</v>
      </c>
      <c r="I1551" s="832" t="s">
        <v>2134</v>
      </c>
      <c r="J1551" s="832" t="s">
        <v>1610</v>
      </c>
      <c r="K1551" s="832" t="s">
        <v>2135</v>
      </c>
      <c r="L1551" s="835">
        <v>63.75</v>
      </c>
      <c r="M1551" s="835">
        <v>63.75</v>
      </c>
      <c r="N1551" s="832">
        <v>1</v>
      </c>
      <c r="O1551" s="836">
        <v>0.5</v>
      </c>
      <c r="P1551" s="835">
        <v>63.75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7</v>
      </c>
      <c r="B1552" s="832" t="s">
        <v>2161</v>
      </c>
      <c r="C1552" s="832" t="s">
        <v>2167</v>
      </c>
      <c r="D1552" s="833" t="s">
        <v>3722</v>
      </c>
      <c r="E1552" s="834" t="s">
        <v>2194</v>
      </c>
      <c r="F1552" s="832" t="s">
        <v>2162</v>
      </c>
      <c r="G1552" s="832" t="s">
        <v>2281</v>
      </c>
      <c r="H1552" s="832" t="s">
        <v>634</v>
      </c>
      <c r="I1552" s="832" t="s">
        <v>2033</v>
      </c>
      <c r="J1552" s="832" t="s">
        <v>1326</v>
      </c>
      <c r="K1552" s="832" t="s">
        <v>2034</v>
      </c>
      <c r="L1552" s="835">
        <v>0</v>
      </c>
      <c r="M1552" s="835">
        <v>0</v>
      </c>
      <c r="N1552" s="832">
        <v>1</v>
      </c>
      <c r="O1552" s="836">
        <v>0.5</v>
      </c>
      <c r="P1552" s="835">
        <v>0</v>
      </c>
      <c r="Q1552" s="837"/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7</v>
      </c>
      <c r="B1553" s="832" t="s">
        <v>2161</v>
      </c>
      <c r="C1553" s="832" t="s">
        <v>2167</v>
      </c>
      <c r="D1553" s="833" t="s">
        <v>3722</v>
      </c>
      <c r="E1553" s="834" t="s">
        <v>2187</v>
      </c>
      <c r="F1553" s="832" t="s">
        <v>2162</v>
      </c>
      <c r="G1553" s="832" t="s">
        <v>2671</v>
      </c>
      <c r="H1553" s="832" t="s">
        <v>585</v>
      </c>
      <c r="I1553" s="832" t="s">
        <v>2672</v>
      </c>
      <c r="J1553" s="832" t="s">
        <v>2673</v>
      </c>
      <c r="K1553" s="832" t="s">
        <v>2674</v>
      </c>
      <c r="L1553" s="835">
        <v>32.28</v>
      </c>
      <c r="M1553" s="835">
        <v>64.56</v>
      </c>
      <c r="N1553" s="832">
        <v>2</v>
      </c>
      <c r="O1553" s="836">
        <v>1.5</v>
      </c>
      <c r="P1553" s="835">
        <v>64.56</v>
      </c>
      <c r="Q1553" s="837">
        <v>1</v>
      </c>
      <c r="R1553" s="832">
        <v>2</v>
      </c>
      <c r="S1553" s="837">
        <v>1</v>
      </c>
      <c r="T1553" s="836">
        <v>1.5</v>
      </c>
      <c r="U1553" s="838">
        <v>1</v>
      </c>
    </row>
    <row r="1554" spans="1:21" ht="14.4" customHeight="1" x14ac:dyDescent="0.3">
      <c r="A1554" s="831">
        <v>7</v>
      </c>
      <c r="B1554" s="832" t="s">
        <v>2161</v>
      </c>
      <c r="C1554" s="832" t="s">
        <v>2167</v>
      </c>
      <c r="D1554" s="833" t="s">
        <v>3722</v>
      </c>
      <c r="E1554" s="834" t="s">
        <v>2187</v>
      </c>
      <c r="F1554" s="832" t="s">
        <v>2162</v>
      </c>
      <c r="G1554" s="832" t="s">
        <v>2671</v>
      </c>
      <c r="H1554" s="832" t="s">
        <v>585</v>
      </c>
      <c r="I1554" s="832" t="s">
        <v>2751</v>
      </c>
      <c r="J1554" s="832" t="s">
        <v>2673</v>
      </c>
      <c r="K1554" s="832" t="s">
        <v>2752</v>
      </c>
      <c r="L1554" s="835">
        <v>96.84</v>
      </c>
      <c r="M1554" s="835">
        <v>96.84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7</v>
      </c>
      <c r="B1555" s="832" t="s">
        <v>2161</v>
      </c>
      <c r="C1555" s="832" t="s">
        <v>2167</v>
      </c>
      <c r="D1555" s="833" t="s">
        <v>3722</v>
      </c>
      <c r="E1555" s="834" t="s">
        <v>2187</v>
      </c>
      <c r="F1555" s="832" t="s">
        <v>2162</v>
      </c>
      <c r="G1555" s="832" t="s">
        <v>2671</v>
      </c>
      <c r="H1555" s="832" t="s">
        <v>585</v>
      </c>
      <c r="I1555" s="832" t="s">
        <v>3343</v>
      </c>
      <c r="J1555" s="832" t="s">
        <v>2673</v>
      </c>
      <c r="K1555" s="832" t="s">
        <v>3344</v>
      </c>
      <c r="L1555" s="835">
        <v>0</v>
      </c>
      <c r="M1555" s="835">
        <v>0</v>
      </c>
      <c r="N1555" s="832">
        <v>4</v>
      </c>
      <c r="O1555" s="836">
        <v>1</v>
      </c>
      <c r="P1555" s="835">
        <v>0</v>
      </c>
      <c r="Q1555" s="837"/>
      <c r="R1555" s="832">
        <v>4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7</v>
      </c>
      <c r="B1556" s="832" t="s">
        <v>2161</v>
      </c>
      <c r="C1556" s="832" t="s">
        <v>2167</v>
      </c>
      <c r="D1556" s="833" t="s">
        <v>3722</v>
      </c>
      <c r="E1556" s="834" t="s">
        <v>2187</v>
      </c>
      <c r="F1556" s="832" t="s">
        <v>2162</v>
      </c>
      <c r="G1556" s="832" t="s">
        <v>2598</v>
      </c>
      <c r="H1556" s="832" t="s">
        <v>585</v>
      </c>
      <c r="I1556" s="832" t="s">
        <v>3568</v>
      </c>
      <c r="J1556" s="832" t="s">
        <v>3569</v>
      </c>
      <c r="K1556" s="832" t="s">
        <v>3570</v>
      </c>
      <c r="L1556" s="835">
        <v>15.67</v>
      </c>
      <c r="M1556" s="835">
        <v>15.67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7</v>
      </c>
      <c r="B1557" s="832" t="s">
        <v>2161</v>
      </c>
      <c r="C1557" s="832" t="s">
        <v>2167</v>
      </c>
      <c r="D1557" s="833" t="s">
        <v>3722</v>
      </c>
      <c r="E1557" s="834" t="s">
        <v>2187</v>
      </c>
      <c r="F1557" s="832" t="s">
        <v>2162</v>
      </c>
      <c r="G1557" s="832" t="s">
        <v>3403</v>
      </c>
      <c r="H1557" s="832" t="s">
        <v>585</v>
      </c>
      <c r="I1557" s="832" t="s">
        <v>3404</v>
      </c>
      <c r="J1557" s="832" t="s">
        <v>643</v>
      </c>
      <c r="K1557" s="832" t="s">
        <v>3405</v>
      </c>
      <c r="L1557" s="835">
        <v>0</v>
      </c>
      <c r="M1557" s="835">
        <v>0</v>
      </c>
      <c r="N1557" s="832">
        <v>1</v>
      </c>
      <c r="O1557" s="836">
        <v>0.5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7</v>
      </c>
      <c r="B1558" s="832" t="s">
        <v>2161</v>
      </c>
      <c r="C1558" s="832" t="s">
        <v>2167</v>
      </c>
      <c r="D1558" s="833" t="s">
        <v>3722</v>
      </c>
      <c r="E1558" s="834" t="s">
        <v>2187</v>
      </c>
      <c r="F1558" s="832" t="s">
        <v>2162</v>
      </c>
      <c r="G1558" s="832" t="s">
        <v>2883</v>
      </c>
      <c r="H1558" s="832" t="s">
        <v>585</v>
      </c>
      <c r="I1558" s="832" t="s">
        <v>2884</v>
      </c>
      <c r="J1558" s="832" t="s">
        <v>2885</v>
      </c>
      <c r="K1558" s="832" t="s">
        <v>2886</v>
      </c>
      <c r="L1558" s="835">
        <v>55.77</v>
      </c>
      <c r="M1558" s="835">
        <v>1505.79</v>
      </c>
      <c r="N1558" s="832">
        <v>27</v>
      </c>
      <c r="O1558" s="836">
        <v>10.5</v>
      </c>
      <c r="P1558" s="835">
        <v>1394.25</v>
      </c>
      <c r="Q1558" s="837">
        <v>0.92592592592592593</v>
      </c>
      <c r="R1558" s="832">
        <v>25</v>
      </c>
      <c r="S1558" s="837">
        <v>0.92592592592592593</v>
      </c>
      <c r="T1558" s="836">
        <v>9.5</v>
      </c>
      <c r="U1558" s="838">
        <v>0.90476190476190477</v>
      </c>
    </row>
    <row r="1559" spans="1:21" ht="14.4" customHeight="1" x14ac:dyDescent="0.3">
      <c r="A1559" s="831">
        <v>7</v>
      </c>
      <c r="B1559" s="832" t="s">
        <v>2161</v>
      </c>
      <c r="C1559" s="832" t="s">
        <v>2167</v>
      </c>
      <c r="D1559" s="833" t="s">
        <v>3722</v>
      </c>
      <c r="E1559" s="834" t="s">
        <v>2187</v>
      </c>
      <c r="F1559" s="832" t="s">
        <v>2162</v>
      </c>
      <c r="G1559" s="832" t="s">
        <v>2538</v>
      </c>
      <c r="H1559" s="832" t="s">
        <v>585</v>
      </c>
      <c r="I1559" s="832" t="s">
        <v>2539</v>
      </c>
      <c r="J1559" s="832" t="s">
        <v>2540</v>
      </c>
      <c r="K1559" s="832" t="s">
        <v>2541</v>
      </c>
      <c r="L1559" s="835">
        <v>0</v>
      </c>
      <c r="M1559" s="835">
        <v>0</v>
      </c>
      <c r="N1559" s="832">
        <v>4</v>
      </c>
      <c r="O1559" s="836">
        <v>0.5</v>
      </c>
      <c r="P1559" s="835">
        <v>0</v>
      </c>
      <c r="Q1559" s="837"/>
      <c r="R1559" s="832">
        <v>4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7</v>
      </c>
      <c r="B1560" s="832" t="s">
        <v>2161</v>
      </c>
      <c r="C1560" s="832" t="s">
        <v>2167</v>
      </c>
      <c r="D1560" s="833" t="s">
        <v>3722</v>
      </c>
      <c r="E1560" s="834" t="s">
        <v>2187</v>
      </c>
      <c r="F1560" s="832" t="s">
        <v>2162</v>
      </c>
      <c r="G1560" s="832" t="s">
        <v>2893</v>
      </c>
      <c r="H1560" s="832" t="s">
        <v>585</v>
      </c>
      <c r="I1560" s="832" t="s">
        <v>2894</v>
      </c>
      <c r="J1560" s="832" t="s">
        <v>2895</v>
      </c>
      <c r="K1560" s="832" t="s">
        <v>2896</v>
      </c>
      <c r="L1560" s="835">
        <v>754.04</v>
      </c>
      <c r="M1560" s="835">
        <v>15080.8</v>
      </c>
      <c r="N1560" s="832">
        <v>20</v>
      </c>
      <c r="O1560" s="836">
        <v>4</v>
      </c>
      <c r="P1560" s="835">
        <v>11310.599999999999</v>
      </c>
      <c r="Q1560" s="837">
        <v>0.74999999999999989</v>
      </c>
      <c r="R1560" s="832">
        <v>15</v>
      </c>
      <c r="S1560" s="837">
        <v>0.75</v>
      </c>
      <c r="T1560" s="836">
        <v>3</v>
      </c>
      <c r="U1560" s="838">
        <v>0.75</v>
      </c>
    </row>
    <row r="1561" spans="1:21" ht="14.4" customHeight="1" x14ac:dyDescent="0.3">
      <c r="A1561" s="831">
        <v>7</v>
      </c>
      <c r="B1561" s="832" t="s">
        <v>2161</v>
      </c>
      <c r="C1561" s="832" t="s">
        <v>2167</v>
      </c>
      <c r="D1561" s="833" t="s">
        <v>3722</v>
      </c>
      <c r="E1561" s="834" t="s">
        <v>2187</v>
      </c>
      <c r="F1561" s="832" t="s">
        <v>2162</v>
      </c>
      <c r="G1561" s="832" t="s">
        <v>2893</v>
      </c>
      <c r="H1561" s="832" t="s">
        <v>585</v>
      </c>
      <c r="I1561" s="832" t="s">
        <v>3199</v>
      </c>
      <c r="J1561" s="832" t="s">
        <v>2895</v>
      </c>
      <c r="K1561" s="832" t="s">
        <v>2904</v>
      </c>
      <c r="L1561" s="835">
        <v>1131.06</v>
      </c>
      <c r="M1561" s="835">
        <v>5655.2999999999993</v>
      </c>
      <c r="N1561" s="832">
        <v>5</v>
      </c>
      <c r="O1561" s="836">
        <v>1</v>
      </c>
      <c r="P1561" s="835">
        <v>5655.2999999999993</v>
      </c>
      <c r="Q1561" s="837">
        <v>1</v>
      </c>
      <c r="R1561" s="832">
        <v>5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7</v>
      </c>
      <c r="B1562" s="832" t="s">
        <v>2161</v>
      </c>
      <c r="C1562" s="832" t="s">
        <v>2167</v>
      </c>
      <c r="D1562" s="833" t="s">
        <v>3722</v>
      </c>
      <c r="E1562" s="834" t="s">
        <v>2187</v>
      </c>
      <c r="F1562" s="832" t="s">
        <v>2162</v>
      </c>
      <c r="G1562" s="832" t="s">
        <v>2893</v>
      </c>
      <c r="H1562" s="832" t="s">
        <v>585</v>
      </c>
      <c r="I1562" s="832" t="s">
        <v>2897</v>
      </c>
      <c r="J1562" s="832" t="s">
        <v>2895</v>
      </c>
      <c r="K1562" s="832" t="s">
        <v>2898</v>
      </c>
      <c r="L1562" s="835">
        <v>1508.08</v>
      </c>
      <c r="M1562" s="835">
        <v>7540.4</v>
      </c>
      <c r="N1562" s="832">
        <v>5</v>
      </c>
      <c r="O1562" s="836">
        <v>1</v>
      </c>
      <c r="P1562" s="835">
        <v>7540.4</v>
      </c>
      <c r="Q1562" s="837">
        <v>1</v>
      </c>
      <c r="R1562" s="832">
        <v>5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7</v>
      </c>
      <c r="B1563" s="832" t="s">
        <v>2161</v>
      </c>
      <c r="C1563" s="832" t="s">
        <v>2167</v>
      </c>
      <c r="D1563" s="833" t="s">
        <v>3722</v>
      </c>
      <c r="E1563" s="834" t="s">
        <v>2187</v>
      </c>
      <c r="F1563" s="832" t="s">
        <v>2162</v>
      </c>
      <c r="G1563" s="832" t="s">
        <v>2893</v>
      </c>
      <c r="H1563" s="832" t="s">
        <v>585</v>
      </c>
      <c r="I1563" s="832" t="s">
        <v>3415</v>
      </c>
      <c r="J1563" s="832" t="s">
        <v>2900</v>
      </c>
      <c r="K1563" s="832" t="s">
        <v>2898</v>
      </c>
      <c r="L1563" s="835">
        <v>1292.6500000000001</v>
      </c>
      <c r="M1563" s="835">
        <v>7755.9000000000005</v>
      </c>
      <c r="N1563" s="832">
        <v>6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7</v>
      </c>
      <c r="B1564" s="832" t="s">
        <v>2161</v>
      </c>
      <c r="C1564" s="832" t="s">
        <v>2167</v>
      </c>
      <c r="D1564" s="833" t="s">
        <v>3722</v>
      </c>
      <c r="E1564" s="834" t="s">
        <v>2187</v>
      </c>
      <c r="F1564" s="832" t="s">
        <v>2162</v>
      </c>
      <c r="G1564" s="832" t="s">
        <v>2893</v>
      </c>
      <c r="H1564" s="832" t="s">
        <v>585</v>
      </c>
      <c r="I1564" s="832" t="s">
        <v>2899</v>
      </c>
      <c r="J1564" s="832" t="s">
        <v>2900</v>
      </c>
      <c r="K1564" s="832" t="s">
        <v>2896</v>
      </c>
      <c r="L1564" s="835">
        <v>646.32000000000005</v>
      </c>
      <c r="M1564" s="835">
        <v>3877.92</v>
      </c>
      <c r="N1564" s="832">
        <v>6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7</v>
      </c>
      <c r="B1565" s="832" t="s">
        <v>2161</v>
      </c>
      <c r="C1565" s="832" t="s">
        <v>2167</v>
      </c>
      <c r="D1565" s="833" t="s">
        <v>3722</v>
      </c>
      <c r="E1565" s="834" t="s">
        <v>2187</v>
      </c>
      <c r="F1565" s="832" t="s">
        <v>2162</v>
      </c>
      <c r="G1565" s="832" t="s">
        <v>2893</v>
      </c>
      <c r="H1565" s="832" t="s">
        <v>634</v>
      </c>
      <c r="I1565" s="832" t="s">
        <v>2901</v>
      </c>
      <c r="J1565" s="832" t="s">
        <v>2902</v>
      </c>
      <c r="K1565" s="832" t="s">
        <v>2896</v>
      </c>
      <c r="L1565" s="835">
        <v>754.04</v>
      </c>
      <c r="M1565" s="835">
        <v>3770.2</v>
      </c>
      <c r="N1565" s="832">
        <v>5</v>
      </c>
      <c r="O1565" s="836">
        <v>1</v>
      </c>
      <c r="P1565" s="835">
        <v>3770.2</v>
      </c>
      <c r="Q1565" s="837">
        <v>1</v>
      </c>
      <c r="R1565" s="832">
        <v>5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7</v>
      </c>
      <c r="B1566" s="832" t="s">
        <v>2161</v>
      </c>
      <c r="C1566" s="832" t="s">
        <v>2167</v>
      </c>
      <c r="D1566" s="833" t="s">
        <v>3722</v>
      </c>
      <c r="E1566" s="834" t="s">
        <v>2187</v>
      </c>
      <c r="F1566" s="832" t="s">
        <v>2162</v>
      </c>
      <c r="G1566" s="832" t="s">
        <v>2893</v>
      </c>
      <c r="H1566" s="832" t="s">
        <v>634</v>
      </c>
      <c r="I1566" s="832" t="s">
        <v>3416</v>
      </c>
      <c r="J1566" s="832" t="s">
        <v>2902</v>
      </c>
      <c r="K1566" s="832" t="s">
        <v>2898</v>
      </c>
      <c r="L1566" s="835">
        <v>1508.08</v>
      </c>
      <c r="M1566" s="835">
        <v>7540.4</v>
      </c>
      <c r="N1566" s="832">
        <v>5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7</v>
      </c>
      <c r="B1567" s="832" t="s">
        <v>2161</v>
      </c>
      <c r="C1567" s="832" t="s">
        <v>2167</v>
      </c>
      <c r="D1567" s="833" t="s">
        <v>3722</v>
      </c>
      <c r="E1567" s="834" t="s">
        <v>2187</v>
      </c>
      <c r="F1567" s="832" t="s">
        <v>2162</v>
      </c>
      <c r="G1567" s="832" t="s">
        <v>2748</v>
      </c>
      <c r="H1567" s="832" t="s">
        <v>634</v>
      </c>
      <c r="I1567" s="832" t="s">
        <v>2065</v>
      </c>
      <c r="J1567" s="832" t="s">
        <v>1320</v>
      </c>
      <c r="K1567" s="832" t="s">
        <v>2066</v>
      </c>
      <c r="L1567" s="835">
        <v>207.45</v>
      </c>
      <c r="M1567" s="835">
        <v>207.45</v>
      </c>
      <c r="N1567" s="832">
        <v>1</v>
      </c>
      <c r="O1567" s="836">
        <v>1</v>
      </c>
      <c r="P1567" s="835">
        <v>207.45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7</v>
      </c>
      <c r="B1568" s="832" t="s">
        <v>2161</v>
      </c>
      <c r="C1568" s="832" t="s">
        <v>2167</v>
      </c>
      <c r="D1568" s="833" t="s">
        <v>3722</v>
      </c>
      <c r="E1568" s="834" t="s">
        <v>2187</v>
      </c>
      <c r="F1568" s="832" t="s">
        <v>2162</v>
      </c>
      <c r="G1568" s="832" t="s">
        <v>2297</v>
      </c>
      <c r="H1568" s="832" t="s">
        <v>634</v>
      </c>
      <c r="I1568" s="832" t="s">
        <v>2038</v>
      </c>
      <c r="J1568" s="832" t="s">
        <v>797</v>
      </c>
      <c r="K1568" s="832" t="s">
        <v>1829</v>
      </c>
      <c r="L1568" s="835">
        <v>65.989999999999995</v>
      </c>
      <c r="M1568" s="835">
        <v>395.93999999999994</v>
      </c>
      <c r="N1568" s="832">
        <v>6</v>
      </c>
      <c r="O1568" s="836">
        <v>1</v>
      </c>
      <c r="P1568" s="835">
        <v>395.93999999999994</v>
      </c>
      <c r="Q1568" s="837">
        <v>1</v>
      </c>
      <c r="R1568" s="832">
        <v>6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7</v>
      </c>
      <c r="B1569" s="832" t="s">
        <v>2161</v>
      </c>
      <c r="C1569" s="832" t="s">
        <v>2167</v>
      </c>
      <c r="D1569" s="833" t="s">
        <v>3722</v>
      </c>
      <c r="E1569" s="834" t="s">
        <v>2187</v>
      </c>
      <c r="F1569" s="832" t="s">
        <v>2162</v>
      </c>
      <c r="G1569" s="832" t="s">
        <v>2455</v>
      </c>
      <c r="H1569" s="832" t="s">
        <v>585</v>
      </c>
      <c r="I1569" s="832" t="s">
        <v>3420</v>
      </c>
      <c r="J1569" s="832" t="s">
        <v>3421</v>
      </c>
      <c r="K1569" s="832" t="s">
        <v>3422</v>
      </c>
      <c r="L1569" s="835">
        <v>344</v>
      </c>
      <c r="M1569" s="835">
        <v>3096</v>
      </c>
      <c r="N1569" s="832">
        <v>9</v>
      </c>
      <c r="O1569" s="836">
        <v>1</v>
      </c>
      <c r="P1569" s="835">
        <v>3096</v>
      </c>
      <c r="Q1569" s="837">
        <v>1</v>
      </c>
      <c r="R1569" s="832">
        <v>9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7</v>
      </c>
      <c r="B1570" s="832" t="s">
        <v>2161</v>
      </c>
      <c r="C1570" s="832" t="s">
        <v>2167</v>
      </c>
      <c r="D1570" s="833" t="s">
        <v>3722</v>
      </c>
      <c r="E1570" s="834" t="s">
        <v>2187</v>
      </c>
      <c r="F1570" s="832" t="s">
        <v>2162</v>
      </c>
      <c r="G1570" s="832" t="s">
        <v>2440</v>
      </c>
      <c r="H1570" s="832" t="s">
        <v>585</v>
      </c>
      <c r="I1570" s="832" t="s">
        <v>2905</v>
      </c>
      <c r="J1570" s="832" t="s">
        <v>2442</v>
      </c>
      <c r="K1570" s="832" t="s">
        <v>2906</v>
      </c>
      <c r="L1570" s="835">
        <v>140.94999999999999</v>
      </c>
      <c r="M1570" s="835">
        <v>563.79999999999995</v>
      </c>
      <c r="N1570" s="832">
        <v>4</v>
      </c>
      <c r="O1570" s="836">
        <v>1.5</v>
      </c>
      <c r="P1570" s="835">
        <v>422.84999999999997</v>
      </c>
      <c r="Q1570" s="837">
        <v>0.75</v>
      </c>
      <c r="R1570" s="832">
        <v>3</v>
      </c>
      <c r="S1570" s="837">
        <v>0.75</v>
      </c>
      <c r="T1570" s="836">
        <v>1</v>
      </c>
      <c r="U1570" s="838">
        <v>0.66666666666666663</v>
      </c>
    </row>
    <row r="1571" spans="1:21" ht="14.4" customHeight="1" x14ac:dyDescent="0.3">
      <c r="A1571" s="831">
        <v>7</v>
      </c>
      <c r="B1571" s="832" t="s">
        <v>2161</v>
      </c>
      <c r="C1571" s="832" t="s">
        <v>2167</v>
      </c>
      <c r="D1571" s="833" t="s">
        <v>3722</v>
      </c>
      <c r="E1571" s="834" t="s">
        <v>2187</v>
      </c>
      <c r="F1571" s="832" t="s">
        <v>2162</v>
      </c>
      <c r="G1571" s="832" t="s">
        <v>2440</v>
      </c>
      <c r="H1571" s="832" t="s">
        <v>585</v>
      </c>
      <c r="I1571" s="832" t="s">
        <v>3423</v>
      </c>
      <c r="J1571" s="832" t="s">
        <v>2442</v>
      </c>
      <c r="K1571" s="832" t="s">
        <v>2908</v>
      </c>
      <c r="L1571" s="835">
        <v>211.42</v>
      </c>
      <c r="M1571" s="835">
        <v>422.84</v>
      </c>
      <c r="N1571" s="832">
        <v>2</v>
      </c>
      <c r="O1571" s="836">
        <v>0.5</v>
      </c>
      <c r="P1571" s="835">
        <v>422.84</v>
      </c>
      <c r="Q1571" s="837">
        <v>1</v>
      </c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7</v>
      </c>
      <c r="B1572" s="832" t="s">
        <v>2161</v>
      </c>
      <c r="C1572" s="832" t="s">
        <v>2167</v>
      </c>
      <c r="D1572" s="833" t="s">
        <v>3722</v>
      </c>
      <c r="E1572" s="834" t="s">
        <v>2187</v>
      </c>
      <c r="F1572" s="832" t="s">
        <v>2162</v>
      </c>
      <c r="G1572" s="832" t="s">
        <v>2440</v>
      </c>
      <c r="H1572" s="832" t="s">
        <v>585</v>
      </c>
      <c r="I1572" s="832" t="s">
        <v>2444</v>
      </c>
      <c r="J1572" s="832" t="s">
        <v>2442</v>
      </c>
      <c r="K1572" s="832" t="s">
        <v>2443</v>
      </c>
      <c r="L1572" s="835">
        <v>281.88</v>
      </c>
      <c r="M1572" s="835">
        <v>1409.4</v>
      </c>
      <c r="N1572" s="832">
        <v>5</v>
      </c>
      <c r="O1572" s="836">
        <v>1</v>
      </c>
      <c r="P1572" s="835">
        <v>1409.4</v>
      </c>
      <c r="Q1572" s="837">
        <v>1</v>
      </c>
      <c r="R1572" s="832">
        <v>5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7</v>
      </c>
      <c r="B1573" s="832" t="s">
        <v>2161</v>
      </c>
      <c r="C1573" s="832" t="s">
        <v>2167</v>
      </c>
      <c r="D1573" s="833" t="s">
        <v>3722</v>
      </c>
      <c r="E1573" s="834" t="s">
        <v>2187</v>
      </c>
      <c r="F1573" s="832" t="s">
        <v>2162</v>
      </c>
      <c r="G1573" s="832" t="s">
        <v>2249</v>
      </c>
      <c r="H1573" s="832" t="s">
        <v>585</v>
      </c>
      <c r="I1573" s="832" t="s">
        <v>3709</v>
      </c>
      <c r="J1573" s="832" t="s">
        <v>3710</v>
      </c>
      <c r="K1573" s="832" t="s">
        <v>3711</v>
      </c>
      <c r="L1573" s="835">
        <v>64.56</v>
      </c>
      <c r="M1573" s="835">
        <v>64.56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7</v>
      </c>
      <c r="B1574" s="832" t="s">
        <v>2161</v>
      </c>
      <c r="C1574" s="832" t="s">
        <v>2167</v>
      </c>
      <c r="D1574" s="833" t="s">
        <v>3722</v>
      </c>
      <c r="E1574" s="834" t="s">
        <v>2187</v>
      </c>
      <c r="F1574" s="832" t="s">
        <v>2162</v>
      </c>
      <c r="G1574" s="832" t="s">
        <v>2308</v>
      </c>
      <c r="H1574" s="832" t="s">
        <v>585</v>
      </c>
      <c r="I1574" s="832" t="s">
        <v>2309</v>
      </c>
      <c r="J1574" s="832" t="s">
        <v>2310</v>
      </c>
      <c r="K1574" s="832" t="s">
        <v>2311</v>
      </c>
      <c r="L1574" s="835">
        <v>29.13</v>
      </c>
      <c r="M1574" s="835">
        <v>233.04</v>
      </c>
      <c r="N1574" s="832">
        <v>8</v>
      </c>
      <c r="O1574" s="836">
        <v>2.5</v>
      </c>
      <c r="P1574" s="835">
        <v>203.91</v>
      </c>
      <c r="Q1574" s="837">
        <v>0.875</v>
      </c>
      <c r="R1574" s="832">
        <v>7</v>
      </c>
      <c r="S1574" s="837">
        <v>0.875</v>
      </c>
      <c r="T1574" s="836">
        <v>2</v>
      </c>
      <c r="U1574" s="838">
        <v>0.8</v>
      </c>
    </row>
    <row r="1575" spans="1:21" ht="14.4" customHeight="1" x14ac:dyDescent="0.3">
      <c r="A1575" s="831">
        <v>7</v>
      </c>
      <c r="B1575" s="832" t="s">
        <v>2161</v>
      </c>
      <c r="C1575" s="832" t="s">
        <v>2167</v>
      </c>
      <c r="D1575" s="833" t="s">
        <v>3722</v>
      </c>
      <c r="E1575" s="834" t="s">
        <v>2187</v>
      </c>
      <c r="F1575" s="832" t="s">
        <v>2162</v>
      </c>
      <c r="G1575" s="832" t="s">
        <v>2308</v>
      </c>
      <c r="H1575" s="832" t="s">
        <v>585</v>
      </c>
      <c r="I1575" s="832" t="s">
        <v>2426</v>
      </c>
      <c r="J1575" s="832" t="s">
        <v>2427</v>
      </c>
      <c r="K1575" s="832" t="s">
        <v>2428</v>
      </c>
      <c r="L1575" s="835">
        <v>80.319999999999993</v>
      </c>
      <c r="M1575" s="835">
        <v>240.95999999999998</v>
      </c>
      <c r="N1575" s="832">
        <v>3</v>
      </c>
      <c r="O1575" s="836">
        <v>0.5</v>
      </c>
      <c r="P1575" s="835">
        <v>240.95999999999998</v>
      </c>
      <c r="Q1575" s="837">
        <v>1</v>
      </c>
      <c r="R1575" s="832">
        <v>3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7</v>
      </c>
      <c r="B1576" s="832" t="s">
        <v>2161</v>
      </c>
      <c r="C1576" s="832" t="s">
        <v>2167</v>
      </c>
      <c r="D1576" s="833" t="s">
        <v>3722</v>
      </c>
      <c r="E1576" s="834" t="s">
        <v>2187</v>
      </c>
      <c r="F1576" s="832" t="s">
        <v>2162</v>
      </c>
      <c r="G1576" s="832" t="s">
        <v>2909</v>
      </c>
      <c r="H1576" s="832" t="s">
        <v>634</v>
      </c>
      <c r="I1576" s="832" t="s">
        <v>2910</v>
      </c>
      <c r="J1576" s="832" t="s">
        <v>2911</v>
      </c>
      <c r="K1576" s="832" t="s">
        <v>2912</v>
      </c>
      <c r="L1576" s="835">
        <v>561.76</v>
      </c>
      <c r="M1576" s="835">
        <v>1685.28</v>
      </c>
      <c r="N1576" s="832">
        <v>3</v>
      </c>
      <c r="O1576" s="836">
        <v>1</v>
      </c>
      <c r="P1576" s="835">
        <v>1685.28</v>
      </c>
      <c r="Q1576" s="837">
        <v>1</v>
      </c>
      <c r="R1576" s="832">
        <v>3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7</v>
      </c>
      <c r="B1577" s="832" t="s">
        <v>2161</v>
      </c>
      <c r="C1577" s="832" t="s">
        <v>2167</v>
      </c>
      <c r="D1577" s="833" t="s">
        <v>3722</v>
      </c>
      <c r="E1577" s="834" t="s">
        <v>2187</v>
      </c>
      <c r="F1577" s="832" t="s">
        <v>2162</v>
      </c>
      <c r="G1577" s="832" t="s">
        <v>2915</v>
      </c>
      <c r="H1577" s="832" t="s">
        <v>585</v>
      </c>
      <c r="I1577" s="832" t="s">
        <v>2916</v>
      </c>
      <c r="J1577" s="832" t="s">
        <v>2917</v>
      </c>
      <c r="K1577" s="832" t="s">
        <v>2918</v>
      </c>
      <c r="L1577" s="835">
        <v>232.68</v>
      </c>
      <c r="M1577" s="835">
        <v>465.36</v>
      </c>
      <c r="N1577" s="832">
        <v>2</v>
      </c>
      <c r="O1577" s="836">
        <v>1</v>
      </c>
      <c r="P1577" s="835">
        <v>465.36</v>
      </c>
      <c r="Q1577" s="837">
        <v>1</v>
      </c>
      <c r="R1577" s="832">
        <v>2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7</v>
      </c>
      <c r="B1578" s="832" t="s">
        <v>2161</v>
      </c>
      <c r="C1578" s="832" t="s">
        <v>2167</v>
      </c>
      <c r="D1578" s="833" t="s">
        <v>3722</v>
      </c>
      <c r="E1578" s="834" t="s">
        <v>2187</v>
      </c>
      <c r="F1578" s="832" t="s">
        <v>2162</v>
      </c>
      <c r="G1578" s="832" t="s">
        <v>2915</v>
      </c>
      <c r="H1578" s="832" t="s">
        <v>585</v>
      </c>
      <c r="I1578" s="832" t="s">
        <v>3202</v>
      </c>
      <c r="J1578" s="832" t="s">
        <v>2920</v>
      </c>
      <c r="K1578" s="832" t="s">
        <v>3203</v>
      </c>
      <c r="L1578" s="835">
        <v>1938.97</v>
      </c>
      <c r="M1578" s="835">
        <v>34901.46</v>
      </c>
      <c r="N1578" s="832">
        <v>18</v>
      </c>
      <c r="O1578" s="836">
        <v>3</v>
      </c>
      <c r="P1578" s="835">
        <v>34901.46</v>
      </c>
      <c r="Q1578" s="837">
        <v>1</v>
      </c>
      <c r="R1578" s="832">
        <v>18</v>
      </c>
      <c r="S1578" s="837">
        <v>1</v>
      </c>
      <c r="T1578" s="836">
        <v>3</v>
      </c>
      <c r="U1578" s="838">
        <v>1</v>
      </c>
    </row>
    <row r="1579" spans="1:21" ht="14.4" customHeight="1" x14ac:dyDescent="0.3">
      <c r="A1579" s="831">
        <v>7</v>
      </c>
      <c r="B1579" s="832" t="s">
        <v>2161</v>
      </c>
      <c r="C1579" s="832" t="s">
        <v>2167</v>
      </c>
      <c r="D1579" s="833" t="s">
        <v>3722</v>
      </c>
      <c r="E1579" s="834" t="s">
        <v>2187</v>
      </c>
      <c r="F1579" s="832" t="s">
        <v>2162</v>
      </c>
      <c r="G1579" s="832" t="s">
        <v>2915</v>
      </c>
      <c r="H1579" s="832" t="s">
        <v>585</v>
      </c>
      <c r="I1579" s="832" t="s">
        <v>3204</v>
      </c>
      <c r="J1579" s="832" t="s">
        <v>3205</v>
      </c>
      <c r="K1579" s="832" t="s">
        <v>3206</v>
      </c>
      <c r="L1579" s="835">
        <v>5322.08</v>
      </c>
      <c r="M1579" s="835">
        <v>10644.16</v>
      </c>
      <c r="N1579" s="832">
        <v>2</v>
      </c>
      <c r="O1579" s="836">
        <v>2</v>
      </c>
      <c r="P1579" s="835">
        <v>10644.16</v>
      </c>
      <c r="Q1579" s="837">
        <v>1</v>
      </c>
      <c r="R1579" s="832">
        <v>2</v>
      </c>
      <c r="S1579" s="837">
        <v>1</v>
      </c>
      <c r="T1579" s="836">
        <v>2</v>
      </c>
      <c r="U1579" s="838">
        <v>1</v>
      </c>
    </row>
    <row r="1580" spans="1:21" ht="14.4" customHeight="1" x14ac:dyDescent="0.3">
      <c r="A1580" s="831">
        <v>7</v>
      </c>
      <c r="B1580" s="832" t="s">
        <v>2161</v>
      </c>
      <c r="C1580" s="832" t="s">
        <v>2167</v>
      </c>
      <c r="D1580" s="833" t="s">
        <v>3722</v>
      </c>
      <c r="E1580" s="834" t="s">
        <v>2187</v>
      </c>
      <c r="F1580" s="832" t="s">
        <v>2162</v>
      </c>
      <c r="G1580" s="832" t="s">
        <v>2915</v>
      </c>
      <c r="H1580" s="832" t="s">
        <v>585</v>
      </c>
      <c r="I1580" s="832" t="s">
        <v>2922</v>
      </c>
      <c r="J1580" s="832" t="s">
        <v>2917</v>
      </c>
      <c r="K1580" s="832" t="s">
        <v>2923</v>
      </c>
      <c r="L1580" s="835">
        <v>1938.97</v>
      </c>
      <c r="M1580" s="835">
        <v>23267.64</v>
      </c>
      <c r="N1580" s="832">
        <v>12</v>
      </c>
      <c r="O1580" s="836">
        <v>2</v>
      </c>
      <c r="P1580" s="835">
        <v>11633.82</v>
      </c>
      <c r="Q1580" s="837">
        <v>0.5</v>
      </c>
      <c r="R1580" s="832">
        <v>6</v>
      </c>
      <c r="S1580" s="837">
        <v>0.5</v>
      </c>
      <c r="T1580" s="836">
        <v>1</v>
      </c>
      <c r="U1580" s="838">
        <v>0.5</v>
      </c>
    </row>
    <row r="1581" spans="1:21" ht="14.4" customHeight="1" x14ac:dyDescent="0.3">
      <c r="A1581" s="831">
        <v>7</v>
      </c>
      <c r="B1581" s="832" t="s">
        <v>2161</v>
      </c>
      <c r="C1581" s="832" t="s">
        <v>2167</v>
      </c>
      <c r="D1581" s="833" t="s">
        <v>3722</v>
      </c>
      <c r="E1581" s="834" t="s">
        <v>2187</v>
      </c>
      <c r="F1581" s="832" t="s">
        <v>2162</v>
      </c>
      <c r="G1581" s="832" t="s">
        <v>2915</v>
      </c>
      <c r="H1581" s="832" t="s">
        <v>585</v>
      </c>
      <c r="I1581" s="832" t="s">
        <v>2924</v>
      </c>
      <c r="J1581" s="832" t="s">
        <v>2917</v>
      </c>
      <c r="K1581" s="832" t="s">
        <v>2925</v>
      </c>
      <c r="L1581" s="835">
        <v>1454.23</v>
      </c>
      <c r="M1581" s="835">
        <v>31993.060000000005</v>
      </c>
      <c r="N1581" s="832">
        <v>22</v>
      </c>
      <c r="O1581" s="836">
        <v>4</v>
      </c>
      <c r="P1581" s="835">
        <v>14542.300000000001</v>
      </c>
      <c r="Q1581" s="837">
        <v>0.45454545454545453</v>
      </c>
      <c r="R1581" s="832">
        <v>10</v>
      </c>
      <c r="S1581" s="837">
        <v>0.45454545454545453</v>
      </c>
      <c r="T1581" s="836">
        <v>2</v>
      </c>
      <c r="U1581" s="838">
        <v>0.5</v>
      </c>
    </row>
    <row r="1582" spans="1:21" ht="14.4" customHeight="1" x14ac:dyDescent="0.3">
      <c r="A1582" s="831">
        <v>7</v>
      </c>
      <c r="B1582" s="832" t="s">
        <v>2161</v>
      </c>
      <c r="C1582" s="832" t="s">
        <v>2167</v>
      </c>
      <c r="D1582" s="833" t="s">
        <v>3722</v>
      </c>
      <c r="E1582" s="834" t="s">
        <v>2187</v>
      </c>
      <c r="F1582" s="832" t="s">
        <v>2162</v>
      </c>
      <c r="G1582" s="832" t="s">
        <v>2915</v>
      </c>
      <c r="H1582" s="832" t="s">
        <v>585</v>
      </c>
      <c r="I1582" s="832" t="s">
        <v>2926</v>
      </c>
      <c r="J1582" s="832" t="s">
        <v>2927</v>
      </c>
      <c r="K1582" s="832" t="s">
        <v>2928</v>
      </c>
      <c r="L1582" s="835">
        <v>1938.97</v>
      </c>
      <c r="M1582" s="835">
        <v>11633.82</v>
      </c>
      <c r="N1582" s="832">
        <v>6</v>
      </c>
      <c r="O1582" s="836">
        <v>1</v>
      </c>
      <c r="P1582" s="835">
        <v>11633.82</v>
      </c>
      <c r="Q1582" s="837">
        <v>1</v>
      </c>
      <c r="R1582" s="832">
        <v>6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7</v>
      </c>
      <c r="B1583" s="832" t="s">
        <v>2161</v>
      </c>
      <c r="C1583" s="832" t="s">
        <v>2167</v>
      </c>
      <c r="D1583" s="833" t="s">
        <v>3722</v>
      </c>
      <c r="E1583" s="834" t="s">
        <v>2187</v>
      </c>
      <c r="F1583" s="832" t="s">
        <v>2162</v>
      </c>
      <c r="G1583" s="832" t="s">
        <v>2915</v>
      </c>
      <c r="H1583" s="832" t="s">
        <v>585</v>
      </c>
      <c r="I1583" s="832" t="s">
        <v>3158</v>
      </c>
      <c r="J1583" s="832" t="s">
        <v>2920</v>
      </c>
      <c r="K1583" s="832" t="s">
        <v>2935</v>
      </c>
      <c r="L1583" s="835">
        <v>484.75</v>
      </c>
      <c r="M1583" s="835">
        <v>2908.5</v>
      </c>
      <c r="N1583" s="832">
        <v>6</v>
      </c>
      <c r="O1583" s="836">
        <v>1</v>
      </c>
      <c r="P1583" s="835">
        <v>2908.5</v>
      </c>
      <c r="Q1583" s="837">
        <v>1</v>
      </c>
      <c r="R1583" s="832">
        <v>6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7</v>
      </c>
      <c r="B1584" s="832" t="s">
        <v>2161</v>
      </c>
      <c r="C1584" s="832" t="s">
        <v>2167</v>
      </c>
      <c r="D1584" s="833" t="s">
        <v>3722</v>
      </c>
      <c r="E1584" s="834" t="s">
        <v>2187</v>
      </c>
      <c r="F1584" s="832" t="s">
        <v>2162</v>
      </c>
      <c r="G1584" s="832" t="s">
        <v>2915</v>
      </c>
      <c r="H1584" s="832" t="s">
        <v>585</v>
      </c>
      <c r="I1584" s="832" t="s">
        <v>2931</v>
      </c>
      <c r="J1584" s="832" t="s">
        <v>2927</v>
      </c>
      <c r="K1584" s="832" t="s">
        <v>2932</v>
      </c>
      <c r="L1584" s="835">
        <v>969.48</v>
      </c>
      <c r="M1584" s="835">
        <v>3877.92</v>
      </c>
      <c r="N1584" s="832">
        <v>4</v>
      </c>
      <c r="O1584" s="836">
        <v>1</v>
      </c>
      <c r="P1584" s="835">
        <v>3877.92</v>
      </c>
      <c r="Q1584" s="837">
        <v>1</v>
      </c>
      <c r="R1584" s="832">
        <v>4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7</v>
      </c>
      <c r="B1585" s="832" t="s">
        <v>2161</v>
      </c>
      <c r="C1585" s="832" t="s">
        <v>2167</v>
      </c>
      <c r="D1585" s="833" t="s">
        <v>3722</v>
      </c>
      <c r="E1585" s="834" t="s">
        <v>2187</v>
      </c>
      <c r="F1585" s="832" t="s">
        <v>2162</v>
      </c>
      <c r="G1585" s="832" t="s">
        <v>2915</v>
      </c>
      <c r="H1585" s="832" t="s">
        <v>634</v>
      </c>
      <c r="I1585" s="832" t="s">
        <v>2933</v>
      </c>
      <c r="J1585" s="832" t="s">
        <v>2934</v>
      </c>
      <c r="K1585" s="832" t="s">
        <v>2935</v>
      </c>
      <c r="L1585" s="835">
        <v>484.75</v>
      </c>
      <c r="M1585" s="835">
        <v>9210.25</v>
      </c>
      <c r="N1585" s="832">
        <v>19</v>
      </c>
      <c r="O1585" s="836">
        <v>5</v>
      </c>
      <c r="P1585" s="835">
        <v>9210.25</v>
      </c>
      <c r="Q1585" s="837">
        <v>1</v>
      </c>
      <c r="R1585" s="832">
        <v>19</v>
      </c>
      <c r="S1585" s="837">
        <v>1</v>
      </c>
      <c r="T1585" s="836">
        <v>5</v>
      </c>
      <c r="U1585" s="838">
        <v>1</v>
      </c>
    </row>
    <row r="1586" spans="1:21" ht="14.4" customHeight="1" x14ac:dyDescent="0.3">
      <c r="A1586" s="831">
        <v>7</v>
      </c>
      <c r="B1586" s="832" t="s">
        <v>2161</v>
      </c>
      <c r="C1586" s="832" t="s">
        <v>2167</v>
      </c>
      <c r="D1586" s="833" t="s">
        <v>3722</v>
      </c>
      <c r="E1586" s="834" t="s">
        <v>2187</v>
      </c>
      <c r="F1586" s="832" t="s">
        <v>2162</v>
      </c>
      <c r="G1586" s="832" t="s">
        <v>2915</v>
      </c>
      <c r="H1586" s="832" t="s">
        <v>634</v>
      </c>
      <c r="I1586" s="832" t="s">
        <v>2940</v>
      </c>
      <c r="J1586" s="832" t="s">
        <v>2934</v>
      </c>
      <c r="K1586" s="832" t="s">
        <v>2941</v>
      </c>
      <c r="L1586" s="835">
        <v>969.48</v>
      </c>
      <c r="M1586" s="835">
        <v>5816.88</v>
      </c>
      <c r="N1586" s="832">
        <v>6</v>
      </c>
      <c r="O1586" s="836">
        <v>1</v>
      </c>
      <c r="P1586" s="835">
        <v>5816.88</v>
      </c>
      <c r="Q1586" s="837">
        <v>1</v>
      </c>
      <c r="R1586" s="832">
        <v>6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7</v>
      </c>
      <c r="B1587" s="832" t="s">
        <v>2161</v>
      </c>
      <c r="C1587" s="832" t="s">
        <v>2167</v>
      </c>
      <c r="D1587" s="833" t="s">
        <v>3722</v>
      </c>
      <c r="E1587" s="834" t="s">
        <v>2187</v>
      </c>
      <c r="F1587" s="832" t="s">
        <v>2162</v>
      </c>
      <c r="G1587" s="832" t="s">
        <v>2915</v>
      </c>
      <c r="H1587" s="832" t="s">
        <v>634</v>
      </c>
      <c r="I1587" s="832" t="s">
        <v>3211</v>
      </c>
      <c r="J1587" s="832" t="s">
        <v>2934</v>
      </c>
      <c r="K1587" s="832" t="s">
        <v>3203</v>
      </c>
      <c r="L1587" s="835">
        <v>1938.97</v>
      </c>
      <c r="M1587" s="835">
        <v>27145.579999999998</v>
      </c>
      <c r="N1587" s="832">
        <v>14</v>
      </c>
      <c r="O1587" s="836">
        <v>4</v>
      </c>
      <c r="P1587" s="835">
        <v>27145.579999999998</v>
      </c>
      <c r="Q1587" s="837">
        <v>1</v>
      </c>
      <c r="R1587" s="832">
        <v>14</v>
      </c>
      <c r="S1587" s="837">
        <v>1</v>
      </c>
      <c r="T1587" s="836">
        <v>4</v>
      </c>
      <c r="U1587" s="838">
        <v>1</v>
      </c>
    </row>
    <row r="1588" spans="1:21" ht="14.4" customHeight="1" x14ac:dyDescent="0.3">
      <c r="A1588" s="831">
        <v>7</v>
      </c>
      <c r="B1588" s="832" t="s">
        <v>2161</v>
      </c>
      <c r="C1588" s="832" t="s">
        <v>2167</v>
      </c>
      <c r="D1588" s="833" t="s">
        <v>3722</v>
      </c>
      <c r="E1588" s="834" t="s">
        <v>2187</v>
      </c>
      <c r="F1588" s="832" t="s">
        <v>2162</v>
      </c>
      <c r="G1588" s="832" t="s">
        <v>2915</v>
      </c>
      <c r="H1588" s="832" t="s">
        <v>634</v>
      </c>
      <c r="I1588" s="832" t="s">
        <v>2942</v>
      </c>
      <c r="J1588" s="832" t="s">
        <v>2934</v>
      </c>
      <c r="K1588" s="832" t="s">
        <v>2943</v>
      </c>
      <c r="L1588" s="835">
        <v>242.37</v>
      </c>
      <c r="M1588" s="835">
        <v>1454.22</v>
      </c>
      <c r="N1588" s="832">
        <v>6</v>
      </c>
      <c r="O1588" s="836">
        <v>2</v>
      </c>
      <c r="P1588" s="835">
        <v>1454.22</v>
      </c>
      <c r="Q1588" s="837">
        <v>1</v>
      </c>
      <c r="R1588" s="832">
        <v>6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7</v>
      </c>
      <c r="B1589" s="832" t="s">
        <v>2161</v>
      </c>
      <c r="C1589" s="832" t="s">
        <v>2167</v>
      </c>
      <c r="D1589" s="833" t="s">
        <v>3722</v>
      </c>
      <c r="E1589" s="834" t="s">
        <v>2187</v>
      </c>
      <c r="F1589" s="832" t="s">
        <v>2162</v>
      </c>
      <c r="G1589" s="832" t="s">
        <v>2316</v>
      </c>
      <c r="H1589" s="832" t="s">
        <v>585</v>
      </c>
      <c r="I1589" s="832" t="s">
        <v>3659</v>
      </c>
      <c r="J1589" s="832" t="s">
        <v>2953</v>
      </c>
      <c r="K1589" s="832" t="s">
        <v>2319</v>
      </c>
      <c r="L1589" s="835">
        <v>848.49</v>
      </c>
      <c r="M1589" s="835">
        <v>4242.45</v>
      </c>
      <c r="N1589" s="832">
        <v>5</v>
      </c>
      <c r="O1589" s="836">
        <v>1</v>
      </c>
      <c r="P1589" s="835">
        <v>4242.45</v>
      </c>
      <c r="Q1589" s="837">
        <v>1</v>
      </c>
      <c r="R1589" s="832">
        <v>5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7</v>
      </c>
      <c r="B1590" s="832" t="s">
        <v>2161</v>
      </c>
      <c r="C1590" s="832" t="s">
        <v>2167</v>
      </c>
      <c r="D1590" s="833" t="s">
        <v>3722</v>
      </c>
      <c r="E1590" s="834" t="s">
        <v>2187</v>
      </c>
      <c r="F1590" s="832" t="s">
        <v>2162</v>
      </c>
      <c r="G1590" s="832" t="s">
        <v>2316</v>
      </c>
      <c r="H1590" s="832" t="s">
        <v>585</v>
      </c>
      <c r="I1590" s="832" t="s">
        <v>3215</v>
      </c>
      <c r="J1590" s="832" t="s">
        <v>2318</v>
      </c>
      <c r="K1590" s="832" t="s">
        <v>3216</v>
      </c>
      <c r="L1590" s="835">
        <v>565.94000000000005</v>
      </c>
      <c r="M1590" s="835">
        <v>2263.7600000000002</v>
      </c>
      <c r="N1590" s="832">
        <v>4</v>
      </c>
      <c r="O1590" s="836">
        <v>0.5</v>
      </c>
      <c r="P1590" s="835">
        <v>2263.7600000000002</v>
      </c>
      <c r="Q1590" s="837">
        <v>1</v>
      </c>
      <c r="R1590" s="832">
        <v>4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7</v>
      </c>
      <c r="B1591" s="832" t="s">
        <v>2161</v>
      </c>
      <c r="C1591" s="832" t="s">
        <v>2167</v>
      </c>
      <c r="D1591" s="833" t="s">
        <v>3722</v>
      </c>
      <c r="E1591" s="834" t="s">
        <v>2187</v>
      </c>
      <c r="F1591" s="832" t="s">
        <v>2162</v>
      </c>
      <c r="G1591" s="832" t="s">
        <v>2316</v>
      </c>
      <c r="H1591" s="832" t="s">
        <v>585</v>
      </c>
      <c r="I1591" s="832" t="s">
        <v>2946</v>
      </c>
      <c r="J1591" s="832" t="s">
        <v>2318</v>
      </c>
      <c r="K1591" s="832" t="s">
        <v>2947</v>
      </c>
      <c r="L1591" s="835">
        <v>537.12</v>
      </c>
      <c r="M1591" s="835">
        <v>4296.96</v>
      </c>
      <c r="N1591" s="832">
        <v>8</v>
      </c>
      <c r="O1591" s="836">
        <v>4</v>
      </c>
      <c r="P1591" s="835">
        <v>3222.7200000000003</v>
      </c>
      <c r="Q1591" s="837">
        <v>0.75</v>
      </c>
      <c r="R1591" s="832">
        <v>6</v>
      </c>
      <c r="S1591" s="837">
        <v>0.75</v>
      </c>
      <c r="T1591" s="836">
        <v>2.5</v>
      </c>
      <c r="U1591" s="838">
        <v>0.625</v>
      </c>
    </row>
    <row r="1592" spans="1:21" ht="14.4" customHeight="1" x14ac:dyDescent="0.3">
      <c r="A1592" s="831">
        <v>7</v>
      </c>
      <c r="B1592" s="832" t="s">
        <v>2161</v>
      </c>
      <c r="C1592" s="832" t="s">
        <v>2167</v>
      </c>
      <c r="D1592" s="833" t="s">
        <v>3722</v>
      </c>
      <c r="E1592" s="834" t="s">
        <v>2187</v>
      </c>
      <c r="F1592" s="832" t="s">
        <v>2162</v>
      </c>
      <c r="G1592" s="832" t="s">
        <v>2316</v>
      </c>
      <c r="H1592" s="832" t="s">
        <v>585</v>
      </c>
      <c r="I1592" s="832" t="s">
        <v>2948</v>
      </c>
      <c r="J1592" s="832" t="s">
        <v>2318</v>
      </c>
      <c r="K1592" s="832" t="s">
        <v>2949</v>
      </c>
      <c r="L1592" s="835">
        <v>424.24</v>
      </c>
      <c r="M1592" s="835">
        <v>424.24</v>
      </c>
      <c r="N1592" s="832">
        <v>1</v>
      </c>
      <c r="O1592" s="836">
        <v>0.5</v>
      </c>
      <c r="P1592" s="835">
        <v>424.24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7</v>
      </c>
      <c r="B1593" s="832" t="s">
        <v>2161</v>
      </c>
      <c r="C1593" s="832" t="s">
        <v>2167</v>
      </c>
      <c r="D1593" s="833" t="s">
        <v>3722</v>
      </c>
      <c r="E1593" s="834" t="s">
        <v>2187</v>
      </c>
      <c r="F1593" s="832" t="s">
        <v>2162</v>
      </c>
      <c r="G1593" s="832" t="s">
        <v>2316</v>
      </c>
      <c r="H1593" s="832" t="s">
        <v>585</v>
      </c>
      <c r="I1593" s="832" t="s">
        <v>2317</v>
      </c>
      <c r="J1593" s="832" t="s">
        <v>2318</v>
      </c>
      <c r="K1593" s="832" t="s">
        <v>2319</v>
      </c>
      <c r="L1593" s="835">
        <v>848.49</v>
      </c>
      <c r="M1593" s="835">
        <v>28848.660000000007</v>
      </c>
      <c r="N1593" s="832">
        <v>34</v>
      </c>
      <c r="O1593" s="836">
        <v>10</v>
      </c>
      <c r="P1593" s="835">
        <v>26303.190000000006</v>
      </c>
      <c r="Q1593" s="837">
        <v>0.91176470588235292</v>
      </c>
      <c r="R1593" s="832">
        <v>31</v>
      </c>
      <c r="S1593" s="837">
        <v>0.91176470588235292</v>
      </c>
      <c r="T1593" s="836">
        <v>9</v>
      </c>
      <c r="U1593" s="838">
        <v>0.9</v>
      </c>
    </row>
    <row r="1594" spans="1:21" ht="14.4" customHeight="1" x14ac:dyDescent="0.3">
      <c r="A1594" s="831">
        <v>7</v>
      </c>
      <c r="B1594" s="832" t="s">
        <v>2161</v>
      </c>
      <c r="C1594" s="832" t="s">
        <v>2167</v>
      </c>
      <c r="D1594" s="833" t="s">
        <v>3722</v>
      </c>
      <c r="E1594" s="834" t="s">
        <v>2187</v>
      </c>
      <c r="F1594" s="832" t="s">
        <v>2162</v>
      </c>
      <c r="G1594" s="832" t="s">
        <v>2316</v>
      </c>
      <c r="H1594" s="832" t="s">
        <v>585</v>
      </c>
      <c r="I1594" s="832" t="s">
        <v>2952</v>
      </c>
      <c r="J1594" s="832" t="s">
        <v>2953</v>
      </c>
      <c r="K1594" s="832" t="s">
        <v>2954</v>
      </c>
      <c r="L1594" s="835">
        <v>763.63</v>
      </c>
      <c r="M1594" s="835">
        <v>763.63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7</v>
      </c>
      <c r="B1595" s="832" t="s">
        <v>2161</v>
      </c>
      <c r="C1595" s="832" t="s">
        <v>2167</v>
      </c>
      <c r="D1595" s="833" t="s">
        <v>3722</v>
      </c>
      <c r="E1595" s="834" t="s">
        <v>2187</v>
      </c>
      <c r="F1595" s="832" t="s">
        <v>2162</v>
      </c>
      <c r="G1595" s="832" t="s">
        <v>2955</v>
      </c>
      <c r="H1595" s="832" t="s">
        <v>585</v>
      </c>
      <c r="I1595" s="832" t="s">
        <v>2956</v>
      </c>
      <c r="J1595" s="832" t="s">
        <v>2957</v>
      </c>
      <c r="K1595" s="832" t="s">
        <v>2958</v>
      </c>
      <c r="L1595" s="835">
        <v>0</v>
      </c>
      <c r="M1595" s="835">
        <v>0</v>
      </c>
      <c r="N1595" s="832">
        <v>8</v>
      </c>
      <c r="O1595" s="836">
        <v>3.5</v>
      </c>
      <c r="P1595" s="835">
        <v>0</v>
      </c>
      <c r="Q1595" s="837"/>
      <c r="R1595" s="832">
        <v>4</v>
      </c>
      <c r="S1595" s="837">
        <v>0.5</v>
      </c>
      <c r="T1595" s="836">
        <v>2</v>
      </c>
      <c r="U1595" s="838">
        <v>0.5714285714285714</v>
      </c>
    </row>
    <row r="1596" spans="1:21" ht="14.4" customHeight="1" x14ac:dyDescent="0.3">
      <c r="A1596" s="831">
        <v>7</v>
      </c>
      <c r="B1596" s="832" t="s">
        <v>2161</v>
      </c>
      <c r="C1596" s="832" t="s">
        <v>2167</v>
      </c>
      <c r="D1596" s="833" t="s">
        <v>3722</v>
      </c>
      <c r="E1596" s="834" t="s">
        <v>2187</v>
      </c>
      <c r="F1596" s="832" t="s">
        <v>2162</v>
      </c>
      <c r="G1596" s="832" t="s">
        <v>2959</v>
      </c>
      <c r="H1596" s="832" t="s">
        <v>585</v>
      </c>
      <c r="I1596" s="832" t="s">
        <v>2960</v>
      </c>
      <c r="J1596" s="832" t="s">
        <v>2961</v>
      </c>
      <c r="K1596" s="832" t="s">
        <v>2962</v>
      </c>
      <c r="L1596" s="835">
        <v>838.65</v>
      </c>
      <c r="M1596" s="835">
        <v>2515.9499999999998</v>
      </c>
      <c r="N1596" s="832">
        <v>3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7</v>
      </c>
      <c r="B1597" s="832" t="s">
        <v>2161</v>
      </c>
      <c r="C1597" s="832" t="s">
        <v>2167</v>
      </c>
      <c r="D1597" s="833" t="s">
        <v>3722</v>
      </c>
      <c r="E1597" s="834" t="s">
        <v>2187</v>
      </c>
      <c r="F1597" s="832" t="s">
        <v>2162</v>
      </c>
      <c r="G1597" s="832" t="s">
        <v>2959</v>
      </c>
      <c r="H1597" s="832" t="s">
        <v>585</v>
      </c>
      <c r="I1597" s="832" t="s">
        <v>2963</v>
      </c>
      <c r="J1597" s="832" t="s">
        <v>2961</v>
      </c>
      <c r="K1597" s="832" t="s">
        <v>2964</v>
      </c>
      <c r="L1597" s="835">
        <v>908.53</v>
      </c>
      <c r="M1597" s="835">
        <v>908.53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7</v>
      </c>
      <c r="B1598" s="832" t="s">
        <v>2161</v>
      </c>
      <c r="C1598" s="832" t="s">
        <v>2167</v>
      </c>
      <c r="D1598" s="833" t="s">
        <v>3722</v>
      </c>
      <c r="E1598" s="834" t="s">
        <v>2187</v>
      </c>
      <c r="F1598" s="832" t="s">
        <v>2162</v>
      </c>
      <c r="G1598" s="832" t="s">
        <v>2959</v>
      </c>
      <c r="H1598" s="832" t="s">
        <v>585</v>
      </c>
      <c r="I1598" s="832" t="s">
        <v>2967</v>
      </c>
      <c r="J1598" s="832" t="s">
        <v>2961</v>
      </c>
      <c r="K1598" s="832" t="s">
        <v>2968</v>
      </c>
      <c r="L1598" s="835">
        <v>4714.62</v>
      </c>
      <c r="M1598" s="835">
        <v>14143.86</v>
      </c>
      <c r="N1598" s="832">
        <v>3</v>
      </c>
      <c r="O1598" s="836">
        <v>1</v>
      </c>
      <c r="P1598" s="835">
        <v>14143.86</v>
      </c>
      <c r="Q1598" s="837">
        <v>1</v>
      </c>
      <c r="R1598" s="832">
        <v>3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7</v>
      </c>
      <c r="B1599" s="832" t="s">
        <v>2161</v>
      </c>
      <c r="C1599" s="832" t="s">
        <v>2167</v>
      </c>
      <c r="D1599" s="833" t="s">
        <v>3722</v>
      </c>
      <c r="E1599" s="834" t="s">
        <v>2187</v>
      </c>
      <c r="F1599" s="832" t="s">
        <v>2162</v>
      </c>
      <c r="G1599" s="832" t="s">
        <v>2959</v>
      </c>
      <c r="H1599" s="832" t="s">
        <v>585</v>
      </c>
      <c r="I1599" s="832" t="s">
        <v>2969</v>
      </c>
      <c r="J1599" s="832" t="s">
        <v>2961</v>
      </c>
      <c r="K1599" s="832" t="s">
        <v>2970</v>
      </c>
      <c r="L1599" s="835">
        <v>3354.59</v>
      </c>
      <c r="M1599" s="835">
        <v>10063.77</v>
      </c>
      <c r="N1599" s="832">
        <v>3</v>
      </c>
      <c r="O1599" s="836">
        <v>1</v>
      </c>
      <c r="P1599" s="835">
        <v>10063.77</v>
      </c>
      <c r="Q1599" s="837">
        <v>1</v>
      </c>
      <c r="R1599" s="832">
        <v>3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7</v>
      </c>
      <c r="B1600" s="832" t="s">
        <v>2161</v>
      </c>
      <c r="C1600" s="832" t="s">
        <v>2167</v>
      </c>
      <c r="D1600" s="833" t="s">
        <v>3722</v>
      </c>
      <c r="E1600" s="834" t="s">
        <v>2187</v>
      </c>
      <c r="F1600" s="832" t="s">
        <v>2162</v>
      </c>
      <c r="G1600" s="832" t="s">
        <v>2774</v>
      </c>
      <c r="H1600" s="832" t="s">
        <v>585</v>
      </c>
      <c r="I1600" s="832" t="s">
        <v>3582</v>
      </c>
      <c r="J1600" s="832" t="s">
        <v>2776</v>
      </c>
      <c r="K1600" s="832"/>
      <c r="L1600" s="835">
        <v>0</v>
      </c>
      <c r="M1600" s="835">
        <v>0</v>
      </c>
      <c r="N1600" s="832">
        <v>2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7</v>
      </c>
      <c r="B1601" s="832" t="s">
        <v>2161</v>
      </c>
      <c r="C1601" s="832" t="s">
        <v>2167</v>
      </c>
      <c r="D1601" s="833" t="s">
        <v>3722</v>
      </c>
      <c r="E1601" s="834" t="s">
        <v>2187</v>
      </c>
      <c r="F1601" s="832" t="s">
        <v>2162</v>
      </c>
      <c r="G1601" s="832" t="s">
        <v>2288</v>
      </c>
      <c r="H1601" s="832" t="s">
        <v>585</v>
      </c>
      <c r="I1601" s="832" t="s">
        <v>2289</v>
      </c>
      <c r="J1601" s="832" t="s">
        <v>1463</v>
      </c>
      <c r="K1601" s="832" t="s">
        <v>2290</v>
      </c>
      <c r="L1601" s="835">
        <v>48.09</v>
      </c>
      <c r="M1601" s="835">
        <v>96.18</v>
      </c>
      <c r="N1601" s="832">
        <v>2</v>
      </c>
      <c r="O1601" s="836">
        <v>0.5</v>
      </c>
      <c r="P1601" s="835">
        <v>96.18</v>
      </c>
      <c r="Q1601" s="837">
        <v>1</v>
      </c>
      <c r="R1601" s="832">
        <v>2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7</v>
      </c>
      <c r="B1602" s="832" t="s">
        <v>2161</v>
      </c>
      <c r="C1602" s="832" t="s">
        <v>2167</v>
      </c>
      <c r="D1602" s="833" t="s">
        <v>3722</v>
      </c>
      <c r="E1602" s="834" t="s">
        <v>2187</v>
      </c>
      <c r="F1602" s="832" t="s">
        <v>2162</v>
      </c>
      <c r="G1602" s="832" t="s">
        <v>2972</v>
      </c>
      <c r="H1602" s="832" t="s">
        <v>585</v>
      </c>
      <c r="I1602" s="832" t="s">
        <v>2973</v>
      </c>
      <c r="J1602" s="832" t="s">
        <v>673</v>
      </c>
      <c r="K1602" s="832" t="s">
        <v>2974</v>
      </c>
      <c r="L1602" s="835">
        <v>0</v>
      </c>
      <c r="M1602" s="835">
        <v>0</v>
      </c>
      <c r="N1602" s="832">
        <v>1</v>
      </c>
      <c r="O1602" s="836">
        <v>0.5</v>
      </c>
      <c r="P1602" s="835">
        <v>0</v>
      </c>
      <c r="Q1602" s="837"/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7</v>
      </c>
      <c r="B1603" s="832" t="s">
        <v>2161</v>
      </c>
      <c r="C1603" s="832" t="s">
        <v>2167</v>
      </c>
      <c r="D1603" s="833" t="s">
        <v>3722</v>
      </c>
      <c r="E1603" s="834" t="s">
        <v>2187</v>
      </c>
      <c r="F1603" s="832" t="s">
        <v>2162</v>
      </c>
      <c r="G1603" s="832" t="s">
        <v>2975</v>
      </c>
      <c r="H1603" s="832" t="s">
        <v>585</v>
      </c>
      <c r="I1603" s="832" t="s">
        <v>2976</v>
      </c>
      <c r="J1603" s="832" t="s">
        <v>2977</v>
      </c>
      <c r="K1603" s="832" t="s">
        <v>2978</v>
      </c>
      <c r="L1603" s="835">
        <v>6822.19</v>
      </c>
      <c r="M1603" s="835">
        <v>13644.38</v>
      </c>
      <c r="N1603" s="832">
        <v>2</v>
      </c>
      <c r="O1603" s="836">
        <v>1.5</v>
      </c>
      <c r="P1603" s="835">
        <v>13644.38</v>
      </c>
      <c r="Q1603" s="837">
        <v>1</v>
      </c>
      <c r="R1603" s="832">
        <v>2</v>
      </c>
      <c r="S1603" s="837">
        <v>1</v>
      </c>
      <c r="T1603" s="836">
        <v>1.5</v>
      </c>
      <c r="U1603" s="838">
        <v>1</v>
      </c>
    </row>
    <row r="1604" spans="1:21" ht="14.4" customHeight="1" x14ac:dyDescent="0.3">
      <c r="A1604" s="831">
        <v>7</v>
      </c>
      <c r="B1604" s="832" t="s">
        <v>2161</v>
      </c>
      <c r="C1604" s="832" t="s">
        <v>2167</v>
      </c>
      <c r="D1604" s="833" t="s">
        <v>3722</v>
      </c>
      <c r="E1604" s="834" t="s">
        <v>2187</v>
      </c>
      <c r="F1604" s="832" t="s">
        <v>2162</v>
      </c>
      <c r="G1604" s="832" t="s">
        <v>2979</v>
      </c>
      <c r="H1604" s="832" t="s">
        <v>634</v>
      </c>
      <c r="I1604" s="832" t="s">
        <v>2980</v>
      </c>
      <c r="J1604" s="832" t="s">
        <v>2981</v>
      </c>
      <c r="K1604" s="832" t="s">
        <v>2982</v>
      </c>
      <c r="L1604" s="835">
        <v>102.9</v>
      </c>
      <c r="M1604" s="835">
        <v>205.8</v>
      </c>
      <c r="N1604" s="832">
        <v>2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7</v>
      </c>
      <c r="B1605" s="832" t="s">
        <v>2161</v>
      </c>
      <c r="C1605" s="832" t="s">
        <v>2167</v>
      </c>
      <c r="D1605" s="833" t="s">
        <v>3722</v>
      </c>
      <c r="E1605" s="834" t="s">
        <v>2187</v>
      </c>
      <c r="F1605" s="832" t="s">
        <v>2162</v>
      </c>
      <c r="G1605" s="832" t="s">
        <v>2979</v>
      </c>
      <c r="H1605" s="832" t="s">
        <v>634</v>
      </c>
      <c r="I1605" s="832" t="s">
        <v>3247</v>
      </c>
      <c r="J1605" s="832" t="s">
        <v>3248</v>
      </c>
      <c r="K1605" s="832" t="s">
        <v>3249</v>
      </c>
      <c r="L1605" s="835">
        <v>70.05</v>
      </c>
      <c r="M1605" s="835">
        <v>70.05</v>
      </c>
      <c r="N1605" s="832">
        <v>1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7</v>
      </c>
      <c r="B1606" s="832" t="s">
        <v>2161</v>
      </c>
      <c r="C1606" s="832" t="s">
        <v>2167</v>
      </c>
      <c r="D1606" s="833" t="s">
        <v>3722</v>
      </c>
      <c r="E1606" s="834" t="s">
        <v>2187</v>
      </c>
      <c r="F1606" s="832" t="s">
        <v>2162</v>
      </c>
      <c r="G1606" s="832" t="s">
        <v>2986</v>
      </c>
      <c r="H1606" s="832" t="s">
        <v>585</v>
      </c>
      <c r="I1606" s="832" t="s">
        <v>2987</v>
      </c>
      <c r="J1606" s="832" t="s">
        <v>1177</v>
      </c>
      <c r="K1606" s="832" t="s">
        <v>2988</v>
      </c>
      <c r="L1606" s="835">
        <v>24.37</v>
      </c>
      <c r="M1606" s="835">
        <v>48.74</v>
      </c>
      <c r="N1606" s="832">
        <v>2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7</v>
      </c>
      <c r="B1607" s="832" t="s">
        <v>2161</v>
      </c>
      <c r="C1607" s="832" t="s">
        <v>2167</v>
      </c>
      <c r="D1607" s="833" t="s">
        <v>3722</v>
      </c>
      <c r="E1607" s="834" t="s">
        <v>2187</v>
      </c>
      <c r="F1607" s="832" t="s">
        <v>2162</v>
      </c>
      <c r="G1607" s="832" t="s">
        <v>2986</v>
      </c>
      <c r="H1607" s="832" t="s">
        <v>585</v>
      </c>
      <c r="I1607" s="832" t="s">
        <v>2989</v>
      </c>
      <c r="J1607" s="832" t="s">
        <v>1177</v>
      </c>
      <c r="K1607" s="832" t="s">
        <v>2990</v>
      </c>
      <c r="L1607" s="835">
        <v>38.590000000000003</v>
      </c>
      <c r="M1607" s="835">
        <v>270.13</v>
      </c>
      <c r="N1607" s="832">
        <v>7</v>
      </c>
      <c r="O1607" s="836">
        <v>1.5</v>
      </c>
      <c r="P1607" s="835">
        <v>270.13</v>
      </c>
      <c r="Q1607" s="837">
        <v>1</v>
      </c>
      <c r="R1607" s="832">
        <v>7</v>
      </c>
      <c r="S1607" s="837">
        <v>1</v>
      </c>
      <c r="T1607" s="836">
        <v>1.5</v>
      </c>
      <c r="U1607" s="838">
        <v>1</v>
      </c>
    </row>
    <row r="1608" spans="1:21" ht="14.4" customHeight="1" x14ac:dyDescent="0.3">
      <c r="A1608" s="831">
        <v>7</v>
      </c>
      <c r="B1608" s="832" t="s">
        <v>2161</v>
      </c>
      <c r="C1608" s="832" t="s">
        <v>2167</v>
      </c>
      <c r="D1608" s="833" t="s">
        <v>3722</v>
      </c>
      <c r="E1608" s="834" t="s">
        <v>2187</v>
      </c>
      <c r="F1608" s="832" t="s">
        <v>2162</v>
      </c>
      <c r="G1608" s="832" t="s">
        <v>2824</v>
      </c>
      <c r="H1608" s="832" t="s">
        <v>585</v>
      </c>
      <c r="I1608" s="832" t="s">
        <v>3712</v>
      </c>
      <c r="J1608" s="832" t="s">
        <v>1118</v>
      </c>
      <c r="K1608" s="832" t="s">
        <v>2826</v>
      </c>
      <c r="L1608" s="835">
        <v>163.54</v>
      </c>
      <c r="M1608" s="835">
        <v>163.54</v>
      </c>
      <c r="N1608" s="832">
        <v>1</v>
      </c>
      <c r="O1608" s="836">
        <v>0.5</v>
      </c>
      <c r="P1608" s="835">
        <v>163.54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7</v>
      </c>
      <c r="B1609" s="832" t="s">
        <v>2161</v>
      </c>
      <c r="C1609" s="832" t="s">
        <v>2167</v>
      </c>
      <c r="D1609" s="833" t="s">
        <v>3722</v>
      </c>
      <c r="E1609" s="834" t="s">
        <v>2187</v>
      </c>
      <c r="F1609" s="832" t="s">
        <v>2162</v>
      </c>
      <c r="G1609" s="832" t="s">
        <v>2699</v>
      </c>
      <c r="H1609" s="832" t="s">
        <v>585</v>
      </c>
      <c r="I1609" s="832" t="s">
        <v>2703</v>
      </c>
      <c r="J1609" s="832" t="s">
        <v>2704</v>
      </c>
      <c r="K1609" s="832" t="s">
        <v>2705</v>
      </c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7</v>
      </c>
      <c r="B1610" s="832" t="s">
        <v>2161</v>
      </c>
      <c r="C1610" s="832" t="s">
        <v>2167</v>
      </c>
      <c r="D1610" s="833" t="s">
        <v>3722</v>
      </c>
      <c r="E1610" s="834" t="s">
        <v>2187</v>
      </c>
      <c r="F1610" s="832" t="s">
        <v>2162</v>
      </c>
      <c r="G1610" s="832" t="s">
        <v>2400</v>
      </c>
      <c r="H1610" s="832" t="s">
        <v>634</v>
      </c>
      <c r="I1610" s="832" t="s">
        <v>3372</v>
      </c>
      <c r="J1610" s="832" t="s">
        <v>2501</v>
      </c>
      <c r="K1610" s="832" t="s">
        <v>3373</v>
      </c>
      <c r="L1610" s="835">
        <v>69.16</v>
      </c>
      <c r="M1610" s="835">
        <v>276.64</v>
      </c>
      <c r="N1610" s="832">
        <v>4</v>
      </c>
      <c r="O1610" s="836">
        <v>3</v>
      </c>
      <c r="P1610" s="835">
        <v>207.48</v>
      </c>
      <c r="Q1610" s="837">
        <v>0.75</v>
      </c>
      <c r="R1610" s="832">
        <v>3</v>
      </c>
      <c r="S1610" s="837">
        <v>0.75</v>
      </c>
      <c r="T1610" s="836">
        <v>2</v>
      </c>
      <c r="U1610" s="838">
        <v>0.66666666666666663</v>
      </c>
    </row>
    <row r="1611" spans="1:21" ht="14.4" customHeight="1" x14ac:dyDescent="0.3">
      <c r="A1611" s="831">
        <v>7</v>
      </c>
      <c r="B1611" s="832" t="s">
        <v>2161</v>
      </c>
      <c r="C1611" s="832" t="s">
        <v>2167</v>
      </c>
      <c r="D1611" s="833" t="s">
        <v>3722</v>
      </c>
      <c r="E1611" s="834" t="s">
        <v>2187</v>
      </c>
      <c r="F1611" s="832" t="s">
        <v>2162</v>
      </c>
      <c r="G1611" s="832" t="s">
        <v>3260</v>
      </c>
      <c r="H1611" s="832" t="s">
        <v>585</v>
      </c>
      <c r="I1611" s="832" t="s">
        <v>3592</v>
      </c>
      <c r="J1611" s="832" t="s">
        <v>3593</v>
      </c>
      <c r="K1611" s="832" t="s">
        <v>3594</v>
      </c>
      <c r="L1611" s="835">
        <v>1567.35</v>
      </c>
      <c r="M1611" s="835">
        <v>6269.4</v>
      </c>
      <c r="N1611" s="832">
        <v>4</v>
      </c>
      <c r="O1611" s="836">
        <v>0.5</v>
      </c>
      <c r="P1611" s="835">
        <v>6269.4</v>
      </c>
      <c r="Q1611" s="837">
        <v>1</v>
      </c>
      <c r="R1611" s="832">
        <v>4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7</v>
      </c>
      <c r="B1612" s="832" t="s">
        <v>2161</v>
      </c>
      <c r="C1612" s="832" t="s">
        <v>2167</v>
      </c>
      <c r="D1612" s="833" t="s">
        <v>3722</v>
      </c>
      <c r="E1612" s="834" t="s">
        <v>2187</v>
      </c>
      <c r="F1612" s="832" t="s">
        <v>2162</v>
      </c>
      <c r="G1612" s="832" t="s">
        <v>2991</v>
      </c>
      <c r="H1612" s="832" t="s">
        <v>585</v>
      </c>
      <c r="I1612" s="832" t="s">
        <v>2992</v>
      </c>
      <c r="J1612" s="832" t="s">
        <v>2993</v>
      </c>
      <c r="K1612" s="832" t="s">
        <v>2994</v>
      </c>
      <c r="L1612" s="835">
        <v>64.56</v>
      </c>
      <c r="M1612" s="835">
        <v>193.68</v>
      </c>
      <c r="N1612" s="832">
        <v>3</v>
      </c>
      <c r="O1612" s="836">
        <v>0.5</v>
      </c>
      <c r="P1612" s="835">
        <v>193.68</v>
      </c>
      <c r="Q1612" s="837">
        <v>1</v>
      </c>
      <c r="R1612" s="832">
        <v>3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7</v>
      </c>
      <c r="B1613" s="832" t="s">
        <v>2161</v>
      </c>
      <c r="C1613" s="832" t="s">
        <v>2167</v>
      </c>
      <c r="D1613" s="833" t="s">
        <v>3722</v>
      </c>
      <c r="E1613" s="834" t="s">
        <v>2187</v>
      </c>
      <c r="F1613" s="832" t="s">
        <v>2162</v>
      </c>
      <c r="G1613" s="832" t="s">
        <v>2865</v>
      </c>
      <c r="H1613" s="832" t="s">
        <v>585</v>
      </c>
      <c r="I1613" s="832" t="s">
        <v>2866</v>
      </c>
      <c r="J1613" s="832" t="s">
        <v>2867</v>
      </c>
      <c r="K1613" s="832" t="s">
        <v>1798</v>
      </c>
      <c r="L1613" s="835">
        <v>38.56</v>
      </c>
      <c r="M1613" s="835">
        <v>77.12</v>
      </c>
      <c r="N1613" s="832">
        <v>2</v>
      </c>
      <c r="O1613" s="836">
        <v>1</v>
      </c>
      <c r="P1613" s="835">
        <v>77.12</v>
      </c>
      <c r="Q1613" s="837">
        <v>1</v>
      </c>
      <c r="R1613" s="832">
        <v>2</v>
      </c>
      <c r="S1613" s="837">
        <v>1</v>
      </c>
      <c r="T1613" s="836">
        <v>1</v>
      </c>
      <c r="U1613" s="838">
        <v>1</v>
      </c>
    </row>
    <row r="1614" spans="1:21" ht="14.4" customHeight="1" x14ac:dyDescent="0.3">
      <c r="A1614" s="831">
        <v>7</v>
      </c>
      <c r="B1614" s="832" t="s">
        <v>2161</v>
      </c>
      <c r="C1614" s="832" t="s">
        <v>2167</v>
      </c>
      <c r="D1614" s="833" t="s">
        <v>3722</v>
      </c>
      <c r="E1614" s="834" t="s">
        <v>2187</v>
      </c>
      <c r="F1614" s="832" t="s">
        <v>2162</v>
      </c>
      <c r="G1614" s="832" t="s">
        <v>2995</v>
      </c>
      <c r="H1614" s="832" t="s">
        <v>634</v>
      </c>
      <c r="I1614" s="832" t="s">
        <v>2996</v>
      </c>
      <c r="J1614" s="832" t="s">
        <v>2997</v>
      </c>
      <c r="K1614" s="832" t="s">
        <v>2998</v>
      </c>
      <c r="L1614" s="835">
        <v>96.84</v>
      </c>
      <c r="M1614" s="835">
        <v>387.36</v>
      </c>
      <c r="N1614" s="832">
        <v>4</v>
      </c>
      <c r="O1614" s="836">
        <v>1</v>
      </c>
      <c r="P1614" s="835">
        <v>387.36</v>
      </c>
      <c r="Q1614" s="837">
        <v>1</v>
      </c>
      <c r="R1614" s="832">
        <v>4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7</v>
      </c>
      <c r="B1615" s="832" t="s">
        <v>2161</v>
      </c>
      <c r="C1615" s="832" t="s">
        <v>2167</v>
      </c>
      <c r="D1615" s="833" t="s">
        <v>3722</v>
      </c>
      <c r="E1615" s="834" t="s">
        <v>2187</v>
      </c>
      <c r="F1615" s="832" t="s">
        <v>2162</v>
      </c>
      <c r="G1615" s="832" t="s">
        <v>2995</v>
      </c>
      <c r="H1615" s="832" t="s">
        <v>634</v>
      </c>
      <c r="I1615" s="832" t="s">
        <v>2999</v>
      </c>
      <c r="J1615" s="832" t="s">
        <v>2997</v>
      </c>
      <c r="K1615" s="832" t="s">
        <v>3000</v>
      </c>
      <c r="L1615" s="835">
        <v>193.68</v>
      </c>
      <c r="M1615" s="835">
        <v>968.4</v>
      </c>
      <c r="N1615" s="832">
        <v>5</v>
      </c>
      <c r="O1615" s="836">
        <v>2.5</v>
      </c>
      <c r="P1615" s="835">
        <v>387.36</v>
      </c>
      <c r="Q1615" s="837">
        <v>0.4</v>
      </c>
      <c r="R1615" s="832">
        <v>2</v>
      </c>
      <c r="S1615" s="837">
        <v>0.4</v>
      </c>
      <c r="T1615" s="836">
        <v>1</v>
      </c>
      <c r="U1615" s="838">
        <v>0.4</v>
      </c>
    </row>
    <row r="1616" spans="1:21" ht="14.4" customHeight="1" x14ac:dyDescent="0.3">
      <c r="A1616" s="831">
        <v>7</v>
      </c>
      <c r="B1616" s="832" t="s">
        <v>2161</v>
      </c>
      <c r="C1616" s="832" t="s">
        <v>2167</v>
      </c>
      <c r="D1616" s="833" t="s">
        <v>3722</v>
      </c>
      <c r="E1616" s="834" t="s">
        <v>2187</v>
      </c>
      <c r="F1616" s="832" t="s">
        <v>2162</v>
      </c>
      <c r="G1616" s="832" t="s">
        <v>2780</v>
      </c>
      <c r="H1616" s="832" t="s">
        <v>634</v>
      </c>
      <c r="I1616" s="832" t="s">
        <v>2781</v>
      </c>
      <c r="J1616" s="832" t="s">
        <v>2782</v>
      </c>
      <c r="K1616" s="832" t="s">
        <v>2783</v>
      </c>
      <c r="L1616" s="835">
        <v>141.25</v>
      </c>
      <c r="M1616" s="835">
        <v>141.25</v>
      </c>
      <c r="N1616" s="832">
        <v>1</v>
      </c>
      <c r="O1616" s="836">
        <v>0.5</v>
      </c>
      <c r="P1616" s="835">
        <v>141.25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7</v>
      </c>
      <c r="B1617" s="832" t="s">
        <v>2161</v>
      </c>
      <c r="C1617" s="832" t="s">
        <v>2167</v>
      </c>
      <c r="D1617" s="833" t="s">
        <v>3722</v>
      </c>
      <c r="E1617" s="834" t="s">
        <v>2187</v>
      </c>
      <c r="F1617" s="832" t="s">
        <v>2162</v>
      </c>
      <c r="G1617" s="832" t="s">
        <v>3001</v>
      </c>
      <c r="H1617" s="832" t="s">
        <v>585</v>
      </c>
      <c r="I1617" s="832" t="s">
        <v>3004</v>
      </c>
      <c r="J1617" s="832" t="s">
        <v>3005</v>
      </c>
      <c r="K1617" s="832" t="s">
        <v>1829</v>
      </c>
      <c r="L1617" s="835">
        <v>208.18</v>
      </c>
      <c r="M1617" s="835">
        <v>624.54</v>
      </c>
      <c r="N1617" s="832">
        <v>3</v>
      </c>
      <c r="O1617" s="836">
        <v>3</v>
      </c>
      <c r="P1617" s="835">
        <v>416.36</v>
      </c>
      <c r="Q1617" s="837">
        <v>0.66666666666666674</v>
      </c>
      <c r="R1617" s="832">
        <v>2</v>
      </c>
      <c r="S1617" s="837">
        <v>0.66666666666666663</v>
      </c>
      <c r="T1617" s="836">
        <v>2</v>
      </c>
      <c r="U1617" s="838">
        <v>0.66666666666666663</v>
      </c>
    </row>
    <row r="1618" spans="1:21" ht="14.4" customHeight="1" x14ac:dyDescent="0.3">
      <c r="A1618" s="831">
        <v>7</v>
      </c>
      <c r="B1618" s="832" t="s">
        <v>2161</v>
      </c>
      <c r="C1618" s="832" t="s">
        <v>2167</v>
      </c>
      <c r="D1618" s="833" t="s">
        <v>3722</v>
      </c>
      <c r="E1618" s="834" t="s">
        <v>2187</v>
      </c>
      <c r="F1618" s="832" t="s">
        <v>2162</v>
      </c>
      <c r="G1618" s="832" t="s">
        <v>3007</v>
      </c>
      <c r="H1618" s="832" t="s">
        <v>585</v>
      </c>
      <c r="I1618" s="832" t="s">
        <v>3008</v>
      </c>
      <c r="J1618" s="832" t="s">
        <v>3009</v>
      </c>
      <c r="K1618" s="832" t="s">
        <v>3010</v>
      </c>
      <c r="L1618" s="835">
        <v>155.24</v>
      </c>
      <c r="M1618" s="835">
        <v>155.24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7</v>
      </c>
      <c r="B1619" s="832" t="s">
        <v>2161</v>
      </c>
      <c r="C1619" s="832" t="s">
        <v>2167</v>
      </c>
      <c r="D1619" s="833" t="s">
        <v>3722</v>
      </c>
      <c r="E1619" s="834" t="s">
        <v>2187</v>
      </c>
      <c r="F1619" s="832" t="s">
        <v>2162</v>
      </c>
      <c r="G1619" s="832" t="s">
        <v>3011</v>
      </c>
      <c r="H1619" s="832" t="s">
        <v>585</v>
      </c>
      <c r="I1619" s="832" t="s">
        <v>3012</v>
      </c>
      <c r="J1619" s="832" t="s">
        <v>3013</v>
      </c>
      <c r="K1619" s="832" t="s">
        <v>3014</v>
      </c>
      <c r="L1619" s="835">
        <v>113.93</v>
      </c>
      <c r="M1619" s="835">
        <v>797.51</v>
      </c>
      <c r="N1619" s="832">
        <v>7</v>
      </c>
      <c r="O1619" s="836">
        <v>3</v>
      </c>
      <c r="P1619" s="835">
        <v>683.58</v>
      </c>
      <c r="Q1619" s="837">
        <v>0.85714285714285721</v>
      </c>
      <c r="R1619" s="832">
        <v>6</v>
      </c>
      <c r="S1619" s="837">
        <v>0.8571428571428571</v>
      </c>
      <c r="T1619" s="836">
        <v>2</v>
      </c>
      <c r="U1619" s="838">
        <v>0.66666666666666663</v>
      </c>
    </row>
    <row r="1620" spans="1:21" ht="14.4" customHeight="1" x14ac:dyDescent="0.3">
      <c r="A1620" s="831">
        <v>7</v>
      </c>
      <c r="B1620" s="832" t="s">
        <v>2161</v>
      </c>
      <c r="C1620" s="832" t="s">
        <v>2167</v>
      </c>
      <c r="D1620" s="833" t="s">
        <v>3722</v>
      </c>
      <c r="E1620" s="834" t="s">
        <v>2187</v>
      </c>
      <c r="F1620" s="832" t="s">
        <v>2162</v>
      </c>
      <c r="G1620" s="832" t="s">
        <v>2268</v>
      </c>
      <c r="H1620" s="832" t="s">
        <v>634</v>
      </c>
      <c r="I1620" s="832" t="s">
        <v>2145</v>
      </c>
      <c r="J1620" s="832" t="s">
        <v>733</v>
      </c>
      <c r="K1620" s="832" t="s">
        <v>2146</v>
      </c>
      <c r="L1620" s="835">
        <v>48.42</v>
      </c>
      <c r="M1620" s="835">
        <v>96.84</v>
      </c>
      <c r="N1620" s="832">
        <v>2</v>
      </c>
      <c r="O1620" s="836">
        <v>0.5</v>
      </c>
      <c r="P1620" s="835">
        <v>96.84</v>
      </c>
      <c r="Q1620" s="837">
        <v>1</v>
      </c>
      <c r="R1620" s="832">
        <v>2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7</v>
      </c>
      <c r="B1621" s="832" t="s">
        <v>2161</v>
      </c>
      <c r="C1621" s="832" t="s">
        <v>2167</v>
      </c>
      <c r="D1621" s="833" t="s">
        <v>3722</v>
      </c>
      <c r="E1621" s="834" t="s">
        <v>2187</v>
      </c>
      <c r="F1621" s="832" t="s">
        <v>2162</v>
      </c>
      <c r="G1621" s="832" t="s">
        <v>2227</v>
      </c>
      <c r="H1621" s="832" t="s">
        <v>585</v>
      </c>
      <c r="I1621" s="832" t="s">
        <v>2228</v>
      </c>
      <c r="J1621" s="832" t="s">
        <v>962</v>
      </c>
      <c r="K1621" s="832" t="s">
        <v>2229</v>
      </c>
      <c r="L1621" s="835">
        <v>185.26</v>
      </c>
      <c r="M1621" s="835">
        <v>370.52</v>
      </c>
      <c r="N1621" s="832">
        <v>2</v>
      </c>
      <c r="O1621" s="836">
        <v>1.5</v>
      </c>
      <c r="P1621" s="835">
        <v>370.52</v>
      </c>
      <c r="Q1621" s="837">
        <v>1</v>
      </c>
      <c r="R1621" s="832">
        <v>2</v>
      </c>
      <c r="S1621" s="837">
        <v>1</v>
      </c>
      <c r="T1621" s="836">
        <v>1.5</v>
      </c>
      <c r="U1621" s="838">
        <v>1</v>
      </c>
    </row>
    <row r="1622" spans="1:21" ht="14.4" customHeight="1" x14ac:dyDescent="0.3">
      <c r="A1622" s="831">
        <v>7</v>
      </c>
      <c r="B1622" s="832" t="s">
        <v>2161</v>
      </c>
      <c r="C1622" s="832" t="s">
        <v>2167</v>
      </c>
      <c r="D1622" s="833" t="s">
        <v>3722</v>
      </c>
      <c r="E1622" s="834" t="s">
        <v>2187</v>
      </c>
      <c r="F1622" s="832" t="s">
        <v>2162</v>
      </c>
      <c r="G1622" s="832" t="s">
        <v>2227</v>
      </c>
      <c r="H1622" s="832" t="s">
        <v>585</v>
      </c>
      <c r="I1622" s="832" t="s">
        <v>2228</v>
      </c>
      <c r="J1622" s="832" t="s">
        <v>962</v>
      </c>
      <c r="K1622" s="832" t="s">
        <v>2229</v>
      </c>
      <c r="L1622" s="835">
        <v>103.67</v>
      </c>
      <c r="M1622" s="835">
        <v>311.01</v>
      </c>
      <c r="N1622" s="832">
        <v>3</v>
      </c>
      <c r="O1622" s="836">
        <v>2</v>
      </c>
      <c r="P1622" s="835">
        <v>311.01</v>
      </c>
      <c r="Q1622" s="837">
        <v>1</v>
      </c>
      <c r="R1622" s="832">
        <v>3</v>
      </c>
      <c r="S1622" s="837">
        <v>1</v>
      </c>
      <c r="T1622" s="836">
        <v>2</v>
      </c>
      <c r="U1622" s="838">
        <v>1</v>
      </c>
    </row>
    <row r="1623" spans="1:21" ht="14.4" customHeight="1" x14ac:dyDescent="0.3">
      <c r="A1623" s="831">
        <v>7</v>
      </c>
      <c r="B1623" s="832" t="s">
        <v>2161</v>
      </c>
      <c r="C1623" s="832" t="s">
        <v>2167</v>
      </c>
      <c r="D1623" s="833" t="s">
        <v>3722</v>
      </c>
      <c r="E1623" s="834" t="s">
        <v>2187</v>
      </c>
      <c r="F1623" s="832" t="s">
        <v>2162</v>
      </c>
      <c r="G1623" s="832" t="s">
        <v>2227</v>
      </c>
      <c r="H1623" s="832" t="s">
        <v>585</v>
      </c>
      <c r="I1623" s="832" t="s">
        <v>2230</v>
      </c>
      <c r="J1623" s="832" t="s">
        <v>962</v>
      </c>
      <c r="K1623" s="832" t="s">
        <v>2229</v>
      </c>
      <c r="L1623" s="835">
        <v>103.67</v>
      </c>
      <c r="M1623" s="835">
        <v>103.67</v>
      </c>
      <c r="N1623" s="832">
        <v>1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7</v>
      </c>
      <c r="B1624" s="832" t="s">
        <v>2161</v>
      </c>
      <c r="C1624" s="832" t="s">
        <v>2167</v>
      </c>
      <c r="D1624" s="833" t="s">
        <v>3722</v>
      </c>
      <c r="E1624" s="834" t="s">
        <v>2187</v>
      </c>
      <c r="F1624" s="832" t="s">
        <v>2162</v>
      </c>
      <c r="G1624" s="832" t="s">
        <v>3018</v>
      </c>
      <c r="H1624" s="832" t="s">
        <v>585</v>
      </c>
      <c r="I1624" s="832" t="s">
        <v>3019</v>
      </c>
      <c r="J1624" s="832" t="s">
        <v>3020</v>
      </c>
      <c r="K1624" s="832" t="s">
        <v>3021</v>
      </c>
      <c r="L1624" s="835">
        <v>3354.59</v>
      </c>
      <c r="M1624" s="835">
        <v>33545.9</v>
      </c>
      <c r="N1624" s="832">
        <v>10</v>
      </c>
      <c r="O1624" s="836">
        <v>4</v>
      </c>
      <c r="P1624" s="835">
        <v>33545.9</v>
      </c>
      <c r="Q1624" s="837">
        <v>1</v>
      </c>
      <c r="R1624" s="832">
        <v>10</v>
      </c>
      <c r="S1624" s="837">
        <v>1</v>
      </c>
      <c r="T1624" s="836">
        <v>4</v>
      </c>
      <c r="U1624" s="838">
        <v>1</v>
      </c>
    </row>
    <row r="1625" spans="1:21" ht="14.4" customHeight="1" x14ac:dyDescent="0.3">
      <c r="A1625" s="831">
        <v>7</v>
      </c>
      <c r="B1625" s="832" t="s">
        <v>2161</v>
      </c>
      <c r="C1625" s="832" t="s">
        <v>2167</v>
      </c>
      <c r="D1625" s="833" t="s">
        <v>3722</v>
      </c>
      <c r="E1625" s="834" t="s">
        <v>2187</v>
      </c>
      <c r="F1625" s="832" t="s">
        <v>2162</v>
      </c>
      <c r="G1625" s="832" t="s">
        <v>3018</v>
      </c>
      <c r="H1625" s="832" t="s">
        <v>585</v>
      </c>
      <c r="I1625" s="832" t="s">
        <v>3024</v>
      </c>
      <c r="J1625" s="832" t="s">
        <v>3020</v>
      </c>
      <c r="K1625" s="832" t="s">
        <v>3025</v>
      </c>
      <c r="L1625" s="835">
        <v>908.53</v>
      </c>
      <c r="M1625" s="835">
        <v>8176.77</v>
      </c>
      <c r="N1625" s="832">
        <v>9</v>
      </c>
      <c r="O1625" s="836">
        <v>4</v>
      </c>
      <c r="P1625" s="835">
        <v>5451.18</v>
      </c>
      <c r="Q1625" s="837">
        <v>0.66666666666666663</v>
      </c>
      <c r="R1625" s="832">
        <v>6</v>
      </c>
      <c r="S1625" s="837">
        <v>0.66666666666666663</v>
      </c>
      <c r="T1625" s="836">
        <v>3</v>
      </c>
      <c r="U1625" s="838">
        <v>0.75</v>
      </c>
    </row>
    <row r="1626" spans="1:21" ht="14.4" customHeight="1" x14ac:dyDescent="0.3">
      <c r="A1626" s="831">
        <v>7</v>
      </c>
      <c r="B1626" s="832" t="s">
        <v>2161</v>
      </c>
      <c r="C1626" s="832" t="s">
        <v>2167</v>
      </c>
      <c r="D1626" s="833" t="s">
        <v>3722</v>
      </c>
      <c r="E1626" s="834" t="s">
        <v>2187</v>
      </c>
      <c r="F1626" s="832" t="s">
        <v>2162</v>
      </c>
      <c r="G1626" s="832" t="s">
        <v>3018</v>
      </c>
      <c r="H1626" s="832" t="s">
        <v>585</v>
      </c>
      <c r="I1626" s="832" t="s">
        <v>3026</v>
      </c>
      <c r="J1626" s="832" t="s">
        <v>3020</v>
      </c>
      <c r="K1626" s="832" t="s">
        <v>3027</v>
      </c>
      <c r="L1626" s="835">
        <v>583.70000000000005</v>
      </c>
      <c r="M1626" s="835">
        <v>1751.1000000000001</v>
      </c>
      <c r="N1626" s="832">
        <v>3</v>
      </c>
      <c r="O1626" s="836">
        <v>2</v>
      </c>
      <c r="P1626" s="835">
        <v>1167.4000000000001</v>
      </c>
      <c r="Q1626" s="837">
        <v>0.66666666666666663</v>
      </c>
      <c r="R1626" s="832">
        <v>2</v>
      </c>
      <c r="S1626" s="837">
        <v>0.66666666666666663</v>
      </c>
      <c r="T1626" s="836">
        <v>1</v>
      </c>
      <c r="U1626" s="838">
        <v>0.5</v>
      </c>
    </row>
    <row r="1627" spans="1:21" ht="14.4" customHeight="1" x14ac:dyDescent="0.3">
      <c r="A1627" s="831">
        <v>7</v>
      </c>
      <c r="B1627" s="832" t="s">
        <v>2161</v>
      </c>
      <c r="C1627" s="832" t="s">
        <v>2167</v>
      </c>
      <c r="D1627" s="833" t="s">
        <v>3722</v>
      </c>
      <c r="E1627" s="834" t="s">
        <v>2187</v>
      </c>
      <c r="F1627" s="832" t="s">
        <v>2162</v>
      </c>
      <c r="G1627" s="832" t="s">
        <v>3018</v>
      </c>
      <c r="H1627" s="832" t="s">
        <v>585</v>
      </c>
      <c r="I1627" s="832" t="s">
        <v>3286</v>
      </c>
      <c r="J1627" s="832" t="s">
        <v>3020</v>
      </c>
      <c r="K1627" s="832" t="s">
        <v>3287</v>
      </c>
      <c r="L1627" s="835">
        <v>0</v>
      </c>
      <c r="M1627" s="835">
        <v>0</v>
      </c>
      <c r="N1627" s="832">
        <v>3</v>
      </c>
      <c r="O1627" s="836">
        <v>1</v>
      </c>
      <c r="P1627" s="835">
        <v>0</v>
      </c>
      <c r="Q1627" s="837"/>
      <c r="R1627" s="832">
        <v>3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7</v>
      </c>
      <c r="B1628" s="832" t="s">
        <v>2161</v>
      </c>
      <c r="C1628" s="832" t="s">
        <v>2167</v>
      </c>
      <c r="D1628" s="833" t="s">
        <v>3722</v>
      </c>
      <c r="E1628" s="834" t="s">
        <v>2187</v>
      </c>
      <c r="F1628" s="832" t="s">
        <v>2162</v>
      </c>
      <c r="G1628" s="832" t="s">
        <v>3018</v>
      </c>
      <c r="H1628" s="832" t="s">
        <v>585</v>
      </c>
      <c r="I1628" s="832" t="s">
        <v>3028</v>
      </c>
      <c r="J1628" s="832" t="s">
        <v>3020</v>
      </c>
      <c r="K1628" s="832" t="s">
        <v>3029</v>
      </c>
      <c r="L1628" s="835">
        <v>1677.3</v>
      </c>
      <c r="M1628" s="835">
        <v>48641.7</v>
      </c>
      <c r="N1628" s="832">
        <v>29</v>
      </c>
      <c r="O1628" s="836">
        <v>9</v>
      </c>
      <c r="P1628" s="835">
        <v>43609.799999999996</v>
      </c>
      <c r="Q1628" s="837">
        <v>0.89655172413793105</v>
      </c>
      <c r="R1628" s="832">
        <v>26</v>
      </c>
      <c r="S1628" s="837">
        <v>0.89655172413793105</v>
      </c>
      <c r="T1628" s="836">
        <v>8</v>
      </c>
      <c r="U1628" s="838">
        <v>0.88888888888888884</v>
      </c>
    </row>
    <row r="1629" spans="1:21" ht="14.4" customHeight="1" x14ac:dyDescent="0.3">
      <c r="A1629" s="831">
        <v>7</v>
      </c>
      <c r="B1629" s="832" t="s">
        <v>2161</v>
      </c>
      <c r="C1629" s="832" t="s">
        <v>2167</v>
      </c>
      <c r="D1629" s="833" t="s">
        <v>3722</v>
      </c>
      <c r="E1629" s="834" t="s">
        <v>2187</v>
      </c>
      <c r="F1629" s="832" t="s">
        <v>2162</v>
      </c>
      <c r="G1629" s="832" t="s">
        <v>3018</v>
      </c>
      <c r="H1629" s="832" t="s">
        <v>585</v>
      </c>
      <c r="I1629" s="832" t="s">
        <v>3030</v>
      </c>
      <c r="J1629" s="832" t="s">
        <v>3031</v>
      </c>
      <c r="K1629" s="832" t="s">
        <v>3029</v>
      </c>
      <c r="L1629" s="835">
        <v>1677.3</v>
      </c>
      <c r="M1629" s="835">
        <v>5031.8999999999996</v>
      </c>
      <c r="N1629" s="832">
        <v>3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7</v>
      </c>
      <c r="B1630" s="832" t="s">
        <v>2161</v>
      </c>
      <c r="C1630" s="832" t="s">
        <v>2167</v>
      </c>
      <c r="D1630" s="833" t="s">
        <v>3722</v>
      </c>
      <c r="E1630" s="834" t="s">
        <v>2187</v>
      </c>
      <c r="F1630" s="832" t="s">
        <v>2162</v>
      </c>
      <c r="G1630" s="832" t="s">
        <v>3018</v>
      </c>
      <c r="H1630" s="832" t="s">
        <v>585</v>
      </c>
      <c r="I1630" s="832" t="s">
        <v>3032</v>
      </c>
      <c r="J1630" s="832" t="s">
        <v>3031</v>
      </c>
      <c r="K1630" s="832" t="s">
        <v>3025</v>
      </c>
      <c r="L1630" s="835">
        <v>908.53</v>
      </c>
      <c r="M1630" s="835">
        <v>7268.24</v>
      </c>
      <c r="N1630" s="832">
        <v>8</v>
      </c>
      <c r="O1630" s="836">
        <v>2</v>
      </c>
      <c r="P1630" s="835">
        <v>7268.24</v>
      </c>
      <c r="Q1630" s="837">
        <v>1</v>
      </c>
      <c r="R1630" s="832">
        <v>8</v>
      </c>
      <c r="S1630" s="837">
        <v>1</v>
      </c>
      <c r="T1630" s="836">
        <v>2</v>
      </c>
      <c r="U1630" s="838">
        <v>1</v>
      </c>
    </row>
    <row r="1631" spans="1:21" ht="14.4" customHeight="1" x14ac:dyDescent="0.3">
      <c r="A1631" s="831">
        <v>7</v>
      </c>
      <c r="B1631" s="832" t="s">
        <v>2161</v>
      </c>
      <c r="C1631" s="832" t="s">
        <v>2167</v>
      </c>
      <c r="D1631" s="833" t="s">
        <v>3722</v>
      </c>
      <c r="E1631" s="834" t="s">
        <v>2187</v>
      </c>
      <c r="F1631" s="832" t="s">
        <v>2162</v>
      </c>
      <c r="G1631" s="832" t="s">
        <v>3018</v>
      </c>
      <c r="H1631" s="832" t="s">
        <v>634</v>
      </c>
      <c r="I1631" s="832" t="s">
        <v>3035</v>
      </c>
      <c r="J1631" s="832" t="s">
        <v>3034</v>
      </c>
      <c r="K1631" s="832" t="s">
        <v>3027</v>
      </c>
      <c r="L1631" s="835">
        <v>583.70000000000005</v>
      </c>
      <c r="M1631" s="835">
        <v>14008.8</v>
      </c>
      <c r="N1631" s="832">
        <v>24</v>
      </c>
      <c r="O1631" s="836">
        <v>8</v>
      </c>
      <c r="P1631" s="835">
        <v>14008.8</v>
      </c>
      <c r="Q1631" s="837">
        <v>1</v>
      </c>
      <c r="R1631" s="832">
        <v>24</v>
      </c>
      <c r="S1631" s="837">
        <v>1</v>
      </c>
      <c r="T1631" s="836">
        <v>8</v>
      </c>
      <c r="U1631" s="838">
        <v>1</v>
      </c>
    </row>
    <row r="1632" spans="1:21" ht="14.4" customHeight="1" x14ac:dyDescent="0.3">
      <c r="A1632" s="831">
        <v>7</v>
      </c>
      <c r="B1632" s="832" t="s">
        <v>2161</v>
      </c>
      <c r="C1632" s="832" t="s">
        <v>2167</v>
      </c>
      <c r="D1632" s="833" t="s">
        <v>3722</v>
      </c>
      <c r="E1632" s="834" t="s">
        <v>2187</v>
      </c>
      <c r="F1632" s="832" t="s">
        <v>2162</v>
      </c>
      <c r="G1632" s="832" t="s">
        <v>3018</v>
      </c>
      <c r="H1632" s="832" t="s">
        <v>634</v>
      </c>
      <c r="I1632" s="832" t="s">
        <v>3036</v>
      </c>
      <c r="J1632" s="832" t="s">
        <v>3034</v>
      </c>
      <c r="K1632" s="832" t="s">
        <v>3025</v>
      </c>
      <c r="L1632" s="835">
        <v>908.53</v>
      </c>
      <c r="M1632" s="835">
        <v>6359.7099999999991</v>
      </c>
      <c r="N1632" s="832">
        <v>7</v>
      </c>
      <c r="O1632" s="836">
        <v>2</v>
      </c>
      <c r="P1632" s="835">
        <v>1817.06</v>
      </c>
      <c r="Q1632" s="837">
        <v>0.28571428571428575</v>
      </c>
      <c r="R1632" s="832">
        <v>2</v>
      </c>
      <c r="S1632" s="837">
        <v>0.2857142857142857</v>
      </c>
      <c r="T1632" s="836">
        <v>1</v>
      </c>
      <c r="U1632" s="838">
        <v>0.5</v>
      </c>
    </row>
    <row r="1633" spans="1:21" ht="14.4" customHeight="1" x14ac:dyDescent="0.3">
      <c r="A1633" s="831">
        <v>7</v>
      </c>
      <c r="B1633" s="832" t="s">
        <v>2161</v>
      </c>
      <c r="C1633" s="832" t="s">
        <v>2167</v>
      </c>
      <c r="D1633" s="833" t="s">
        <v>3722</v>
      </c>
      <c r="E1633" s="834" t="s">
        <v>2187</v>
      </c>
      <c r="F1633" s="832" t="s">
        <v>2162</v>
      </c>
      <c r="G1633" s="832" t="s">
        <v>3018</v>
      </c>
      <c r="H1633" s="832" t="s">
        <v>634</v>
      </c>
      <c r="I1633" s="832" t="s">
        <v>3175</v>
      </c>
      <c r="J1633" s="832" t="s">
        <v>3034</v>
      </c>
      <c r="K1633" s="832" t="s">
        <v>3029</v>
      </c>
      <c r="L1633" s="835">
        <v>1677.3</v>
      </c>
      <c r="M1633" s="835">
        <v>5031.8999999999996</v>
      </c>
      <c r="N1633" s="832">
        <v>3</v>
      </c>
      <c r="O1633" s="836">
        <v>2</v>
      </c>
      <c r="P1633" s="835">
        <v>3354.6</v>
      </c>
      <c r="Q1633" s="837">
        <v>0.66666666666666674</v>
      </c>
      <c r="R1633" s="832">
        <v>2</v>
      </c>
      <c r="S1633" s="837">
        <v>0.66666666666666663</v>
      </c>
      <c r="T1633" s="836">
        <v>1</v>
      </c>
      <c r="U1633" s="838">
        <v>0.5</v>
      </c>
    </row>
    <row r="1634" spans="1:21" ht="14.4" customHeight="1" x14ac:dyDescent="0.3">
      <c r="A1634" s="831">
        <v>7</v>
      </c>
      <c r="B1634" s="832" t="s">
        <v>2161</v>
      </c>
      <c r="C1634" s="832" t="s">
        <v>2167</v>
      </c>
      <c r="D1634" s="833" t="s">
        <v>3722</v>
      </c>
      <c r="E1634" s="834" t="s">
        <v>2187</v>
      </c>
      <c r="F1634" s="832" t="s">
        <v>2162</v>
      </c>
      <c r="G1634" s="832" t="s">
        <v>3018</v>
      </c>
      <c r="H1634" s="832" t="s">
        <v>585</v>
      </c>
      <c r="I1634" s="832" t="s">
        <v>3480</v>
      </c>
      <c r="J1634" s="832" t="s">
        <v>3031</v>
      </c>
      <c r="K1634" s="832" t="s">
        <v>3027</v>
      </c>
      <c r="L1634" s="835">
        <v>583.70000000000005</v>
      </c>
      <c r="M1634" s="835">
        <v>1751.1000000000001</v>
      </c>
      <c r="N1634" s="832">
        <v>3</v>
      </c>
      <c r="O1634" s="836">
        <v>1</v>
      </c>
      <c r="P1634" s="835">
        <v>1751.1000000000001</v>
      </c>
      <c r="Q1634" s="837">
        <v>1</v>
      </c>
      <c r="R1634" s="832">
        <v>3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7</v>
      </c>
      <c r="B1635" s="832" t="s">
        <v>2161</v>
      </c>
      <c r="C1635" s="832" t="s">
        <v>2167</v>
      </c>
      <c r="D1635" s="833" t="s">
        <v>3722</v>
      </c>
      <c r="E1635" s="834" t="s">
        <v>2187</v>
      </c>
      <c r="F1635" s="832" t="s">
        <v>2162</v>
      </c>
      <c r="G1635" s="832" t="s">
        <v>2344</v>
      </c>
      <c r="H1635" s="832" t="s">
        <v>634</v>
      </c>
      <c r="I1635" s="832" t="s">
        <v>3683</v>
      </c>
      <c r="J1635" s="832" t="s">
        <v>1763</v>
      </c>
      <c r="K1635" s="832" t="s">
        <v>2348</v>
      </c>
      <c r="L1635" s="835">
        <v>57.6</v>
      </c>
      <c r="M1635" s="835">
        <v>57.6</v>
      </c>
      <c r="N1635" s="832">
        <v>1</v>
      </c>
      <c r="O1635" s="836">
        <v>0.5</v>
      </c>
      <c r="P1635" s="835">
        <v>57.6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7</v>
      </c>
      <c r="B1636" s="832" t="s">
        <v>2161</v>
      </c>
      <c r="C1636" s="832" t="s">
        <v>2167</v>
      </c>
      <c r="D1636" s="833" t="s">
        <v>3722</v>
      </c>
      <c r="E1636" s="834" t="s">
        <v>2187</v>
      </c>
      <c r="F1636" s="832" t="s">
        <v>2162</v>
      </c>
      <c r="G1636" s="832" t="s">
        <v>2271</v>
      </c>
      <c r="H1636" s="832" t="s">
        <v>585</v>
      </c>
      <c r="I1636" s="832" t="s">
        <v>2272</v>
      </c>
      <c r="J1636" s="832" t="s">
        <v>680</v>
      </c>
      <c r="K1636" s="832" t="s">
        <v>2273</v>
      </c>
      <c r="L1636" s="835">
        <v>108.44</v>
      </c>
      <c r="M1636" s="835">
        <v>650.64</v>
      </c>
      <c r="N1636" s="832">
        <v>6</v>
      </c>
      <c r="O1636" s="836">
        <v>2.5</v>
      </c>
      <c r="P1636" s="835">
        <v>433.76</v>
      </c>
      <c r="Q1636" s="837">
        <v>0.66666666666666663</v>
      </c>
      <c r="R1636" s="832">
        <v>4</v>
      </c>
      <c r="S1636" s="837">
        <v>0.66666666666666663</v>
      </c>
      <c r="T1636" s="836">
        <v>1.5</v>
      </c>
      <c r="U1636" s="838">
        <v>0.6</v>
      </c>
    </row>
    <row r="1637" spans="1:21" ht="14.4" customHeight="1" x14ac:dyDescent="0.3">
      <c r="A1637" s="831">
        <v>7</v>
      </c>
      <c r="B1637" s="832" t="s">
        <v>2161</v>
      </c>
      <c r="C1637" s="832" t="s">
        <v>2167</v>
      </c>
      <c r="D1637" s="833" t="s">
        <v>3722</v>
      </c>
      <c r="E1637" s="834" t="s">
        <v>2187</v>
      </c>
      <c r="F1637" s="832" t="s">
        <v>2162</v>
      </c>
      <c r="G1637" s="832" t="s">
        <v>2274</v>
      </c>
      <c r="H1637" s="832" t="s">
        <v>585</v>
      </c>
      <c r="I1637" s="832" t="s">
        <v>2275</v>
      </c>
      <c r="J1637" s="832" t="s">
        <v>2276</v>
      </c>
      <c r="K1637" s="832" t="s">
        <v>2277</v>
      </c>
      <c r="L1637" s="835">
        <v>87.67</v>
      </c>
      <c r="M1637" s="835">
        <v>263.01</v>
      </c>
      <c r="N1637" s="832">
        <v>3</v>
      </c>
      <c r="O1637" s="836">
        <v>0.5</v>
      </c>
      <c r="P1637" s="835">
        <v>263.01</v>
      </c>
      <c r="Q1637" s="837">
        <v>1</v>
      </c>
      <c r="R1637" s="832">
        <v>3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7</v>
      </c>
      <c r="B1638" s="832" t="s">
        <v>2161</v>
      </c>
      <c r="C1638" s="832" t="s">
        <v>2167</v>
      </c>
      <c r="D1638" s="833" t="s">
        <v>3722</v>
      </c>
      <c r="E1638" s="834" t="s">
        <v>2187</v>
      </c>
      <c r="F1638" s="832" t="s">
        <v>2162</v>
      </c>
      <c r="G1638" s="832" t="s">
        <v>2429</v>
      </c>
      <c r="H1638" s="832" t="s">
        <v>585</v>
      </c>
      <c r="I1638" s="832" t="s">
        <v>3294</v>
      </c>
      <c r="J1638" s="832" t="s">
        <v>3038</v>
      </c>
      <c r="K1638" s="832" t="s">
        <v>3042</v>
      </c>
      <c r="L1638" s="835">
        <v>597.88</v>
      </c>
      <c r="M1638" s="835">
        <v>3587.2799999999997</v>
      </c>
      <c r="N1638" s="832">
        <v>6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7</v>
      </c>
      <c r="B1639" s="832" t="s">
        <v>2161</v>
      </c>
      <c r="C1639" s="832" t="s">
        <v>2167</v>
      </c>
      <c r="D1639" s="833" t="s">
        <v>3722</v>
      </c>
      <c r="E1639" s="834" t="s">
        <v>2187</v>
      </c>
      <c r="F1639" s="832" t="s">
        <v>2162</v>
      </c>
      <c r="G1639" s="832" t="s">
        <v>2429</v>
      </c>
      <c r="H1639" s="832" t="s">
        <v>585</v>
      </c>
      <c r="I1639" s="832" t="s">
        <v>3037</v>
      </c>
      <c r="J1639" s="832" t="s">
        <v>3038</v>
      </c>
      <c r="K1639" s="832" t="s">
        <v>2432</v>
      </c>
      <c r="L1639" s="835">
        <v>1195.75</v>
      </c>
      <c r="M1639" s="835">
        <v>3587.25</v>
      </c>
      <c r="N1639" s="832">
        <v>3</v>
      </c>
      <c r="O1639" s="836">
        <v>0.5</v>
      </c>
      <c r="P1639" s="835">
        <v>3587.25</v>
      </c>
      <c r="Q1639" s="837">
        <v>1</v>
      </c>
      <c r="R1639" s="832">
        <v>3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7</v>
      </c>
      <c r="B1640" s="832" t="s">
        <v>2161</v>
      </c>
      <c r="C1640" s="832" t="s">
        <v>2167</v>
      </c>
      <c r="D1640" s="833" t="s">
        <v>3722</v>
      </c>
      <c r="E1640" s="834" t="s">
        <v>2187</v>
      </c>
      <c r="F1640" s="832" t="s">
        <v>2162</v>
      </c>
      <c r="G1640" s="832" t="s">
        <v>2429</v>
      </c>
      <c r="H1640" s="832" t="s">
        <v>634</v>
      </c>
      <c r="I1640" s="832" t="s">
        <v>3041</v>
      </c>
      <c r="J1640" s="832" t="s">
        <v>2001</v>
      </c>
      <c r="K1640" s="832" t="s">
        <v>3042</v>
      </c>
      <c r="L1640" s="835">
        <v>597.88</v>
      </c>
      <c r="M1640" s="835">
        <v>5978.7999999999993</v>
      </c>
      <c r="N1640" s="832">
        <v>10</v>
      </c>
      <c r="O1640" s="836">
        <v>1</v>
      </c>
      <c r="P1640" s="835">
        <v>3587.2799999999997</v>
      </c>
      <c r="Q1640" s="837">
        <v>0.6</v>
      </c>
      <c r="R1640" s="832">
        <v>6</v>
      </c>
      <c r="S1640" s="837">
        <v>0.6</v>
      </c>
      <c r="T1640" s="836">
        <v>0.5</v>
      </c>
      <c r="U1640" s="838">
        <v>0.5</v>
      </c>
    </row>
    <row r="1641" spans="1:21" ht="14.4" customHeight="1" x14ac:dyDescent="0.3">
      <c r="A1641" s="831">
        <v>7</v>
      </c>
      <c r="B1641" s="832" t="s">
        <v>2161</v>
      </c>
      <c r="C1641" s="832" t="s">
        <v>2167</v>
      </c>
      <c r="D1641" s="833" t="s">
        <v>3722</v>
      </c>
      <c r="E1641" s="834" t="s">
        <v>2187</v>
      </c>
      <c r="F1641" s="832" t="s">
        <v>2162</v>
      </c>
      <c r="G1641" s="832" t="s">
        <v>2429</v>
      </c>
      <c r="H1641" s="832" t="s">
        <v>585</v>
      </c>
      <c r="I1641" s="832" t="s">
        <v>2430</v>
      </c>
      <c r="J1641" s="832" t="s">
        <v>2431</v>
      </c>
      <c r="K1641" s="832" t="s">
        <v>2432</v>
      </c>
      <c r="L1641" s="835">
        <v>1715.4</v>
      </c>
      <c r="M1641" s="835">
        <v>25731</v>
      </c>
      <c r="N1641" s="832">
        <v>15</v>
      </c>
      <c r="O1641" s="836">
        <v>3.5</v>
      </c>
      <c r="P1641" s="835">
        <v>17154</v>
      </c>
      <c r="Q1641" s="837">
        <v>0.66666666666666663</v>
      </c>
      <c r="R1641" s="832">
        <v>10</v>
      </c>
      <c r="S1641" s="837">
        <v>0.66666666666666663</v>
      </c>
      <c r="T1641" s="836">
        <v>2.5</v>
      </c>
      <c r="U1641" s="838">
        <v>0.7142857142857143</v>
      </c>
    </row>
    <row r="1642" spans="1:21" ht="14.4" customHeight="1" x14ac:dyDescent="0.3">
      <c r="A1642" s="831">
        <v>7</v>
      </c>
      <c r="B1642" s="832" t="s">
        <v>2161</v>
      </c>
      <c r="C1642" s="832" t="s">
        <v>2167</v>
      </c>
      <c r="D1642" s="833" t="s">
        <v>3722</v>
      </c>
      <c r="E1642" s="834" t="s">
        <v>2187</v>
      </c>
      <c r="F1642" s="832" t="s">
        <v>2162</v>
      </c>
      <c r="G1642" s="832" t="s">
        <v>2429</v>
      </c>
      <c r="H1642" s="832" t="s">
        <v>585</v>
      </c>
      <c r="I1642" s="832" t="s">
        <v>3044</v>
      </c>
      <c r="J1642" s="832" t="s">
        <v>3045</v>
      </c>
      <c r="K1642" s="832" t="s">
        <v>2432</v>
      </c>
      <c r="L1642" s="835">
        <v>1715.48</v>
      </c>
      <c r="M1642" s="835">
        <v>10292.880000000001</v>
      </c>
      <c r="N1642" s="832">
        <v>6</v>
      </c>
      <c r="O1642" s="836">
        <v>1</v>
      </c>
      <c r="P1642" s="835">
        <v>10292.880000000001</v>
      </c>
      <c r="Q1642" s="837">
        <v>1</v>
      </c>
      <c r="R1642" s="832">
        <v>6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7</v>
      </c>
      <c r="B1643" s="832" t="s">
        <v>2161</v>
      </c>
      <c r="C1643" s="832" t="s">
        <v>2167</v>
      </c>
      <c r="D1643" s="833" t="s">
        <v>3722</v>
      </c>
      <c r="E1643" s="834" t="s">
        <v>2187</v>
      </c>
      <c r="F1643" s="832" t="s">
        <v>2162</v>
      </c>
      <c r="G1643" s="832" t="s">
        <v>2429</v>
      </c>
      <c r="H1643" s="832" t="s">
        <v>634</v>
      </c>
      <c r="I1643" s="832" t="s">
        <v>3046</v>
      </c>
      <c r="J1643" s="832" t="s">
        <v>2001</v>
      </c>
      <c r="K1643" s="832" t="s">
        <v>2432</v>
      </c>
      <c r="L1643" s="835">
        <v>1195.75</v>
      </c>
      <c r="M1643" s="835">
        <v>29893.75</v>
      </c>
      <c r="N1643" s="832">
        <v>25</v>
      </c>
      <c r="O1643" s="836">
        <v>4</v>
      </c>
      <c r="P1643" s="835">
        <v>20327.75</v>
      </c>
      <c r="Q1643" s="837">
        <v>0.68</v>
      </c>
      <c r="R1643" s="832">
        <v>17</v>
      </c>
      <c r="S1643" s="837">
        <v>0.68</v>
      </c>
      <c r="T1643" s="836">
        <v>2.5</v>
      </c>
      <c r="U1643" s="838">
        <v>0.625</v>
      </c>
    </row>
    <row r="1644" spans="1:21" ht="14.4" customHeight="1" x14ac:dyDescent="0.3">
      <c r="A1644" s="831">
        <v>7</v>
      </c>
      <c r="B1644" s="832" t="s">
        <v>2161</v>
      </c>
      <c r="C1644" s="832" t="s">
        <v>2167</v>
      </c>
      <c r="D1644" s="833" t="s">
        <v>3722</v>
      </c>
      <c r="E1644" s="834" t="s">
        <v>2187</v>
      </c>
      <c r="F1644" s="832" t="s">
        <v>2162</v>
      </c>
      <c r="G1644" s="832" t="s">
        <v>2429</v>
      </c>
      <c r="H1644" s="832" t="s">
        <v>585</v>
      </c>
      <c r="I1644" s="832" t="s">
        <v>3047</v>
      </c>
      <c r="J1644" s="832" t="s">
        <v>2001</v>
      </c>
      <c r="K1644" s="832" t="s">
        <v>3048</v>
      </c>
      <c r="L1644" s="835">
        <v>1286.6199999999999</v>
      </c>
      <c r="M1644" s="835">
        <v>7719.7199999999993</v>
      </c>
      <c r="N1644" s="832">
        <v>6</v>
      </c>
      <c r="O1644" s="836">
        <v>2</v>
      </c>
      <c r="P1644" s="835">
        <v>7719.7199999999993</v>
      </c>
      <c r="Q1644" s="837">
        <v>1</v>
      </c>
      <c r="R1644" s="832">
        <v>6</v>
      </c>
      <c r="S1644" s="837">
        <v>1</v>
      </c>
      <c r="T1644" s="836">
        <v>2</v>
      </c>
      <c r="U1644" s="838">
        <v>1</v>
      </c>
    </row>
    <row r="1645" spans="1:21" ht="14.4" customHeight="1" x14ac:dyDescent="0.3">
      <c r="A1645" s="831">
        <v>7</v>
      </c>
      <c r="B1645" s="832" t="s">
        <v>2161</v>
      </c>
      <c r="C1645" s="832" t="s">
        <v>2167</v>
      </c>
      <c r="D1645" s="833" t="s">
        <v>3722</v>
      </c>
      <c r="E1645" s="834" t="s">
        <v>2187</v>
      </c>
      <c r="F1645" s="832" t="s">
        <v>2162</v>
      </c>
      <c r="G1645" s="832" t="s">
        <v>2429</v>
      </c>
      <c r="H1645" s="832" t="s">
        <v>585</v>
      </c>
      <c r="I1645" s="832" t="s">
        <v>3492</v>
      </c>
      <c r="J1645" s="832" t="s">
        <v>3493</v>
      </c>
      <c r="K1645" s="832" t="s">
        <v>3042</v>
      </c>
      <c r="L1645" s="835">
        <v>597.88</v>
      </c>
      <c r="M1645" s="835">
        <v>597.88</v>
      </c>
      <c r="N1645" s="832">
        <v>1</v>
      </c>
      <c r="O1645" s="836">
        <v>1</v>
      </c>
      <c r="P1645" s="835">
        <v>597.88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7</v>
      </c>
      <c r="B1646" s="832" t="s">
        <v>2161</v>
      </c>
      <c r="C1646" s="832" t="s">
        <v>2167</v>
      </c>
      <c r="D1646" s="833" t="s">
        <v>3722</v>
      </c>
      <c r="E1646" s="834" t="s">
        <v>2187</v>
      </c>
      <c r="F1646" s="832" t="s">
        <v>2162</v>
      </c>
      <c r="G1646" s="832" t="s">
        <v>2429</v>
      </c>
      <c r="H1646" s="832" t="s">
        <v>634</v>
      </c>
      <c r="I1646" s="832" t="s">
        <v>2000</v>
      </c>
      <c r="J1646" s="832" t="s">
        <v>2001</v>
      </c>
      <c r="K1646" s="832" t="s">
        <v>2002</v>
      </c>
      <c r="L1646" s="835">
        <v>298.94</v>
      </c>
      <c r="M1646" s="835">
        <v>896.81999999999994</v>
      </c>
      <c r="N1646" s="832">
        <v>3</v>
      </c>
      <c r="O1646" s="836">
        <v>0.5</v>
      </c>
      <c r="P1646" s="835">
        <v>896.81999999999994</v>
      </c>
      <c r="Q1646" s="837">
        <v>1</v>
      </c>
      <c r="R1646" s="832">
        <v>3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7</v>
      </c>
      <c r="B1647" s="832" t="s">
        <v>2161</v>
      </c>
      <c r="C1647" s="832" t="s">
        <v>2167</v>
      </c>
      <c r="D1647" s="833" t="s">
        <v>3722</v>
      </c>
      <c r="E1647" s="834" t="s">
        <v>2187</v>
      </c>
      <c r="F1647" s="832" t="s">
        <v>2162</v>
      </c>
      <c r="G1647" s="832" t="s">
        <v>2429</v>
      </c>
      <c r="H1647" s="832" t="s">
        <v>634</v>
      </c>
      <c r="I1647" s="832" t="s">
        <v>3049</v>
      </c>
      <c r="J1647" s="832" t="s">
        <v>2001</v>
      </c>
      <c r="K1647" s="832" t="s">
        <v>3050</v>
      </c>
      <c r="L1647" s="835">
        <v>2391.48</v>
      </c>
      <c r="M1647" s="835">
        <v>7174.4400000000005</v>
      </c>
      <c r="N1647" s="832">
        <v>3</v>
      </c>
      <c r="O1647" s="836">
        <v>0.5</v>
      </c>
      <c r="P1647" s="835">
        <v>7174.4400000000005</v>
      </c>
      <c r="Q1647" s="837">
        <v>1</v>
      </c>
      <c r="R1647" s="832">
        <v>3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7</v>
      </c>
      <c r="B1648" s="832" t="s">
        <v>2161</v>
      </c>
      <c r="C1648" s="832" t="s">
        <v>2167</v>
      </c>
      <c r="D1648" s="833" t="s">
        <v>3722</v>
      </c>
      <c r="E1648" s="834" t="s">
        <v>2187</v>
      </c>
      <c r="F1648" s="832" t="s">
        <v>2162</v>
      </c>
      <c r="G1648" s="832" t="s">
        <v>2429</v>
      </c>
      <c r="H1648" s="832" t="s">
        <v>585</v>
      </c>
      <c r="I1648" s="832" t="s">
        <v>3051</v>
      </c>
      <c r="J1648" s="832" t="s">
        <v>2001</v>
      </c>
      <c r="K1648" s="832" t="s">
        <v>3052</v>
      </c>
      <c r="L1648" s="835">
        <v>2573.2199999999998</v>
      </c>
      <c r="M1648" s="835">
        <v>12866.099999999999</v>
      </c>
      <c r="N1648" s="832">
        <v>5</v>
      </c>
      <c r="O1648" s="836">
        <v>2</v>
      </c>
      <c r="P1648" s="835">
        <v>10292.879999999999</v>
      </c>
      <c r="Q1648" s="837">
        <v>0.8</v>
      </c>
      <c r="R1648" s="832">
        <v>4</v>
      </c>
      <c r="S1648" s="837">
        <v>0.8</v>
      </c>
      <c r="T1648" s="836">
        <v>1.5</v>
      </c>
      <c r="U1648" s="838">
        <v>0.75</v>
      </c>
    </row>
    <row r="1649" spans="1:21" ht="14.4" customHeight="1" x14ac:dyDescent="0.3">
      <c r="A1649" s="831">
        <v>7</v>
      </c>
      <c r="B1649" s="832" t="s">
        <v>2161</v>
      </c>
      <c r="C1649" s="832" t="s">
        <v>2167</v>
      </c>
      <c r="D1649" s="833" t="s">
        <v>3722</v>
      </c>
      <c r="E1649" s="834" t="s">
        <v>2187</v>
      </c>
      <c r="F1649" s="832" t="s">
        <v>2162</v>
      </c>
      <c r="G1649" s="832" t="s">
        <v>3547</v>
      </c>
      <c r="H1649" s="832" t="s">
        <v>585</v>
      </c>
      <c r="I1649" s="832" t="s">
        <v>3687</v>
      </c>
      <c r="J1649" s="832" t="s">
        <v>3549</v>
      </c>
      <c r="K1649" s="832" t="s">
        <v>3550</v>
      </c>
      <c r="L1649" s="835">
        <v>0</v>
      </c>
      <c r="M1649" s="835">
        <v>0</v>
      </c>
      <c r="N1649" s="832">
        <v>2</v>
      </c>
      <c r="O1649" s="836">
        <v>1</v>
      </c>
      <c r="P1649" s="835">
        <v>0</v>
      </c>
      <c r="Q1649" s="837"/>
      <c r="R1649" s="832">
        <v>2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7</v>
      </c>
      <c r="B1650" s="832" t="s">
        <v>2161</v>
      </c>
      <c r="C1650" s="832" t="s">
        <v>2167</v>
      </c>
      <c r="D1650" s="833" t="s">
        <v>3722</v>
      </c>
      <c r="E1650" s="834" t="s">
        <v>2187</v>
      </c>
      <c r="F1650" s="832" t="s">
        <v>2162</v>
      </c>
      <c r="G1650" s="832" t="s">
        <v>2350</v>
      </c>
      <c r="H1650" s="832" t="s">
        <v>634</v>
      </c>
      <c r="I1650" s="832" t="s">
        <v>1985</v>
      </c>
      <c r="J1650" s="832" t="s">
        <v>1986</v>
      </c>
      <c r="K1650" s="832" t="s">
        <v>1987</v>
      </c>
      <c r="L1650" s="835">
        <v>0</v>
      </c>
      <c r="M1650" s="835">
        <v>0</v>
      </c>
      <c r="N1650" s="832">
        <v>10</v>
      </c>
      <c r="O1650" s="836">
        <v>2</v>
      </c>
      <c r="P1650" s="835">
        <v>0</v>
      </c>
      <c r="Q1650" s="837"/>
      <c r="R1650" s="832">
        <v>5</v>
      </c>
      <c r="S1650" s="837">
        <v>0.5</v>
      </c>
      <c r="T1650" s="836">
        <v>1</v>
      </c>
      <c r="U1650" s="838">
        <v>0.5</v>
      </c>
    </row>
    <row r="1651" spans="1:21" ht="14.4" customHeight="1" x14ac:dyDescent="0.3">
      <c r="A1651" s="831">
        <v>7</v>
      </c>
      <c r="B1651" s="832" t="s">
        <v>2161</v>
      </c>
      <c r="C1651" s="832" t="s">
        <v>2167</v>
      </c>
      <c r="D1651" s="833" t="s">
        <v>3722</v>
      </c>
      <c r="E1651" s="834" t="s">
        <v>2187</v>
      </c>
      <c r="F1651" s="832" t="s">
        <v>2162</v>
      </c>
      <c r="G1651" s="832" t="s">
        <v>2518</v>
      </c>
      <c r="H1651" s="832" t="s">
        <v>585</v>
      </c>
      <c r="I1651" s="832" t="s">
        <v>2519</v>
      </c>
      <c r="J1651" s="832" t="s">
        <v>2520</v>
      </c>
      <c r="K1651" s="832" t="s">
        <v>2521</v>
      </c>
      <c r="L1651" s="835">
        <v>60.39</v>
      </c>
      <c r="M1651" s="835">
        <v>241.56</v>
      </c>
      <c r="N1651" s="832">
        <v>4</v>
      </c>
      <c r="O1651" s="836">
        <v>1</v>
      </c>
      <c r="P1651" s="835">
        <v>241.56</v>
      </c>
      <c r="Q1651" s="837">
        <v>1</v>
      </c>
      <c r="R1651" s="832">
        <v>4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7</v>
      </c>
      <c r="B1652" s="832" t="s">
        <v>2161</v>
      </c>
      <c r="C1652" s="832" t="s">
        <v>2167</v>
      </c>
      <c r="D1652" s="833" t="s">
        <v>3722</v>
      </c>
      <c r="E1652" s="834" t="s">
        <v>2187</v>
      </c>
      <c r="F1652" s="832" t="s">
        <v>2162</v>
      </c>
      <c r="G1652" s="832" t="s">
        <v>3060</v>
      </c>
      <c r="H1652" s="832" t="s">
        <v>585</v>
      </c>
      <c r="I1652" s="832" t="s">
        <v>3061</v>
      </c>
      <c r="J1652" s="832" t="s">
        <v>3062</v>
      </c>
      <c r="K1652" s="832" t="s">
        <v>3063</v>
      </c>
      <c r="L1652" s="835">
        <v>583.70000000000005</v>
      </c>
      <c r="M1652" s="835">
        <v>583.70000000000005</v>
      </c>
      <c r="N1652" s="832">
        <v>1</v>
      </c>
      <c r="O1652" s="836">
        <v>1</v>
      </c>
      <c r="P1652" s="835">
        <v>583.70000000000005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7</v>
      </c>
      <c r="B1653" s="832" t="s">
        <v>2161</v>
      </c>
      <c r="C1653" s="832" t="s">
        <v>2167</v>
      </c>
      <c r="D1653" s="833" t="s">
        <v>3722</v>
      </c>
      <c r="E1653" s="834" t="s">
        <v>2187</v>
      </c>
      <c r="F1653" s="832" t="s">
        <v>2162</v>
      </c>
      <c r="G1653" s="832" t="s">
        <v>3060</v>
      </c>
      <c r="H1653" s="832" t="s">
        <v>585</v>
      </c>
      <c r="I1653" s="832" t="s">
        <v>3064</v>
      </c>
      <c r="J1653" s="832" t="s">
        <v>3062</v>
      </c>
      <c r="K1653" s="832" t="s">
        <v>3065</v>
      </c>
      <c r="L1653" s="835">
        <v>908.53</v>
      </c>
      <c r="M1653" s="835">
        <v>9085.2999999999993</v>
      </c>
      <c r="N1653" s="832">
        <v>10</v>
      </c>
      <c r="O1653" s="836">
        <v>6</v>
      </c>
      <c r="P1653" s="835">
        <v>8176.7699999999995</v>
      </c>
      <c r="Q1653" s="837">
        <v>0.9</v>
      </c>
      <c r="R1653" s="832">
        <v>9</v>
      </c>
      <c r="S1653" s="837">
        <v>0.9</v>
      </c>
      <c r="T1653" s="836">
        <v>5</v>
      </c>
      <c r="U1653" s="838">
        <v>0.83333333333333337</v>
      </c>
    </row>
    <row r="1654" spans="1:21" ht="14.4" customHeight="1" x14ac:dyDescent="0.3">
      <c r="A1654" s="831">
        <v>7</v>
      </c>
      <c r="B1654" s="832" t="s">
        <v>2161</v>
      </c>
      <c r="C1654" s="832" t="s">
        <v>2167</v>
      </c>
      <c r="D1654" s="833" t="s">
        <v>3722</v>
      </c>
      <c r="E1654" s="834" t="s">
        <v>2187</v>
      </c>
      <c r="F1654" s="832" t="s">
        <v>2162</v>
      </c>
      <c r="G1654" s="832" t="s">
        <v>3060</v>
      </c>
      <c r="H1654" s="832" t="s">
        <v>585</v>
      </c>
      <c r="I1654" s="832" t="s">
        <v>3066</v>
      </c>
      <c r="J1654" s="832" t="s">
        <v>3062</v>
      </c>
      <c r="K1654" s="832" t="s">
        <v>3067</v>
      </c>
      <c r="L1654" s="835">
        <v>1677.3</v>
      </c>
      <c r="M1654" s="835">
        <v>8386.5</v>
      </c>
      <c r="N1654" s="832">
        <v>5</v>
      </c>
      <c r="O1654" s="836">
        <v>2</v>
      </c>
      <c r="P1654" s="835">
        <v>8386.5</v>
      </c>
      <c r="Q1654" s="837">
        <v>1</v>
      </c>
      <c r="R1654" s="832">
        <v>5</v>
      </c>
      <c r="S1654" s="837">
        <v>1</v>
      </c>
      <c r="T1654" s="836">
        <v>2</v>
      </c>
      <c r="U1654" s="838">
        <v>1</v>
      </c>
    </row>
    <row r="1655" spans="1:21" ht="14.4" customHeight="1" x14ac:dyDescent="0.3">
      <c r="A1655" s="831">
        <v>7</v>
      </c>
      <c r="B1655" s="832" t="s">
        <v>2161</v>
      </c>
      <c r="C1655" s="832" t="s">
        <v>2167</v>
      </c>
      <c r="D1655" s="833" t="s">
        <v>3722</v>
      </c>
      <c r="E1655" s="834" t="s">
        <v>2187</v>
      </c>
      <c r="F1655" s="832" t="s">
        <v>2162</v>
      </c>
      <c r="G1655" s="832" t="s">
        <v>3060</v>
      </c>
      <c r="H1655" s="832" t="s">
        <v>585</v>
      </c>
      <c r="I1655" s="832" t="s">
        <v>3068</v>
      </c>
      <c r="J1655" s="832" t="s">
        <v>3062</v>
      </c>
      <c r="K1655" s="832" t="s">
        <v>3069</v>
      </c>
      <c r="L1655" s="835">
        <v>1257.97</v>
      </c>
      <c r="M1655" s="835">
        <v>7547.82</v>
      </c>
      <c r="N1655" s="832">
        <v>6</v>
      </c>
      <c r="O1655" s="836">
        <v>3</v>
      </c>
      <c r="P1655" s="835">
        <v>2515.94</v>
      </c>
      <c r="Q1655" s="837">
        <v>0.33333333333333337</v>
      </c>
      <c r="R1655" s="832">
        <v>2</v>
      </c>
      <c r="S1655" s="837">
        <v>0.33333333333333331</v>
      </c>
      <c r="T1655" s="836">
        <v>1</v>
      </c>
      <c r="U1655" s="838">
        <v>0.33333333333333331</v>
      </c>
    </row>
    <row r="1656" spans="1:21" ht="14.4" customHeight="1" x14ac:dyDescent="0.3">
      <c r="A1656" s="831">
        <v>7</v>
      </c>
      <c r="B1656" s="832" t="s">
        <v>2161</v>
      </c>
      <c r="C1656" s="832" t="s">
        <v>2167</v>
      </c>
      <c r="D1656" s="833" t="s">
        <v>3722</v>
      </c>
      <c r="E1656" s="834" t="s">
        <v>2187</v>
      </c>
      <c r="F1656" s="832" t="s">
        <v>2162</v>
      </c>
      <c r="G1656" s="832" t="s">
        <v>3060</v>
      </c>
      <c r="H1656" s="832" t="s">
        <v>585</v>
      </c>
      <c r="I1656" s="832" t="s">
        <v>3072</v>
      </c>
      <c r="J1656" s="832" t="s">
        <v>3062</v>
      </c>
      <c r="K1656" s="832" t="s">
        <v>3073</v>
      </c>
      <c r="L1656" s="835">
        <v>0</v>
      </c>
      <c r="M1656" s="835">
        <v>0</v>
      </c>
      <c r="N1656" s="832">
        <v>2</v>
      </c>
      <c r="O1656" s="836">
        <v>1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7</v>
      </c>
      <c r="B1657" s="832" t="s">
        <v>2161</v>
      </c>
      <c r="C1657" s="832" t="s">
        <v>2167</v>
      </c>
      <c r="D1657" s="833" t="s">
        <v>3722</v>
      </c>
      <c r="E1657" s="834" t="s">
        <v>2187</v>
      </c>
      <c r="F1657" s="832" t="s">
        <v>2162</v>
      </c>
      <c r="G1657" s="832" t="s">
        <v>3060</v>
      </c>
      <c r="H1657" s="832" t="s">
        <v>585</v>
      </c>
      <c r="I1657" s="832" t="s">
        <v>3322</v>
      </c>
      <c r="J1657" s="832" t="s">
        <v>3075</v>
      </c>
      <c r="K1657" s="832" t="s">
        <v>3323</v>
      </c>
      <c r="L1657" s="835">
        <v>151.43</v>
      </c>
      <c r="M1657" s="835">
        <v>2120.02</v>
      </c>
      <c r="N1657" s="832">
        <v>14</v>
      </c>
      <c r="O1657" s="836">
        <v>4</v>
      </c>
      <c r="P1657" s="835">
        <v>1968.5900000000001</v>
      </c>
      <c r="Q1657" s="837">
        <v>0.9285714285714286</v>
      </c>
      <c r="R1657" s="832">
        <v>13</v>
      </c>
      <c r="S1657" s="837">
        <v>0.9285714285714286</v>
      </c>
      <c r="T1657" s="836">
        <v>3</v>
      </c>
      <c r="U1657" s="838">
        <v>0.75</v>
      </c>
    </row>
    <row r="1658" spans="1:21" ht="14.4" customHeight="1" x14ac:dyDescent="0.3">
      <c r="A1658" s="831">
        <v>7</v>
      </c>
      <c r="B1658" s="832" t="s">
        <v>2161</v>
      </c>
      <c r="C1658" s="832" t="s">
        <v>2167</v>
      </c>
      <c r="D1658" s="833" t="s">
        <v>3722</v>
      </c>
      <c r="E1658" s="834" t="s">
        <v>2187</v>
      </c>
      <c r="F1658" s="832" t="s">
        <v>2162</v>
      </c>
      <c r="G1658" s="832" t="s">
        <v>3501</v>
      </c>
      <c r="H1658" s="832" t="s">
        <v>585</v>
      </c>
      <c r="I1658" s="832" t="s">
        <v>3504</v>
      </c>
      <c r="J1658" s="832" t="s">
        <v>1256</v>
      </c>
      <c r="K1658" s="832" t="s">
        <v>3505</v>
      </c>
      <c r="L1658" s="835">
        <v>55.16</v>
      </c>
      <c r="M1658" s="835">
        <v>110.32</v>
      </c>
      <c r="N1658" s="832">
        <v>2</v>
      </c>
      <c r="O1658" s="836">
        <v>0.5</v>
      </c>
      <c r="P1658" s="835">
        <v>110.32</v>
      </c>
      <c r="Q1658" s="837">
        <v>1</v>
      </c>
      <c r="R1658" s="832">
        <v>2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7</v>
      </c>
      <c r="B1659" s="832" t="s">
        <v>2161</v>
      </c>
      <c r="C1659" s="832" t="s">
        <v>2167</v>
      </c>
      <c r="D1659" s="833" t="s">
        <v>3722</v>
      </c>
      <c r="E1659" s="834" t="s">
        <v>2187</v>
      </c>
      <c r="F1659" s="832" t="s">
        <v>2162</v>
      </c>
      <c r="G1659" s="832" t="s">
        <v>3083</v>
      </c>
      <c r="H1659" s="832" t="s">
        <v>585</v>
      </c>
      <c r="I1659" s="832" t="s">
        <v>3084</v>
      </c>
      <c r="J1659" s="832" t="s">
        <v>3085</v>
      </c>
      <c r="K1659" s="832" t="s">
        <v>2990</v>
      </c>
      <c r="L1659" s="835">
        <v>38.56</v>
      </c>
      <c r="M1659" s="835">
        <v>38.56</v>
      </c>
      <c r="N1659" s="832">
        <v>1</v>
      </c>
      <c r="O1659" s="836">
        <v>0.5</v>
      </c>
      <c r="P1659" s="835">
        <v>38.56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7</v>
      </c>
      <c r="B1660" s="832" t="s">
        <v>2161</v>
      </c>
      <c r="C1660" s="832" t="s">
        <v>2167</v>
      </c>
      <c r="D1660" s="833" t="s">
        <v>3722</v>
      </c>
      <c r="E1660" s="834" t="s">
        <v>2187</v>
      </c>
      <c r="F1660" s="832" t="s">
        <v>2162</v>
      </c>
      <c r="G1660" s="832" t="s">
        <v>2356</v>
      </c>
      <c r="H1660" s="832" t="s">
        <v>585</v>
      </c>
      <c r="I1660" s="832" t="s">
        <v>3086</v>
      </c>
      <c r="J1660" s="832" t="s">
        <v>3087</v>
      </c>
      <c r="K1660" s="832" t="s">
        <v>1819</v>
      </c>
      <c r="L1660" s="835">
        <v>187.92</v>
      </c>
      <c r="M1660" s="835">
        <v>1879.1999999999998</v>
      </c>
      <c r="N1660" s="832">
        <v>10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7</v>
      </c>
      <c r="B1661" s="832" t="s">
        <v>2161</v>
      </c>
      <c r="C1661" s="832" t="s">
        <v>2167</v>
      </c>
      <c r="D1661" s="833" t="s">
        <v>3722</v>
      </c>
      <c r="E1661" s="834" t="s">
        <v>2187</v>
      </c>
      <c r="F1661" s="832" t="s">
        <v>2162</v>
      </c>
      <c r="G1661" s="832" t="s">
        <v>2356</v>
      </c>
      <c r="H1661" s="832" t="s">
        <v>585</v>
      </c>
      <c r="I1661" s="832" t="s">
        <v>2433</v>
      </c>
      <c r="J1661" s="832" t="s">
        <v>2434</v>
      </c>
      <c r="K1661" s="832" t="s">
        <v>2435</v>
      </c>
      <c r="L1661" s="835">
        <v>140.94999999999999</v>
      </c>
      <c r="M1661" s="835">
        <v>845.69999999999993</v>
      </c>
      <c r="N1661" s="832">
        <v>6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7</v>
      </c>
      <c r="B1662" s="832" t="s">
        <v>2161</v>
      </c>
      <c r="C1662" s="832" t="s">
        <v>2167</v>
      </c>
      <c r="D1662" s="833" t="s">
        <v>3722</v>
      </c>
      <c r="E1662" s="834" t="s">
        <v>2187</v>
      </c>
      <c r="F1662" s="832" t="s">
        <v>2162</v>
      </c>
      <c r="G1662" s="832" t="s">
        <v>2356</v>
      </c>
      <c r="H1662" s="832" t="s">
        <v>585</v>
      </c>
      <c r="I1662" s="832" t="s">
        <v>2357</v>
      </c>
      <c r="J1662" s="832" t="s">
        <v>2358</v>
      </c>
      <c r="K1662" s="832" t="s">
        <v>1819</v>
      </c>
      <c r="L1662" s="835">
        <v>187.92</v>
      </c>
      <c r="M1662" s="835">
        <v>1691.28</v>
      </c>
      <c r="N1662" s="832">
        <v>9</v>
      </c>
      <c r="O1662" s="836">
        <v>1</v>
      </c>
      <c r="P1662" s="835">
        <v>1691.28</v>
      </c>
      <c r="Q1662" s="837">
        <v>1</v>
      </c>
      <c r="R1662" s="832">
        <v>9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7</v>
      </c>
      <c r="B1663" s="832" t="s">
        <v>2161</v>
      </c>
      <c r="C1663" s="832" t="s">
        <v>2167</v>
      </c>
      <c r="D1663" s="833" t="s">
        <v>3722</v>
      </c>
      <c r="E1663" s="834" t="s">
        <v>2187</v>
      </c>
      <c r="F1663" s="832" t="s">
        <v>2162</v>
      </c>
      <c r="G1663" s="832" t="s">
        <v>2356</v>
      </c>
      <c r="H1663" s="832" t="s">
        <v>585</v>
      </c>
      <c r="I1663" s="832" t="s">
        <v>3088</v>
      </c>
      <c r="J1663" s="832" t="s">
        <v>3089</v>
      </c>
      <c r="K1663" s="832" t="s">
        <v>3090</v>
      </c>
      <c r="L1663" s="835">
        <v>300.68</v>
      </c>
      <c r="M1663" s="835">
        <v>902.04</v>
      </c>
      <c r="N1663" s="832">
        <v>3</v>
      </c>
      <c r="O1663" s="836">
        <v>1</v>
      </c>
      <c r="P1663" s="835">
        <v>902.04</v>
      </c>
      <c r="Q1663" s="837">
        <v>1</v>
      </c>
      <c r="R1663" s="832">
        <v>3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7</v>
      </c>
      <c r="B1664" s="832" t="s">
        <v>2161</v>
      </c>
      <c r="C1664" s="832" t="s">
        <v>2167</v>
      </c>
      <c r="D1664" s="833" t="s">
        <v>3722</v>
      </c>
      <c r="E1664" s="834" t="s">
        <v>2187</v>
      </c>
      <c r="F1664" s="832" t="s">
        <v>2162</v>
      </c>
      <c r="G1664" s="832" t="s">
        <v>2356</v>
      </c>
      <c r="H1664" s="832" t="s">
        <v>585</v>
      </c>
      <c r="I1664" s="832" t="s">
        <v>3091</v>
      </c>
      <c r="J1664" s="832" t="s">
        <v>1261</v>
      </c>
      <c r="K1664" s="832" t="s">
        <v>2361</v>
      </c>
      <c r="L1664" s="835">
        <v>93.96</v>
      </c>
      <c r="M1664" s="835">
        <v>845.64</v>
      </c>
      <c r="N1664" s="832">
        <v>9</v>
      </c>
      <c r="O1664" s="836">
        <v>2</v>
      </c>
      <c r="P1664" s="835">
        <v>281.88</v>
      </c>
      <c r="Q1664" s="837">
        <v>0.33333333333333331</v>
      </c>
      <c r="R1664" s="832">
        <v>3</v>
      </c>
      <c r="S1664" s="837">
        <v>0.33333333333333331</v>
      </c>
      <c r="T1664" s="836">
        <v>0.5</v>
      </c>
      <c r="U1664" s="838">
        <v>0.25</v>
      </c>
    </row>
    <row r="1665" spans="1:21" ht="14.4" customHeight="1" x14ac:dyDescent="0.3">
      <c r="A1665" s="831">
        <v>7</v>
      </c>
      <c r="B1665" s="832" t="s">
        <v>2161</v>
      </c>
      <c r="C1665" s="832" t="s">
        <v>2167</v>
      </c>
      <c r="D1665" s="833" t="s">
        <v>3722</v>
      </c>
      <c r="E1665" s="834" t="s">
        <v>2187</v>
      </c>
      <c r="F1665" s="832" t="s">
        <v>2162</v>
      </c>
      <c r="G1665" s="832" t="s">
        <v>2356</v>
      </c>
      <c r="H1665" s="832" t="s">
        <v>585</v>
      </c>
      <c r="I1665" s="832" t="s">
        <v>3611</v>
      </c>
      <c r="J1665" s="832" t="s">
        <v>1261</v>
      </c>
      <c r="K1665" s="832" t="s">
        <v>3279</v>
      </c>
      <c r="L1665" s="835">
        <v>156.61000000000001</v>
      </c>
      <c r="M1665" s="835">
        <v>1409.49</v>
      </c>
      <c r="N1665" s="832">
        <v>9</v>
      </c>
      <c r="O1665" s="836">
        <v>3</v>
      </c>
      <c r="P1665" s="835">
        <v>313.22000000000003</v>
      </c>
      <c r="Q1665" s="837">
        <v>0.22222222222222224</v>
      </c>
      <c r="R1665" s="832">
        <v>2</v>
      </c>
      <c r="S1665" s="837">
        <v>0.22222222222222221</v>
      </c>
      <c r="T1665" s="836">
        <v>1</v>
      </c>
      <c r="U1665" s="838">
        <v>0.33333333333333331</v>
      </c>
    </row>
    <row r="1666" spans="1:21" ht="14.4" customHeight="1" x14ac:dyDescent="0.3">
      <c r="A1666" s="831">
        <v>7</v>
      </c>
      <c r="B1666" s="832" t="s">
        <v>2161</v>
      </c>
      <c r="C1666" s="832" t="s">
        <v>2167</v>
      </c>
      <c r="D1666" s="833" t="s">
        <v>3722</v>
      </c>
      <c r="E1666" s="834" t="s">
        <v>2187</v>
      </c>
      <c r="F1666" s="832" t="s">
        <v>2162</v>
      </c>
      <c r="G1666" s="832" t="s">
        <v>3102</v>
      </c>
      <c r="H1666" s="832" t="s">
        <v>634</v>
      </c>
      <c r="I1666" s="832" t="s">
        <v>3332</v>
      </c>
      <c r="J1666" s="832" t="s">
        <v>3104</v>
      </c>
      <c r="K1666" s="832" t="s">
        <v>3333</v>
      </c>
      <c r="L1666" s="835">
        <v>80.53</v>
      </c>
      <c r="M1666" s="835">
        <v>322.12</v>
      </c>
      <c r="N1666" s="832">
        <v>4</v>
      </c>
      <c r="O1666" s="836">
        <v>1.5</v>
      </c>
      <c r="P1666" s="835">
        <v>322.12</v>
      </c>
      <c r="Q1666" s="837">
        <v>1</v>
      </c>
      <c r="R1666" s="832">
        <v>4</v>
      </c>
      <c r="S1666" s="837">
        <v>1</v>
      </c>
      <c r="T1666" s="836">
        <v>1.5</v>
      </c>
      <c r="U1666" s="838">
        <v>1</v>
      </c>
    </row>
    <row r="1667" spans="1:21" ht="14.4" customHeight="1" x14ac:dyDescent="0.3">
      <c r="A1667" s="831">
        <v>7</v>
      </c>
      <c r="B1667" s="832" t="s">
        <v>2161</v>
      </c>
      <c r="C1667" s="832" t="s">
        <v>2167</v>
      </c>
      <c r="D1667" s="833" t="s">
        <v>3722</v>
      </c>
      <c r="E1667" s="834" t="s">
        <v>2187</v>
      </c>
      <c r="F1667" s="832" t="s">
        <v>2162</v>
      </c>
      <c r="G1667" s="832" t="s">
        <v>3102</v>
      </c>
      <c r="H1667" s="832" t="s">
        <v>634</v>
      </c>
      <c r="I1667" s="832" t="s">
        <v>3103</v>
      </c>
      <c r="J1667" s="832" t="s">
        <v>3104</v>
      </c>
      <c r="K1667" s="832" t="s">
        <v>3105</v>
      </c>
      <c r="L1667" s="835">
        <v>161.06</v>
      </c>
      <c r="M1667" s="835">
        <v>1127.42</v>
      </c>
      <c r="N1667" s="832">
        <v>7</v>
      </c>
      <c r="O1667" s="836">
        <v>1.5</v>
      </c>
      <c r="P1667" s="835">
        <v>1127.42</v>
      </c>
      <c r="Q1667" s="837">
        <v>1</v>
      </c>
      <c r="R1667" s="832">
        <v>7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7</v>
      </c>
      <c r="B1668" s="832" t="s">
        <v>2161</v>
      </c>
      <c r="C1668" s="832" t="s">
        <v>2167</v>
      </c>
      <c r="D1668" s="833" t="s">
        <v>3722</v>
      </c>
      <c r="E1668" s="834" t="s">
        <v>2187</v>
      </c>
      <c r="F1668" s="832" t="s">
        <v>2162</v>
      </c>
      <c r="G1668" s="832" t="s">
        <v>3102</v>
      </c>
      <c r="H1668" s="832" t="s">
        <v>634</v>
      </c>
      <c r="I1668" s="832" t="s">
        <v>3106</v>
      </c>
      <c r="J1668" s="832" t="s">
        <v>3104</v>
      </c>
      <c r="K1668" s="832" t="s">
        <v>3107</v>
      </c>
      <c r="L1668" s="835">
        <v>400.17</v>
      </c>
      <c r="M1668" s="835">
        <v>800.34</v>
      </c>
      <c r="N1668" s="832">
        <v>2</v>
      </c>
      <c r="O1668" s="836">
        <v>1</v>
      </c>
      <c r="P1668" s="835">
        <v>400.17</v>
      </c>
      <c r="Q1668" s="837">
        <v>0.5</v>
      </c>
      <c r="R1668" s="832">
        <v>1</v>
      </c>
      <c r="S1668" s="837">
        <v>0.5</v>
      </c>
      <c r="T1668" s="836">
        <v>0.5</v>
      </c>
      <c r="U1668" s="838">
        <v>0.5</v>
      </c>
    </row>
    <row r="1669" spans="1:21" ht="14.4" customHeight="1" x14ac:dyDescent="0.3">
      <c r="A1669" s="831">
        <v>7</v>
      </c>
      <c r="B1669" s="832" t="s">
        <v>2161</v>
      </c>
      <c r="C1669" s="832" t="s">
        <v>2167</v>
      </c>
      <c r="D1669" s="833" t="s">
        <v>3722</v>
      </c>
      <c r="E1669" s="834" t="s">
        <v>2187</v>
      </c>
      <c r="F1669" s="832" t="s">
        <v>2162</v>
      </c>
      <c r="G1669" s="832" t="s">
        <v>3713</v>
      </c>
      <c r="H1669" s="832" t="s">
        <v>585</v>
      </c>
      <c r="I1669" s="832" t="s">
        <v>3714</v>
      </c>
      <c r="J1669" s="832" t="s">
        <v>3715</v>
      </c>
      <c r="K1669" s="832" t="s">
        <v>3716</v>
      </c>
      <c r="L1669" s="835">
        <v>0</v>
      </c>
      <c r="M1669" s="835">
        <v>0</v>
      </c>
      <c r="N1669" s="832">
        <v>1</v>
      </c>
      <c r="O1669" s="836">
        <v>1</v>
      </c>
      <c r="P1669" s="835">
        <v>0</v>
      </c>
      <c r="Q1669" s="837"/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7</v>
      </c>
      <c r="B1670" s="832" t="s">
        <v>2161</v>
      </c>
      <c r="C1670" s="832" t="s">
        <v>2167</v>
      </c>
      <c r="D1670" s="833" t="s">
        <v>3722</v>
      </c>
      <c r="E1670" s="834" t="s">
        <v>2187</v>
      </c>
      <c r="F1670" s="832" t="s">
        <v>2162</v>
      </c>
      <c r="G1670" s="832" t="s">
        <v>2281</v>
      </c>
      <c r="H1670" s="832" t="s">
        <v>585</v>
      </c>
      <c r="I1670" s="832" t="s">
        <v>3110</v>
      </c>
      <c r="J1670" s="832" t="s">
        <v>3111</v>
      </c>
      <c r="K1670" s="832" t="s">
        <v>2372</v>
      </c>
      <c r="L1670" s="835">
        <v>0</v>
      </c>
      <c r="M1670" s="835">
        <v>0</v>
      </c>
      <c r="N1670" s="832">
        <v>1</v>
      </c>
      <c r="O1670" s="836">
        <v>0.5</v>
      </c>
      <c r="P1670" s="835"/>
      <c r="Q1670" s="837"/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7</v>
      </c>
      <c r="B1671" s="832" t="s">
        <v>2161</v>
      </c>
      <c r="C1671" s="832" t="s">
        <v>2167</v>
      </c>
      <c r="D1671" s="833" t="s">
        <v>3722</v>
      </c>
      <c r="E1671" s="834" t="s">
        <v>2187</v>
      </c>
      <c r="F1671" s="832" t="s">
        <v>2162</v>
      </c>
      <c r="G1671" s="832" t="s">
        <v>2281</v>
      </c>
      <c r="H1671" s="832" t="s">
        <v>634</v>
      </c>
      <c r="I1671" s="832" t="s">
        <v>2033</v>
      </c>
      <c r="J1671" s="832" t="s">
        <v>1326</v>
      </c>
      <c r="K1671" s="832" t="s">
        <v>2034</v>
      </c>
      <c r="L1671" s="835">
        <v>0</v>
      </c>
      <c r="M1671" s="835">
        <v>0</v>
      </c>
      <c r="N1671" s="832">
        <v>1</v>
      </c>
      <c r="O1671" s="836">
        <v>1</v>
      </c>
      <c r="P1671" s="835">
        <v>0</v>
      </c>
      <c r="Q1671" s="837"/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7</v>
      </c>
      <c r="B1672" s="832" t="s">
        <v>2161</v>
      </c>
      <c r="C1672" s="832" t="s">
        <v>2167</v>
      </c>
      <c r="D1672" s="833" t="s">
        <v>3722</v>
      </c>
      <c r="E1672" s="834" t="s">
        <v>2187</v>
      </c>
      <c r="F1672" s="832" t="s">
        <v>2162</v>
      </c>
      <c r="G1672" s="832" t="s">
        <v>2281</v>
      </c>
      <c r="H1672" s="832" t="s">
        <v>634</v>
      </c>
      <c r="I1672" s="832" t="s">
        <v>2035</v>
      </c>
      <c r="J1672" s="832" t="s">
        <v>1326</v>
      </c>
      <c r="K1672" s="832" t="s">
        <v>2036</v>
      </c>
      <c r="L1672" s="835">
        <v>0</v>
      </c>
      <c r="M1672" s="835">
        <v>0</v>
      </c>
      <c r="N1672" s="832">
        <v>4</v>
      </c>
      <c r="O1672" s="836">
        <v>2</v>
      </c>
      <c r="P1672" s="835"/>
      <c r="Q1672" s="837"/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7</v>
      </c>
      <c r="B1673" s="832" t="s">
        <v>2161</v>
      </c>
      <c r="C1673" s="832" t="s">
        <v>2167</v>
      </c>
      <c r="D1673" s="833" t="s">
        <v>3722</v>
      </c>
      <c r="E1673" s="834" t="s">
        <v>2187</v>
      </c>
      <c r="F1673" s="832" t="s">
        <v>2162</v>
      </c>
      <c r="G1673" s="832" t="s">
        <v>2373</v>
      </c>
      <c r="H1673" s="832" t="s">
        <v>634</v>
      </c>
      <c r="I1673" s="832" t="s">
        <v>2139</v>
      </c>
      <c r="J1673" s="832" t="s">
        <v>2140</v>
      </c>
      <c r="K1673" s="832" t="s">
        <v>2046</v>
      </c>
      <c r="L1673" s="835">
        <v>133.94</v>
      </c>
      <c r="M1673" s="835">
        <v>133.94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7</v>
      </c>
      <c r="B1674" s="832" t="s">
        <v>2161</v>
      </c>
      <c r="C1674" s="832" t="s">
        <v>2167</v>
      </c>
      <c r="D1674" s="833" t="s">
        <v>3722</v>
      </c>
      <c r="E1674" s="834" t="s">
        <v>2187</v>
      </c>
      <c r="F1674" s="832" t="s">
        <v>2162</v>
      </c>
      <c r="G1674" s="832" t="s">
        <v>2376</v>
      </c>
      <c r="H1674" s="832" t="s">
        <v>585</v>
      </c>
      <c r="I1674" s="832" t="s">
        <v>3114</v>
      </c>
      <c r="J1674" s="832" t="s">
        <v>2413</v>
      </c>
      <c r="K1674" s="832" t="s">
        <v>3115</v>
      </c>
      <c r="L1674" s="835">
        <v>50.32</v>
      </c>
      <c r="M1674" s="835">
        <v>2113.44</v>
      </c>
      <c r="N1674" s="832">
        <v>42</v>
      </c>
      <c r="O1674" s="836">
        <v>7.5</v>
      </c>
      <c r="P1674" s="835">
        <v>1157.3600000000001</v>
      </c>
      <c r="Q1674" s="837">
        <v>0.54761904761904767</v>
      </c>
      <c r="R1674" s="832">
        <v>23</v>
      </c>
      <c r="S1674" s="837">
        <v>0.54761904761904767</v>
      </c>
      <c r="T1674" s="836">
        <v>2.5</v>
      </c>
      <c r="U1674" s="838">
        <v>0.33333333333333331</v>
      </c>
    </row>
    <row r="1675" spans="1:21" ht="14.4" customHeight="1" x14ac:dyDescent="0.3">
      <c r="A1675" s="831">
        <v>7</v>
      </c>
      <c r="B1675" s="832" t="s">
        <v>2161</v>
      </c>
      <c r="C1675" s="832" t="s">
        <v>2167</v>
      </c>
      <c r="D1675" s="833" t="s">
        <v>3722</v>
      </c>
      <c r="E1675" s="834" t="s">
        <v>2187</v>
      </c>
      <c r="F1675" s="832" t="s">
        <v>2162</v>
      </c>
      <c r="G1675" s="832" t="s">
        <v>2376</v>
      </c>
      <c r="H1675" s="832" t="s">
        <v>585</v>
      </c>
      <c r="I1675" s="832" t="s">
        <v>2377</v>
      </c>
      <c r="J1675" s="832" t="s">
        <v>2378</v>
      </c>
      <c r="K1675" s="832" t="s">
        <v>2379</v>
      </c>
      <c r="L1675" s="835">
        <v>299.83999999999997</v>
      </c>
      <c r="M1675" s="835">
        <v>1499.1999999999998</v>
      </c>
      <c r="N1675" s="832">
        <v>5</v>
      </c>
      <c r="O1675" s="836">
        <v>1</v>
      </c>
      <c r="P1675" s="835">
        <v>599.67999999999995</v>
      </c>
      <c r="Q1675" s="837">
        <v>0.4</v>
      </c>
      <c r="R1675" s="832">
        <v>2</v>
      </c>
      <c r="S1675" s="837">
        <v>0.4</v>
      </c>
      <c r="T1675" s="836">
        <v>0.5</v>
      </c>
      <c r="U1675" s="838">
        <v>0.5</v>
      </c>
    </row>
    <row r="1676" spans="1:21" ht="14.4" customHeight="1" x14ac:dyDescent="0.3">
      <c r="A1676" s="831">
        <v>7</v>
      </c>
      <c r="B1676" s="832" t="s">
        <v>2161</v>
      </c>
      <c r="C1676" s="832" t="s">
        <v>2167</v>
      </c>
      <c r="D1676" s="833" t="s">
        <v>3722</v>
      </c>
      <c r="E1676" s="834" t="s">
        <v>2187</v>
      </c>
      <c r="F1676" s="832" t="s">
        <v>2162</v>
      </c>
      <c r="G1676" s="832" t="s">
        <v>2376</v>
      </c>
      <c r="H1676" s="832" t="s">
        <v>585</v>
      </c>
      <c r="I1676" s="832" t="s">
        <v>3117</v>
      </c>
      <c r="J1676" s="832" t="s">
        <v>3118</v>
      </c>
      <c r="K1676" s="832" t="s">
        <v>2597</v>
      </c>
      <c r="L1676" s="835">
        <v>50.32</v>
      </c>
      <c r="M1676" s="835">
        <v>754.80000000000007</v>
      </c>
      <c r="N1676" s="832">
        <v>15</v>
      </c>
      <c r="O1676" s="836">
        <v>1.5</v>
      </c>
      <c r="P1676" s="835">
        <v>150.96</v>
      </c>
      <c r="Q1676" s="837">
        <v>0.19999999999999998</v>
      </c>
      <c r="R1676" s="832">
        <v>3</v>
      </c>
      <c r="S1676" s="837">
        <v>0.2</v>
      </c>
      <c r="T1676" s="836">
        <v>0.5</v>
      </c>
      <c r="U1676" s="838">
        <v>0.33333333333333331</v>
      </c>
    </row>
    <row r="1677" spans="1:21" ht="14.4" customHeight="1" x14ac:dyDescent="0.3">
      <c r="A1677" s="831">
        <v>7</v>
      </c>
      <c r="B1677" s="832" t="s">
        <v>2161</v>
      </c>
      <c r="C1677" s="832" t="s">
        <v>2167</v>
      </c>
      <c r="D1677" s="833" t="s">
        <v>3722</v>
      </c>
      <c r="E1677" s="834" t="s">
        <v>2187</v>
      </c>
      <c r="F1677" s="832" t="s">
        <v>2162</v>
      </c>
      <c r="G1677" s="832" t="s">
        <v>2376</v>
      </c>
      <c r="H1677" s="832" t="s">
        <v>585</v>
      </c>
      <c r="I1677" s="832" t="s">
        <v>3119</v>
      </c>
      <c r="J1677" s="832" t="s">
        <v>2413</v>
      </c>
      <c r="K1677" s="832" t="s">
        <v>3120</v>
      </c>
      <c r="L1677" s="835">
        <v>50.32</v>
      </c>
      <c r="M1677" s="835">
        <v>452.88</v>
      </c>
      <c r="N1677" s="832">
        <v>9</v>
      </c>
      <c r="O1677" s="836">
        <v>0.5</v>
      </c>
      <c r="P1677" s="835">
        <v>452.88</v>
      </c>
      <c r="Q1677" s="837">
        <v>1</v>
      </c>
      <c r="R1677" s="832">
        <v>9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7</v>
      </c>
      <c r="B1678" s="832" t="s">
        <v>2161</v>
      </c>
      <c r="C1678" s="832" t="s">
        <v>2167</v>
      </c>
      <c r="D1678" s="833" t="s">
        <v>3722</v>
      </c>
      <c r="E1678" s="834" t="s">
        <v>2187</v>
      </c>
      <c r="F1678" s="832" t="s">
        <v>2162</v>
      </c>
      <c r="G1678" s="832" t="s">
        <v>2376</v>
      </c>
      <c r="H1678" s="832" t="s">
        <v>585</v>
      </c>
      <c r="I1678" s="832" t="s">
        <v>3123</v>
      </c>
      <c r="J1678" s="832" t="s">
        <v>3124</v>
      </c>
      <c r="K1678" s="832" t="s">
        <v>3125</v>
      </c>
      <c r="L1678" s="835">
        <v>99.94</v>
      </c>
      <c r="M1678" s="835">
        <v>199.88</v>
      </c>
      <c r="N1678" s="832">
        <v>2</v>
      </c>
      <c r="O1678" s="836">
        <v>0.5</v>
      </c>
      <c r="P1678" s="835">
        <v>199.88</v>
      </c>
      <c r="Q1678" s="837">
        <v>1</v>
      </c>
      <c r="R1678" s="832">
        <v>2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7</v>
      </c>
      <c r="B1679" s="832" t="s">
        <v>2161</v>
      </c>
      <c r="C1679" s="832" t="s">
        <v>2167</v>
      </c>
      <c r="D1679" s="833" t="s">
        <v>3722</v>
      </c>
      <c r="E1679" s="834" t="s">
        <v>2187</v>
      </c>
      <c r="F1679" s="832" t="s">
        <v>2162</v>
      </c>
      <c r="G1679" s="832" t="s">
        <v>2376</v>
      </c>
      <c r="H1679" s="832" t="s">
        <v>585</v>
      </c>
      <c r="I1679" s="832" t="s">
        <v>3128</v>
      </c>
      <c r="J1679" s="832" t="s">
        <v>2413</v>
      </c>
      <c r="K1679" s="832" t="s">
        <v>3115</v>
      </c>
      <c r="L1679" s="835">
        <v>50.32</v>
      </c>
      <c r="M1679" s="835">
        <v>150.96</v>
      </c>
      <c r="N1679" s="832">
        <v>3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7</v>
      </c>
      <c r="B1680" s="832" t="s">
        <v>2161</v>
      </c>
      <c r="C1680" s="832" t="s">
        <v>2167</v>
      </c>
      <c r="D1680" s="833" t="s">
        <v>3722</v>
      </c>
      <c r="E1680" s="834" t="s">
        <v>2187</v>
      </c>
      <c r="F1680" s="832" t="s">
        <v>2162</v>
      </c>
      <c r="G1680" s="832" t="s">
        <v>2376</v>
      </c>
      <c r="H1680" s="832" t="s">
        <v>585</v>
      </c>
      <c r="I1680" s="832" t="s">
        <v>2380</v>
      </c>
      <c r="J1680" s="832" t="s">
        <v>2381</v>
      </c>
      <c r="K1680" s="832" t="s">
        <v>2382</v>
      </c>
      <c r="L1680" s="835">
        <v>95.29</v>
      </c>
      <c r="M1680" s="835">
        <v>95.29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7</v>
      </c>
      <c r="B1681" s="832" t="s">
        <v>2161</v>
      </c>
      <c r="C1681" s="832" t="s">
        <v>2167</v>
      </c>
      <c r="D1681" s="833" t="s">
        <v>3722</v>
      </c>
      <c r="E1681" s="834" t="s">
        <v>2187</v>
      </c>
      <c r="F1681" s="832" t="s">
        <v>2162</v>
      </c>
      <c r="G1681" s="832" t="s">
        <v>2376</v>
      </c>
      <c r="H1681" s="832" t="s">
        <v>585</v>
      </c>
      <c r="I1681" s="832" t="s">
        <v>3129</v>
      </c>
      <c r="J1681" s="832" t="s">
        <v>2381</v>
      </c>
      <c r="K1681" s="832" t="s">
        <v>3130</v>
      </c>
      <c r="L1681" s="835">
        <v>199.89</v>
      </c>
      <c r="M1681" s="835">
        <v>2598.5699999999997</v>
      </c>
      <c r="N1681" s="832">
        <v>13</v>
      </c>
      <c r="O1681" s="836">
        <v>5</v>
      </c>
      <c r="P1681" s="835">
        <v>1799.0099999999998</v>
      </c>
      <c r="Q1681" s="837">
        <v>0.69230769230769229</v>
      </c>
      <c r="R1681" s="832">
        <v>9</v>
      </c>
      <c r="S1681" s="837">
        <v>0.69230769230769229</v>
      </c>
      <c r="T1681" s="836">
        <v>3</v>
      </c>
      <c r="U1681" s="838">
        <v>0.6</v>
      </c>
    </row>
    <row r="1682" spans="1:21" ht="14.4" customHeight="1" x14ac:dyDescent="0.3">
      <c r="A1682" s="831">
        <v>7</v>
      </c>
      <c r="B1682" s="832" t="s">
        <v>2161</v>
      </c>
      <c r="C1682" s="832" t="s">
        <v>2167</v>
      </c>
      <c r="D1682" s="833" t="s">
        <v>3722</v>
      </c>
      <c r="E1682" s="834" t="s">
        <v>2187</v>
      </c>
      <c r="F1682" s="832" t="s">
        <v>2162</v>
      </c>
      <c r="G1682" s="832" t="s">
        <v>2376</v>
      </c>
      <c r="H1682" s="832" t="s">
        <v>585</v>
      </c>
      <c r="I1682" s="832" t="s">
        <v>3336</v>
      </c>
      <c r="J1682" s="832" t="s">
        <v>2381</v>
      </c>
      <c r="K1682" s="832" t="s">
        <v>3337</v>
      </c>
      <c r="L1682" s="835">
        <v>199.89</v>
      </c>
      <c r="M1682" s="835">
        <v>399.78</v>
      </c>
      <c r="N1682" s="832">
        <v>2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7</v>
      </c>
      <c r="B1683" s="832" t="s">
        <v>2161</v>
      </c>
      <c r="C1683" s="832" t="s">
        <v>2167</v>
      </c>
      <c r="D1683" s="833" t="s">
        <v>3722</v>
      </c>
      <c r="E1683" s="834" t="s">
        <v>2187</v>
      </c>
      <c r="F1683" s="832" t="s">
        <v>2162</v>
      </c>
      <c r="G1683" s="832" t="s">
        <v>2796</v>
      </c>
      <c r="H1683" s="832" t="s">
        <v>634</v>
      </c>
      <c r="I1683" s="832" t="s">
        <v>3340</v>
      </c>
      <c r="J1683" s="832" t="s">
        <v>3341</v>
      </c>
      <c r="K1683" s="832" t="s">
        <v>3342</v>
      </c>
      <c r="L1683" s="835">
        <v>65.36</v>
      </c>
      <c r="M1683" s="835">
        <v>130.72</v>
      </c>
      <c r="N1683" s="832">
        <v>2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7</v>
      </c>
      <c r="B1684" s="832" t="s">
        <v>2161</v>
      </c>
      <c r="C1684" s="832" t="s">
        <v>2167</v>
      </c>
      <c r="D1684" s="833" t="s">
        <v>3722</v>
      </c>
      <c r="E1684" s="834" t="s">
        <v>2187</v>
      </c>
      <c r="F1684" s="832" t="s">
        <v>2162</v>
      </c>
      <c r="G1684" s="832" t="s">
        <v>3131</v>
      </c>
      <c r="H1684" s="832" t="s">
        <v>585</v>
      </c>
      <c r="I1684" s="832" t="s">
        <v>3132</v>
      </c>
      <c r="J1684" s="832" t="s">
        <v>3133</v>
      </c>
      <c r="K1684" s="832" t="s">
        <v>3134</v>
      </c>
      <c r="L1684" s="835">
        <v>1112.45</v>
      </c>
      <c r="M1684" s="835">
        <v>16686.75</v>
      </c>
      <c r="N1684" s="832">
        <v>15</v>
      </c>
      <c r="O1684" s="836">
        <v>7</v>
      </c>
      <c r="P1684" s="835">
        <v>8899.6</v>
      </c>
      <c r="Q1684" s="837">
        <v>0.53333333333333333</v>
      </c>
      <c r="R1684" s="832">
        <v>8</v>
      </c>
      <c r="S1684" s="837">
        <v>0.53333333333333333</v>
      </c>
      <c r="T1684" s="836">
        <v>5</v>
      </c>
      <c r="U1684" s="838">
        <v>0.7142857142857143</v>
      </c>
    </row>
    <row r="1685" spans="1:21" ht="14.4" customHeight="1" x14ac:dyDescent="0.3">
      <c r="A1685" s="831">
        <v>7</v>
      </c>
      <c r="B1685" s="832" t="s">
        <v>2161</v>
      </c>
      <c r="C1685" s="832" t="s">
        <v>2167</v>
      </c>
      <c r="D1685" s="833" t="s">
        <v>3722</v>
      </c>
      <c r="E1685" s="834" t="s">
        <v>2187</v>
      </c>
      <c r="F1685" s="832" t="s">
        <v>2162</v>
      </c>
      <c r="G1685" s="832" t="s">
        <v>3131</v>
      </c>
      <c r="H1685" s="832" t="s">
        <v>585</v>
      </c>
      <c r="I1685" s="832" t="s">
        <v>3135</v>
      </c>
      <c r="J1685" s="832" t="s">
        <v>3133</v>
      </c>
      <c r="K1685" s="832" t="s">
        <v>3136</v>
      </c>
      <c r="L1685" s="835">
        <v>2146.12</v>
      </c>
      <c r="M1685" s="835">
        <v>30045.68</v>
      </c>
      <c r="N1685" s="832">
        <v>14</v>
      </c>
      <c r="O1685" s="836">
        <v>5</v>
      </c>
      <c r="P1685" s="835">
        <v>23607.32</v>
      </c>
      <c r="Q1685" s="837">
        <v>0.7857142857142857</v>
      </c>
      <c r="R1685" s="832">
        <v>11</v>
      </c>
      <c r="S1685" s="837">
        <v>0.7857142857142857</v>
      </c>
      <c r="T1685" s="836">
        <v>4</v>
      </c>
      <c r="U1685" s="838">
        <v>0.8</v>
      </c>
    </row>
    <row r="1686" spans="1:21" ht="14.4" customHeight="1" x14ac:dyDescent="0.3">
      <c r="A1686" s="831">
        <v>7</v>
      </c>
      <c r="B1686" s="832" t="s">
        <v>2161</v>
      </c>
      <c r="C1686" s="832" t="s">
        <v>2167</v>
      </c>
      <c r="D1686" s="833" t="s">
        <v>3722</v>
      </c>
      <c r="E1686" s="834" t="s">
        <v>2187</v>
      </c>
      <c r="F1686" s="832" t="s">
        <v>2162</v>
      </c>
      <c r="G1686" s="832" t="s">
        <v>3131</v>
      </c>
      <c r="H1686" s="832" t="s">
        <v>585</v>
      </c>
      <c r="I1686" s="832" t="s">
        <v>3137</v>
      </c>
      <c r="J1686" s="832" t="s">
        <v>3133</v>
      </c>
      <c r="K1686" s="832" t="s">
        <v>3138</v>
      </c>
      <c r="L1686" s="835">
        <v>3690.52</v>
      </c>
      <c r="M1686" s="835">
        <v>11071.56</v>
      </c>
      <c r="N1686" s="832">
        <v>3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7</v>
      </c>
      <c r="B1687" s="832" t="s">
        <v>2161</v>
      </c>
      <c r="C1687" s="832" t="s">
        <v>2167</v>
      </c>
      <c r="D1687" s="833" t="s">
        <v>3722</v>
      </c>
      <c r="E1687" s="834" t="s">
        <v>2175</v>
      </c>
      <c r="F1687" s="832" t="s">
        <v>2162</v>
      </c>
      <c r="G1687" s="832" t="s">
        <v>2671</v>
      </c>
      <c r="H1687" s="832" t="s">
        <v>585</v>
      </c>
      <c r="I1687" s="832" t="s">
        <v>2751</v>
      </c>
      <c r="J1687" s="832" t="s">
        <v>2673</v>
      </c>
      <c r="K1687" s="832" t="s">
        <v>2752</v>
      </c>
      <c r="L1687" s="835">
        <v>96.84</v>
      </c>
      <c r="M1687" s="835">
        <v>96.84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7</v>
      </c>
      <c r="B1688" s="832" t="s">
        <v>2161</v>
      </c>
      <c r="C1688" s="832" t="s">
        <v>2167</v>
      </c>
      <c r="D1688" s="833" t="s">
        <v>3722</v>
      </c>
      <c r="E1688" s="834" t="s">
        <v>2175</v>
      </c>
      <c r="F1688" s="832" t="s">
        <v>2162</v>
      </c>
      <c r="G1688" s="832" t="s">
        <v>2883</v>
      </c>
      <c r="H1688" s="832" t="s">
        <v>585</v>
      </c>
      <c r="I1688" s="832" t="s">
        <v>2884</v>
      </c>
      <c r="J1688" s="832" t="s">
        <v>2885</v>
      </c>
      <c r="K1688" s="832" t="s">
        <v>2886</v>
      </c>
      <c r="L1688" s="835">
        <v>55.77</v>
      </c>
      <c r="M1688" s="835">
        <v>1171.17</v>
      </c>
      <c r="N1688" s="832">
        <v>21</v>
      </c>
      <c r="O1688" s="836">
        <v>0.5</v>
      </c>
      <c r="P1688" s="835">
        <v>1171.17</v>
      </c>
      <c r="Q1688" s="837">
        <v>1</v>
      </c>
      <c r="R1688" s="832">
        <v>21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7</v>
      </c>
      <c r="B1689" s="832" t="s">
        <v>2161</v>
      </c>
      <c r="C1689" s="832" t="s">
        <v>2167</v>
      </c>
      <c r="D1689" s="833" t="s">
        <v>3722</v>
      </c>
      <c r="E1689" s="834" t="s">
        <v>2175</v>
      </c>
      <c r="F1689" s="832" t="s">
        <v>2162</v>
      </c>
      <c r="G1689" s="832" t="s">
        <v>2893</v>
      </c>
      <c r="H1689" s="832" t="s">
        <v>585</v>
      </c>
      <c r="I1689" s="832" t="s">
        <v>2894</v>
      </c>
      <c r="J1689" s="832" t="s">
        <v>2895</v>
      </c>
      <c r="K1689" s="832" t="s">
        <v>2896</v>
      </c>
      <c r="L1689" s="835">
        <v>754.04</v>
      </c>
      <c r="M1689" s="835">
        <v>3770.2</v>
      </c>
      <c r="N1689" s="832">
        <v>5</v>
      </c>
      <c r="O1689" s="836">
        <v>1</v>
      </c>
      <c r="P1689" s="835">
        <v>3770.2</v>
      </c>
      <c r="Q1689" s="837">
        <v>1</v>
      </c>
      <c r="R1689" s="832">
        <v>5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7</v>
      </c>
      <c r="B1690" s="832" t="s">
        <v>2161</v>
      </c>
      <c r="C1690" s="832" t="s">
        <v>2167</v>
      </c>
      <c r="D1690" s="833" t="s">
        <v>3722</v>
      </c>
      <c r="E1690" s="834" t="s">
        <v>2175</v>
      </c>
      <c r="F1690" s="832" t="s">
        <v>2162</v>
      </c>
      <c r="G1690" s="832" t="s">
        <v>2893</v>
      </c>
      <c r="H1690" s="832" t="s">
        <v>585</v>
      </c>
      <c r="I1690" s="832" t="s">
        <v>3199</v>
      </c>
      <c r="J1690" s="832" t="s">
        <v>2895</v>
      </c>
      <c r="K1690" s="832" t="s">
        <v>2904</v>
      </c>
      <c r="L1690" s="835">
        <v>1131.06</v>
      </c>
      <c r="M1690" s="835">
        <v>4524.24</v>
      </c>
      <c r="N1690" s="832">
        <v>4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7</v>
      </c>
      <c r="B1691" s="832" t="s">
        <v>2161</v>
      </c>
      <c r="C1691" s="832" t="s">
        <v>2167</v>
      </c>
      <c r="D1691" s="833" t="s">
        <v>3722</v>
      </c>
      <c r="E1691" s="834" t="s">
        <v>2175</v>
      </c>
      <c r="F1691" s="832" t="s">
        <v>2162</v>
      </c>
      <c r="G1691" s="832" t="s">
        <v>2297</v>
      </c>
      <c r="H1691" s="832" t="s">
        <v>634</v>
      </c>
      <c r="I1691" s="832" t="s">
        <v>2038</v>
      </c>
      <c r="J1691" s="832" t="s">
        <v>797</v>
      </c>
      <c r="K1691" s="832" t="s">
        <v>1829</v>
      </c>
      <c r="L1691" s="835">
        <v>42.57</v>
      </c>
      <c r="M1691" s="835">
        <v>127.71000000000001</v>
      </c>
      <c r="N1691" s="832">
        <v>3</v>
      </c>
      <c r="O1691" s="836">
        <v>0.5</v>
      </c>
      <c r="P1691" s="835">
        <v>127.71000000000001</v>
      </c>
      <c r="Q1691" s="837">
        <v>1</v>
      </c>
      <c r="R1691" s="832">
        <v>3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7</v>
      </c>
      <c r="B1692" s="832" t="s">
        <v>2161</v>
      </c>
      <c r="C1692" s="832" t="s">
        <v>2167</v>
      </c>
      <c r="D1692" s="833" t="s">
        <v>3722</v>
      </c>
      <c r="E1692" s="834" t="s">
        <v>2175</v>
      </c>
      <c r="F1692" s="832" t="s">
        <v>2162</v>
      </c>
      <c r="G1692" s="832" t="s">
        <v>2915</v>
      </c>
      <c r="H1692" s="832" t="s">
        <v>585</v>
      </c>
      <c r="I1692" s="832" t="s">
        <v>3209</v>
      </c>
      <c r="J1692" s="832" t="s">
        <v>2917</v>
      </c>
      <c r="K1692" s="832" t="s">
        <v>3210</v>
      </c>
      <c r="L1692" s="835">
        <v>969.48</v>
      </c>
      <c r="M1692" s="835">
        <v>3877.92</v>
      </c>
      <c r="N1692" s="832">
        <v>4</v>
      </c>
      <c r="O1692" s="836">
        <v>1</v>
      </c>
      <c r="P1692" s="835">
        <v>3877.92</v>
      </c>
      <c r="Q1692" s="837">
        <v>1</v>
      </c>
      <c r="R1692" s="832">
        <v>4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7</v>
      </c>
      <c r="B1693" s="832" t="s">
        <v>2161</v>
      </c>
      <c r="C1693" s="832" t="s">
        <v>2167</v>
      </c>
      <c r="D1693" s="833" t="s">
        <v>3722</v>
      </c>
      <c r="E1693" s="834" t="s">
        <v>2175</v>
      </c>
      <c r="F1693" s="832" t="s">
        <v>2162</v>
      </c>
      <c r="G1693" s="832" t="s">
        <v>2955</v>
      </c>
      <c r="H1693" s="832" t="s">
        <v>585</v>
      </c>
      <c r="I1693" s="832" t="s">
        <v>2956</v>
      </c>
      <c r="J1693" s="832" t="s">
        <v>2957</v>
      </c>
      <c r="K1693" s="832" t="s">
        <v>2958</v>
      </c>
      <c r="L1693" s="835">
        <v>0</v>
      </c>
      <c r="M1693" s="835">
        <v>0</v>
      </c>
      <c r="N1693" s="832">
        <v>1</v>
      </c>
      <c r="O1693" s="836">
        <v>0.5</v>
      </c>
      <c r="P1693" s="835"/>
      <c r="Q1693" s="837"/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7</v>
      </c>
      <c r="B1694" s="832" t="s">
        <v>2161</v>
      </c>
      <c r="C1694" s="832" t="s">
        <v>2167</v>
      </c>
      <c r="D1694" s="833" t="s">
        <v>3722</v>
      </c>
      <c r="E1694" s="834" t="s">
        <v>2175</v>
      </c>
      <c r="F1694" s="832" t="s">
        <v>2162</v>
      </c>
      <c r="G1694" s="832" t="s">
        <v>3001</v>
      </c>
      <c r="H1694" s="832" t="s">
        <v>585</v>
      </c>
      <c r="I1694" s="832" t="s">
        <v>3275</v>
      </c>
      <c r="J1694" s="832" t="s">
        <v>3005</v>
      </c>
      <c r="K1694" s="832" t="s">
        <v>2040</v>
      </c>
      <c r="L1694" s="835">
        <v>383.18</v>
      </c>
      <c r="M1694" s="835">
        <v>383.18</v>
      </c>
      <c r="N1694" s="832">
        <v>1</v>
      </c>
      <c r="O1694" s="836">
        <v>1</v>
      </c>
      <c r="P1694" s="835">
        <v>383.18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7</v>
      </c>
      <c r="B1695" s="832" t="s">
        <v>2161</v>
      </c>
      <c r="C1695" s="832" t="s">
        <v>2167</v>
      </c>
      <c r="D1695" s="833" t="s">
        <v>3722</v>
      </c>
      <c r="E1695" s="834" t="s">
        <v>2175</v>
      </c>
      <c r="F1695" s="832" t="s">
        <v>2162</v>
      </c>
      <c r="G1695" s="832" t="s">
        <v>2429</v>
      </c>
      <c r="H1695" s="832" t="s">
        <v>634</v>
      </c>
      <c r="I1695" s="832" t="s">
        <v>3041</v>
      </c>
      <c r="J1695" s="832" t="s">
        <v>2001</v>
      </c>
      <c r="K1695" s="832" t="s">
        <v>3042</v>
      </c>
      <c r="L1695" s="835">
        <v>597.88</v>
      </c>
      <c r="M1695" s="835">
        <v>2989.4</v>
      </c>
      <c r="N1695" s="832">
        <v>5</v>
      </c>
      <c r="O1695" s="836">
        <v>0.5</v>
      </c>
      <c r="P1695" s="835">
        <v>2989.4</v>
      </c>
      <c r="Q1695" s="837">
        <v>1</v>
      </c>
      <c r="R1695" s="832">
        <v>5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7</v>
      </c>
      <c r="B1696" s="832" t="s">
        <v>2161</v>
      </c>
      <c r="C1696" s="832" t="s">
        <v>2167</v>
      </c>
      <c r="D1696" s="833" t="s">
        <v>3722</v>
      </c>
      <c r="E1696" s="834" t="s">
        <v>2175</v>
      </c>
      <c r="F1696" s="832" t="s">
        <v>2162</v>
      </c>
      <c r="G1696" s="832" t="s">
        <v>2429</v>
      </c>
      <c r="H1696" s="832" t="s">
        <v>585</v>
      </c>
      <c r="I1696" s="832" t="s">
        <v>2430</v>
      </c>
      <c r="J1696" s="832" t="s">
        <v>2431</v>
      </c>
      <c r="K1696" s="832" t="s">
        <v>2432</v>
      </c>
      <c r="L1696" s="835">
        <v>1715.4</v>
      </c>
      <c r="M1696" s="835">
        <v>13723.2</v>
      </c>
      <c r="N1696" s="832">
        <v>8</v>
      </c>
      <c r="O1696" s="836">
        <v>1.5</v>
      </c>
      <c r="P1696" s="835">
        <v>12007.800000000001</v>
      </c>
      <c r="Q1696" s="837">
        <v>0.875</v>
      </c>
      <c r="R1696" s="832">
        <v>7</v>
      </c>
      <c r="S1696" s="837">
        <v>0.875</v>
      </c>
      <c r="T1696" s="836">
        <v>1</v>
      </c>
      <c r="U1696" s="838">
        <v>0.66666666666666663</v>
      </c>
    </row>
    <row r="1697" spans="1:21" ht="14.4" customHeight="1" x14ac:dyDescent="0.3">
      <c r="A1697" s="831">
        <v>7</v>
      </c>
      <c r="B1697" s="832" t="s">
        <v>2161</v>
      </c>
      <c r="C1697" s="832" t="s">
        <v>2167</v>
      </c>
      <c r="D1697" s="833" t="s">
        <v>3722</v>
      </c>
      <c r="E1697" s="834" t="s">
        <v>2175</v>
      </c>
      <c r="F1697" s="832" t="s">
        <v>2162</v>
      </c>
      <c r="G1697" s="832" t="s">
        <v>2350</v>
      </c>
      <c r="H1697" s="832" t="s">
        <v>634</v>
      </c>
      <c r="I1697" s="832" t="s">
        <v>1985</v>
      </c>
      <c r="J1697" s="832" t="s">
        <v>1986</v>
      </c>
      <c r="K1697" s="832" t="s">
        <v>1987</v>
      </c>
      <c r="L1697" s="835">
        <v>0</v>
      </c>
      <c r="M1697" s="835">
        <v>0</v>
      </c>
      <c r="N1697" s="832">
        <v>4</v>
      </c>
      <c r="O1697" s="836">
        <v>1</v>
      </c>
      <c r="P1697" s="835">
        <v>0</v>
      </c>
      <c r="Q1697" s="837"/>
      <c r="R1697" s="832">
        <v>4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7</v>
      </c>
      <c r="B1698" s="832" t="s">
        <v>2161</v>
      </c>
      <c r="C1698" s="832" t="s">
        <v>2167</v>
      </c>
      <c r="D1698" s="833" t="s">
        <v>3722</v>
      </c>
      <c r="E1698" s="834" t="s">
        <v>2175</v>
      </c>
      <c r="F1698" s="832" t="s">
        <v>2162</v>
      </c>
      <c r="G1698" s="832" t="s">
        <v>2376</v>
      </c>
      <c r="H1698" s="832" t="s">
        <v>585</v>
      </c>
      <c r="I1698" s="832" t="s">
        <v>3117</v>
      </c>
      <c r="J1698" s="832" t="s">
        <v>3118</v>
      </c>
      <c r="K1698" s="832" t="s">
        <v>2597</v>
      </c>
      <c r="L1698" s="835">
        <v>50.32</v>
      </c>
      <c r="M1698" s="835">
        <v>301.92</v>
      </c>
      <c r="N1698" s="832">
        <v>6</v>
      </c>
      <c r="O1698" s="836">
        <v>0.5</v>
      </c>
      <c r="P1698" s="835">
        <v>301.92</v>
      </c>
      <c r="Q1698" s="837">
        <v>1</v>
      </c>
      <c r="R1698" s="832">
        <v>6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7</v>
      </c>
      <c r="B1699" s="832" t="s">
        <v>2161</v>
      </c>
      <c r="C1699" s="832" t="s">
        <v>2167</v>
      </c>
      <c r="D1699" s="833" t="s">
        <v>3722</v>
      </c>
      <c r="E1699" s="834" t="s">
        <v>2175</v>
      </c>
      <c r="F1699" s="832" t="s">
        <v>2162</v>
      </c>
      <c r="G1699" s="832" t="s">
        <v>2376</v>
      </c>
      <c r="H1699" s="832" t="s">
        <v>585</v>
      </c>
      <c r="I1699" s="832" t="s">
        <v>3119</v>
      </c>
      <c r="J1699" s="832" t="s">
        <v>2413</v>
      </c>
      <c r="K1699" s="832" t="s">
        <v>3120</v>
      </c>
      <c r="L1699" s="835">
        <v>50.32</v>
      </c>
      <c r="M1699" s="835">
        <v>352.24</v>
      </c>
      <c r="N1699" s="832">
        <v>7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7</v>
      </c>
      <c r="B1700" s="832" t="s">
        <v>2161</v>
      </c>
      <c r="C1700" s="832" t="s">
        <v>2167</v>
      </c>
      <c r="D1700" s="833" t="s">
        <v>3722</v>
      </c>
      <c r="E1700" s="834" t="s">
        <v>2175</v>
      </c>
      <c r="F1700" s="832" t="s">
        <v>2162</v>
      </c>
      <c r="G1700" s="832" t="s">
        <v>3131</v>
      </c>
      <c r="H1700" s="832" t="s">
        <v>585</v>
      </c>
      <c r="I1700" s="832" t="s">
        <v>3132</v>
      </c>
      <c r="J1700" s="832" t="s">
        <v>3133</v>
      </c>
      <c r="K1700" s="832" t="s">
        <v>3134</v>
      </c>
      <c r="L1700" s="835">
        <v>1112.45</v>
      </c>
      <c r="M1700" s="835">
        <v>3337.3500000000004</v>
      </c>
      <c r="N1700" s="832">
        <v>3</v>
      </c>
      <c r="O1700" s="836">
        <v>1</v>
      </c>
      <c r="P1700" s="835">
        <v>3337.3500000000004</v>
      </c>
      <c r="Q1700" s="837">
        <v>1</v>
      </c>
      <c r="R1700" s="832">
        <v>3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7</v>
      </c>
      <c r="B1701" s="832" t="s">
        <v>2161</v>
      </c>
      <c r="C1701" s="832" t="s">
        <v>2167</v>
      </c>
      <c r="D1701" s="833" t="s">
        <v>3722</v>
      </c>
      <c r="E1701" s="834" t="s">
        <v>2175</v>
      </c>
      <c r="F1701" s="832" t="s">
        <v>2162</v>
      </c>
      <c r="G1701" s="832" t="s">
        <v>3131</v>
      </c>
      <c r="H1701" s="832" t="s">
        <v>585</v>
      </c>
      <c r="I1701" s="832" t="s">
        <v>3135</v>
      </c>
      <c r="J1701" s="832" t="s">
        <v>3133</v>
      </c>
      <c r="K1701" s="832" t="s">
        <v>3136</v>
      </c>
      <c r="L1701" s="835">
        <v>2146.12</v>
      </c>
      <c r="M1701" s="835">
        <v>6438.36</v>
      </c>
      <c r="N1701" s="832">
        <v>3</v>
      </c>
      <c r="O1701" s="836">
        <v>1</v>
      </c>
      <c r="P1701" s="835">
        <v>6438.36</v>
      </c>
      <c r="Q1701" s="837">
        <v>1</v>
      </c>
      <c r="R1701" s="832">
        <v>3</v>
      </c>
      <c r="S1701" s="837">
        <v>1</v>
      </c>
      <c r="T1701" s="836">
        <v>1</v>
      </c>
      <c r="U1701" s="838">
        <v>1</v>
      </c>
    </row>
    <row r="1702" spans="1:21" ht="14.4" customHeight="1" thickBot="1" x14ac:dyDescent="0.35">
      <c r="A1702" s="839">
        <v>7</v>
      </c>
      <c r="B1702" s="840" t="s">
        <v>2161</v>
      </c>
      <c r="C1702" s="840" t="s">
        <v>2167</v>
      </c>
      <c r="D1702" s="841" t="s">
        <v>3722</v>
      </c>
      <c r="E1702" s="842" t="s">
        <v>2199</v>
      </c>
      <c r="F1702" s="840" t="s">
        <v>2162</v>
      </c>
      <c r="G1702" s="840" t="s">
        <v>3717</v>
      </c>
      <c r="H1702" s="840" t="s">
        <v>585</v>
      </c>
      <c r="I1702" s="840" t="s">
        <v>3718</v>
      </c>
      <c r="J1702" s="840" t="s">
        <v>3719</v>
      </c>
      <c r="K1702" s="840" t="s">
        <v>3720</v>
      </c>
      <c r="L1702" s="843">
        <v>2940.93</v>
      </c>
      <c r="M1702" s="843">
        <v>2940.93</v>
      </c>
      <c r="N1702" s="840">
        <v>1</v>
      </c>
      <c r="O1702" s="844">
        <v>1</v>
      </c>
      <c r="P1702" s="843">
        <v>2940.93</v>
      </c>
      <c r="Q1702" s="845">
        <v>1</v>
      </c>
      <c r="R1702" s="840">
        <v>1</v>
      </c>
      <c r="S1702" s="845">
        <v>1</v>
      </c>
      <c r="T1702" s="844">
        <v>1</v>
      </c>
      <c r="U170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3724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2176</v>
      </c>
      <c r="B5" s="225">
        <v>949470.7</v>
      </c>
      <c r="C5" s="830">
        <v>0.71335868430630611</v>
      </c>
      <c r="D5" s="225">
        <v>381515.68999999989</v>
      </c>
      <c r="E5" s="830">
        <v>0.28664131569369383</v>
      </c>
      <c r="F5" s="848">
        <v>1330986.3899999999</v>
      </c>
    </row>
    <row r="6" spans="1:6" ht="14.4" customHeight="1" x14ac:dyDescent="0.3">
      <c r="A6" s="857" t="s">
        <v>2191</v>
      </c>
      <c r="B6" s="849">
        <v>704228.83</v>
      </c>
      <c r="C6" s="837">
        <v>0.51659895355215824</v>
      </c>
      <c r="D6" s="849">
        <v>658973.37000000011</v>
      </c>
      <c r="E6" s="837">
        <v>0.48340104644784171</v>
      </c>
      <c r="F6" s="850">
        <v>1363202.2000000002</v>
      </c>
    </row>
    <row r="7" spans="1:6" ht="14.4" customHeight="1" x14ac:dyDescent="0.3">
      <c r="A7" s="857" t="s">
        <v>2203</v>
      </c>
      <c r="B7" s="849">
        <v>542136.17999999993</v>
      </c>
      <c r="C7" s="837">
        <v>0.63444935408038916</v>
      </c>
      <c r="D7" s="849">
        <v>312362.57000000007</v>
      </c>
      <c r="E7" s="837">
        <v>0.36555064591961084</v>
      </c>
      <c r="F7" s="850">
        <v>854498.75</v>
      </c>
    </row>
    <row r="8" spans="1:6" ht="14.4" customHeight="1" x14ac:dyDescent="0.3">
      <c r="A8" s="857" t="s">
        <v>2185</v>
      </c>
      <c r="B8" s="849">
        <v>484276.63000000018</v>
      </c>
      <c r="C8" s="837">
        <v>0.65148327083630619</v>
      </c>
      <c r="D8" s="849">
        <v>259068.06</v>
      </c>
      <c r="E8" s="837">
        <v>0.34851672916369381</v>
      </c>
      <c r="F8" s="850">
        <v>743344.69000000018</v>
      </c>
    </row>
    <row r="9" spans="1:6" ht="14.4" customHeight="1" x14ac:dyDescent="0.3">
      <c r="A9" s="857" t="s">
        <v>2186</v>
      </c>
      <c r="B9" s="849">
        <v>360689.98000000004</v>
      </c>
      <c r="C9" s="837">
        <v>0.78360092987576202</v>
      </c>
      <c r="D9" s="849">
        <v>99608.069999999992</v>
      </c>
      <c r="E9" s="837">
        <v>0.21639907012423795</v>
      </c>
      <c r="F9" s="850">
        <v>460298.05000000005</v>
      </c>
    </row>
    <row r="10" spans="1:6" ht="14.4" customHeight="1" x14ac:dyDescent="0.3">
      <c r="A10" s="857" t="s">
        <v>2197</v>
      </c>
      <c r="B10" s="849">
        <v>350878.99</v>
      </c>
      <c r="C10" s="837">
        <v>0.87514272739036025</v>
      </c>
      <c r="D10" s="849">
        <v>50060.169999999991</v>
      </c>
      <c r="E10" s="837">
        <v>0.12485727260963982</v>
      </c>
      <c r="F10" s="850">
        <v>400939.16</v>
      </c>
    </row>
    <row r="11" spans="1:6" ht="14.4" customHeight="1" x14ac:dyDescent="0.3">
      <c r="A11" s="857" t="s">
        <v>2187</v>
      </c>
      <c r="B11" s="849">
        <v>303777.56000000011</v>
      </c>
      <c r="C11" s="837">
        <v>0.69823254129955226</v>
      </c>
      <c r="D11" s="849">
        <v>131288.90000000002</v>
      </c>
      <c r="E11" s="837">
        <v>0.30176745870044769</v>
      </c>
      <c r="F11" s="850">
        <v>435066.46000000014</v>
      </c>
    </row>
    <row r="12" spans="1:6" ht="14.4" customHeight="1" x14ac:dyDescent="0.3">
      <c r="A12" s="857" t="s">
        <v>2173</v>
      </c>
      <c r="B12" s="849">
        <v>300593.18000000005</v>
      </c>
      <c r="C12" s="837">
        <v>0.6687750244283075</v>
      </c>
      <c r="D12" s="849">
        <v>148875.12999999992</v>
      </c>
      <c r="E12" s="837">
        <v>0.33122497557169256</v>
      </c>
      <c r="F12" s="850">
        <v>449468.30999999994</v>
      </c>
    </row>
    <row r="13" spans="1:6" ht="14.4" customHeight="1" x14ac:dyDescent="0.3">
      <c r="A13" s="857" t="s">
        <v>2175</v>
      </c>
      <c r="B13" s="849">
        <v>26197.48</v>
      </c>
      <c r="C13" s="837">
        <v>0.89366694195620677</v>
      </c>
      <c r="D13" s="849">
        <v>3117.11</v>
      </c>
      <c r="E13" s="837">
        <v>0.10633305804379321</v>
      </c>
      <c r="F13" s="850">
        <v>29314.59</v>
      </c>
    </row>
    <row r="14" spans="1:6" ht="14.4" customHeight="1" x14ac:dyDescent="0.3">
      <c r="A14" s="857" t="s">
        <v>2183</v>
      </c>
      <c r="B14" s="849">
        <v>16300.06</v>
      </c>
      <c r="C14" s="837">
        <v>0.5323595000672795</v>
      </c>
      <c r="D14" s="849">
        <v>14318.460000000001</v>
      </c>
      <c r="E14" s="837">
        <v>0.4676404999327205</v>
      </c>
      <c r="F14" s="850">
        <v>30618.52</v>
      </c>
    </row>
    <row r="15" spans="1:6" ht="14.4" customHeight="1" x14ac:dyDescent="0.3">
      <c r="A15" s="857" t="s">
        <v>2199</v>
      </c>
      <c r="B15" s="849">
        <v>2940.93</v>
      </c>
      <c r="C15" s="837">
        <v>1</v>
      </c>
      <c r="D15" s="849"/>
      <c r="E15" s="837">
        <v>0</v>
      </c>
      <c r="F15" s="850">
        <v>2940.93</v>
      </c>
    </row>
    <row r="16" spans="1:6" ht="14.4" customHeight="1" x14ac:dyDescent="0.3">
      <c r="A16" s="857" t="s">
        <v>2215</v>
      </c>
      <c r="B16" s="849">
        <v>2768.92</v>
      </c>
      <c r="C16" s="837">
        <v>0.92487858321475569</v>
      </c>
      <c r="D16" s="849">
        <v>224.90000000000003</v>
      </c>
      <c r="E16" s="837">
        <v>7.5121416785244283E-2</v>
      </c>
      <c r="F16" s="850">
        <v>2993.82</v>
      </c>
    </row>
    <row r="17" spans="1:6" ht="14.4" customHeight="1" x14ac:dyDescent="0.3">
      <c r="A17" s="857" t="s">
        <v>2181</v>
      </c>
      <c r="B17" s="849">
        <v>730.5</v>
      </c>
      <c r="C17" s="837">
        <v>0.72401284490960982</v>
      </c>
      <c r="D17" s="849">
        <v>278.45999999999998</v>
      </c>
      <c r="E17" s="837">
        <v>0.27598715509039007</v>
      </c>
      <c r="F17" s="850">
        <v>1008.96</v>
      </c>
    </row>
    <row r="18" spans="1:6" ht="14.4" customHeight="1" x14ac:dyDescent="0.3">
      <c r="A18" s="857" t="s">
        <v>2202</v>
      </c>
      <c r="B18" s="849">
        <v>729.61</v>
      </c>
      <c r="C18" s="837">
        <v>0.38873348997543811</v>
      </c>
      <c r="D18" s="849">
        <v>1147.28</v>
      </c>
      <c r="E18" s="837">
        <v>0.61126651002456189</v>
      </c>
      <c r="F18" s="850">
        <v>1876.8899999999999</v>
      </c>
    </row>
    <row r="19" spans="1:6" ht="14.4" customHeight="1" x14ac:dyDescent="0.3">
      <c r="A19" s="857" t="s">
        <v>2196</v>
      </c>
      <c r="B19" s="849">
        <v>308.72000000000003</v>
      </c>
      <c r="C19" s="837">
        <v>1</v>
      </c>
      <c r="D19" s="849"/>
      <c r="E19" s="837">
        <v>0</v>
      </c>
      <c r="F19" s="850">
        <v>308.72000000000003</v>
      </c>
    </row>
    <row r="20" spans="1:6" ht="14.4" customHeight="1" x14ac:dyDescent="0.3">
      <c r="A20" s="857" t="s">
        <v>2201</v>
      </c>
      <c r="B20" s="849">
        <v>256.82</v>
      </c>
      <c r="C20" s="837">
        <v>9.3209450876492558E-2</v>
      </c>
      <c r="D20" s="849">
        <v>2498.4800000000005</v>
      </c>
      <c r="E20" s="837">
        <v>0.90679054912350743</v>
      </c>
      <c r="F20" s="850">
        <v>2755.3000000000006</v>
      </c>
    </row>
    <row r="21" spans="1:6" ht="14.4" customHeight="1" x14ac:dyDescent="0.3">
      <c r="A21" s="857" t="s">
        <v>2194</v>
      </c>
      <c r="B21" s="849">
        <v>252.79</v>
      </c>
      <c r="C21" s="837">
        <v>0.28838870128684863</v>
      </c>
      <c r="D21" s="849">
        <v>623.77</v>
      </c>
      <c r="E21" s="837">
        <v>0.71161129871315143</v>
      </c>
      <c r="F21" s="850">
        <v>876.56</v>
      </c>
    </row>
    <row r="22" spans="1:6" ht="14.4" customHeight="1" x14ac:dyDescent="0.3">
      <c r="A22" s="857" t="s">
        <v>2210</v>
      </c>
      <c r="B22" s="849">
        <v>154.36000000000001</v>
      </c>
      <c r="C22" s="837">
        <v>1</v>
      </c>
      <c r="D22" s="849"/>
      <c r="E22" s="837">
        <v>0</v>
      </c>
      <c r="F22" s="850">
        <v>154.36000000000001</v>
      </c>
    </row>
    <row r="23" spans="1:6" ht="14.4" customHeight="1" x14ac:dyDescent="0.3">
      <c r="A23" s="857" t="s">
        <v>2180</v>
      </c>
      <c r="B23" s="849">
        <v>105.33</v>
      </c>
      <c r="C23" s="837">
        <v>0.1640577543105462</v>
      </c>
      <c r="D23" s="849">
        <v>536.70000000000005</v>
      </c>
      <c r="E23" s="837">
        <v>0.83594224568945374</v>
      </c>
      <c r="F23" s="850">
        <v>642.03000000000009</v>
      </c>
    </row>
    <row r="24" spans="1:6" ht="14.4" customHeight="1" x14ac:dyDescent="0.3">
      <c r="A24" s="857" t="s">
        <v>2190</v>
      </c>
      <c r="B24" s="849">
        <v>97.96</v>
      </c>
      <c r="C24" s="837">
        <v>1</v>
      </c>
      <c r="D24" s="849"/>
      <c r="E24" s="837">
        <v>0</v>
      </c>
      <c r="F24" s="850">
        <v>97.96</v>
      </c>
    </row>
    <row r="25" spans="1:6" ht="14.4" customHeight="1" x14ac:dyDescent="0.3">
      <c r="A25" s="857" t="s">
        <v>2214</v>
      </c>
      <c r="B25" s="849">
        <v>72.540000000000006</v>
      </c>
      <c r="C25" s="837">
        <v>0.25050072518820365</v>
      </c>
      <c r="D25" s="849">
        <v>217.04</v>
      </c>
      <c r="E25" s="837">
        <v>0.74949927481179646</v>
      </c>
      <c r="F25" s="850">
        <v>289.58</v>
      </c>
    </row>
    <row r="26" spans="1:6" ht="14.4" customHeight="1" x14ac:dyDescent="0.3">
      <c r="A26" s="857" t="s">
        <v>2206</v>
      </c>
      <c r="B26" s="849">
        <v>72.540000000000006</v>
      </c>
      <c r="C26" s="837">
        <v>1.1713621808587083E-2</v>
      </c>
      <c r="D26" s="849">
        <v>6120.25</v>
      </c>
      <c r="E26" s="837">
        <v>0.98828637819141296</v>
      </c>
      <c r="F26" s="850">
        <v>6192.79</v>
      </c>
    </row>
    <row r="27" spans="1:6" ht="14.4" customHeight="1" x14ac:dyDescent="0.3">
      <c r="A27" s="857" t="s">
        <v>2205</v>
      </c>
      <c r="B27" s="849">
        <v>18.8</v>
      </c>
      <c r="C27" s="837">
        <v>5.6716363877709862E-3</v>
      </c>
      <c r="D27" s="849">
        <v>3295.94</v>
      </c>
      <c r="E27" s="837">
        <v>0.99432836361222898</v>
      </c>
      <c r="F27" s="850">
        <v>3314.7400000000002</v>
      </c>
    </row>
    <row r="28" spans="1:6" ht="14.4" customHeight="1" x14ac:dyDescent="0.3">
      <c r="A28" s="857" t="s">
        <v>2188</v>
      </c>
      <c r="B28" s="849">
        <v>0</v>
      </c>
      <c r="C28" s="837">
        <v>0</v>
      </c>
      <c r="D28" s="849">
        <v>359.20000000000005</v>
      </c>
      <c r="E28" s="837">
        <v>1</v>
      </c>
      <c r="F28" s="850">
        <v>359.20000000000005</v>
      </c>
    </row>
    <row r="29" spans="1:6" ht="14.4" customHeight="1" x14ac:dyDescent="0.3">
      <c r="A29" s="857" t="s">
        <v>2174</v>
      </c>
      <c r="B29" s="849"/>
      <c r="C29" s="837">
        <v>0</v>
      </c>
      <c r="D29" s="849">
        <v>141.09</v>
      </c>
      <c r="E29" s="837">
        <v>1</v>
      </c>
      <c r="F29" s="850">
        <v>141.09</v>
      </c>
    </row>
    <row r="30" spans="1:6" ht="14.4" customHeight="1" x14ac:dyDescent="0.3">
      <c r="A30" s="857" t="s">
        <v>2198</v>
      </c>
      <c r="B30" s="849"/>
      <c r="C30" s="837"/>
      <c r="D30" s="849">
        <v>0</v>
      </c>
      <c r="E30" s="837"/>
      <c r="F30" s="850">
        <v>0</v>
      </c>
    </row>
    <row r="31" spans="1:6" ht="14.4" customHeight="1" x14ac:dyDescent="0.3">
      <c r="A31" s="857" t="s">
        <v>2178</v>
      </c>
      <c r="B31" s="849"/>
      <c r="C31" s="837">
        <v>0</v>
      </c>
      <c r="D31" s="849">
        <v>819.07</v>
      </c>
      <c r="E31" s="837">
        <v>1</v>
      </c>
      <c r="F31" s="850">
        <v>819.07</v>
      </c>
    </row>
    <row r="32" spans="1:6" ht="14.4" customHeight="1" x14ac:dyDescent="0.3">
      <c r="A32" s="857" t="s">
        <v>2192</v>
      </c>
      <c r="B32" s="849">
        <v>0</v>
      </c>
      <c r="C32" s="837">
        <v>0</v>
      </c>
      <c r="D32" s="849">
        <v>120.78</v>
      </c>
      <c r="E32" s="837">
        <v>1</v>
      </c>
      <c r="F32" s="850">
        <v>120.78</v>
      </c>
    </row>
    <row r="33" spans="1:6" ht="14.4" customHeight="1" x14ac:dyDescent="0.3">
      <c r="A33" s="857" t="s">
        <v>2213</v>
      </c>
      <c r="B33" s="849"/>
      <c r="C33" s="837">
        <v>0</v>
      </c>
      <c r="D33" s="849">
        <v>141.09</v>
      </c>
      <c r="E33" s="837">
        <v>1</v>
      </c>
      <c r="F33" s="850">
        <v>141.09</v>
      </c>
    </row>
    <row r="34" spans="1:6" ht="14.4" customHeight="1" x14ac:dyDescent="0.3">
      <c r="A34" s="857" t="s">
        <v>2211</v>
      </c>
      <c r="B34" s="849"/>
      <c r="C34" s="837">
        <v>0</v>
      </c>
      <c r="D34" s="849">
        <v>559.38000000000011</v>
      </c>
      <c r="E34" s="837">
        <v>1</v>
      </c>
      <c r="F34" s="850">
        <v>559.38000000000011</v>
      </c>
    </row>
    <row r="35" spans="1:6" ht="14.4" customHeight="1" x14ac:dyDescent="0.3">
      <c r="A35" s="857" t="s">
        <v>2193</v>
      </c>
      <c r="B35" s="849"/>
      <c r="C35" s="837">
        <v>0</v>
      </c>
      <c r="D35" s="849">
        <v>155.58000000000001</v>
      </c>
      <c r="E35" s="837">
        <v>1</v>
      </c>
      <c r="F35" s="850">
        <v>155.58000000000001</v>
      </c>
    </row>
    <row r="36" spans="1:6" ht="14.4" customHeight="1" x14ac:dyDescent="0.3">
      <c r="A36" s="857" t="s">
        <v>2177</v>
      </c>
      <c r="B36" s="849"/>
      <c r="C36" s="837">
        <v>0</v>
      </c>
      <c r="D36" s="849">
        <v>115.26</v>
      </c>
      <c r="E36" s="837">
        <v>1</v>
      </c>
      <c r="F36" s="850">
        <v>115.26</v>
      </c>
    </row>
    <row r="37" spans="1:6" ht="14.4" customHeight="1" x14ac:dyDescent="0.3">
      <c r="A37" s="857" t="s">
        <v>2189</v>
      </c>
      <c r="B37" s="849"/>
      <c r="C37" s="837">
        <v>0</v>
      </c>
      <c r="D37" s="849">
        <v>1709.0700000000002</v>
      </c>
      <c r="E37" s="837">
        <v>1</v>
      </c>
      <c r="F37" s="850">
        <v>1709.0700000000002</v>
      </c>
    </row>
    <row r="38" spans="1:6" ht="14.4" customHeight="1" x14ac:dyDescent="0.3">
      <c r="A38" s="857" t="s">
        <v>2207</v>
      </c>
      <c r="B38" s="849"/>
      <c r="C38" s="837">
        <v>0</v>
      </c>
      <c r="D38" s="849">
        <v>821.81</v>
      </c>
      <c r="E38" s="837">
        <v>1</v>
      </c>
      <c r="F38" s="850">
        <v>821.81</v>
      </c>
    </row>
    <row r="39" spans="1:6" ht="14.4" customHeight="1" x14ac:dyDescent="0.3">
      <c r="A39" s="857" t="s">
        <v>2172</v>
      </c>
      <c r="B39" s="849">
        <v>0</v>
      </c>
      <c r="C39" s="837">
        <v>0</v>
      </c>
      <c r="D39" s="849">
        <v>4589.3500000000004</v>
      </c>
      <c r="E39" s="837">
        <v>1</v>
      </c>
      <c r="F39" s="850">
        <v>4589.3500000000004</v>
      </c>
    </row>
    <row r="40" spans="1:6" ht="14.4" customHeight="1" x14ac:dyDescent="0.3">
      <c r="A40" s="857" t="s">
        <v>2182</v>
      </c>
      <c r="B40" s="849">
        <v>0</v>
      </c>
      <c r="C40" s="837">
        <v>0</v>
      </c>
      <c r="D40" s="849">
        <v>879</v>
      </c>
      <c r="E40" s="837">
        <v>1</v>
      </c>
      <c r="F40" s="850">
        <v>879</v>
      </c>
    </row>
    <row r="41" spans="1:6" ht="14.4" customHeight="1" thickBot="1" x14ac:dyDescent="0.35">
      <c r="A41" s="858" t="s">
        <v>2195</v>
      </c>
      <c r="B41" s="853">
        <v>0</v>
      </c>
      <c r="C41" s="854">
        <v>0</v>
      </c>
      <c r="D41" s="853">
        <v>371.86</v>
      </c>
      <c r="E41" s="854">
        <v>1</v>
      </c>
      <c r="F41" s="855">
        <v>371.86</v>
      </c>
    </row>
    <row r="42" spans="1:6" ht="14.4" customHeight="1" thickBot="1" x14ac:dyDescent="0.35">
      <c r="A42" s="771" t="s">
        <v>3</v>
      </c>
      <c r="B42" s="772">
        <v>4047059.4099999992</v>
      </c>
      <c r="C42" s="773">
        <v>0.65999310042545367</v>
      </c>
      <c r="D42" s="772">
        <v>2084912.8900000006</v>
      </c>
      <c r="E42" s="773">
        <v>0.3400068995745465</v>
      </c>
      <c r="F42" s="774">
        <v>6131972.2999999989</v>
      </c>
    </row>
    <row r="43" spans="1:6" ht="14.4" customHeight="1" thickBot="1" x14ac:dyDescent="0.35"/>
    <row r="44" spans="1:6" ht="14.4" customHeight="1" x14ac:dyDescent="0.3">
      <c r="A44" s="856" t="s">
        <v>3725</v>
      </c>
      <c r="B44" s="225">
        <v>1283448.7600000005</v>
      </c>
      <c r="C44" s="830">
        <v>0.59436021836355668</v>
      </c>
      <c r="D44" s="225">
        <v>875929.88000000035</v>
      </c>
      <c r="E44" s="830">
        <v>0.40563978163644338</v>
      </c>
      <c r="F44" s="848">
        <v>2159378.6400000006</v>
      </c>
    </row>
    <row r="45" spans="1:6" ht="14.4" customHeight="1" x14ac:dyDescent="0.3">
      <c r="A45" s="857" t="s">
        <v>3726</v>
      </c>
      <c r="B45" s="849">
        <v>1256629.4199999981</v>
      </c>
      <c r="C45" s="837">
        <v>0.73859359097389432</v>
      </c>
      <c r="D45" s="849">
        <v>444752.01</v>
      </c>
      <c r="E45" s="837">
        <v>0.26140640902610562</v>
      </c>
      <c r="F45" s="850">
        <v>1701381.4299999981</v>
      </c>
    </row>
    <row r="46" spans="1:6" ht="14.4" customHeight="1" x14ac:dyDescent="0.3">
      <c r="A46" s="857" t="s">
        <v>3727</v>
      </c>
      <c r="B46" s="849">
        <v>764166.21999999962</v>
      </c>
      <c r="C46" s="837">
        <v>0.76633911324848691</v>
      </c>
      <c r="D46" s="849">
        <v>232998.36</v>
      </c>
      <c r="E46" s="837">
        <v>0.23366088675151306</v>
      </c>
      <c r="F46" s="850">
        <v>997164.57999999961</v>
      </c>
    </row>
    <row r="47" spans="1:6" ht="14.4" customHeight="1" x14ac:dyDescent="0.3">
      <c r="A47" s="857" t="s">
        <v>1718</v>
      </c>
      <c r="B47" s="849">
        <v>665648.4299999997</v>
      </c>
      <c r="C47" s="837">
        <v>0.67217258415387837</v>
      </c>
      <c r="D47" s="849">
        <v>324645.5</v>
      </c>
      <c r="E47" s="837">
        <v>0.32782741584612168</v>
      </c>
      <c r="F47" s="850">
        <v>990293.9299999997</v>
      </c>
    </row>
    <row r="48" spans="1:6" ht="14.4" customHeight="1" x14ac:dyDescent="0.3">
      <c r="A48" s="857" t="s">
        <v>3728</v>
      </c>
      <c r="B48" s="849">
        <v>29764.639999999981</v>
      </c>
      <c r="C48" s="837">
        <v>1</v>
      </c>
      <c r="D48" s="849"/>
      <c r="E48" s="837">
        <v>0</v>
      </c>
      <c r="F48" s="850">
        <v>29764.639999999981</v>
      </c>
    </row>
    <row r="49" spans="1:6" ht="14.4" customHeight="1" x14ac:dyDescent="0.3">
      <c r="A49" s="857" t="s">
        <v>3729</v>
      </c>
      <c r="B49" s="849">
        <v>25727.52</v>
      </c>
      <c r="C49" s="837">
        <v>0.24498685532631617</v>
      </c>
      <c r="D49" s="849">
        <v>79288.400000000023</v>
      </c>
      <c r="E49" s="837">
        <v>0.75501314467368374</v>
      </c>
      <c r="F49" s="850">
        <v>105015.92000000003</v>
      </c>
    </row>
    <row r="50" spans="1:6" ht="14.4" customHeight="1" x14ac:dyDescent="0.3">
      <c r="A50" s="857" t="s">
        <v>1664</v>
      </c>
      <c r="B50" s="849">
        <v>4679.78</v>
      </c>
      <c r="C50" s="837">
        <v>0.26923076923076927</v>
      </c>
      <c r="D50" s="849">
        <v>12702.259999999998</v>
      </c>
      <c r="E50" s="837">
        <v>0.73076923076923084</v>
      </c>
      <c r="F50" s="850">
        <v>17382.039999999997</v>
      </c>
    </row>
    <row r="51" spans="1:6" ht="14.4" customHeight="1" x14ac:dyDescent="0.3">
      <c r="A51" s="857" t="s">
        <v>3730</v>
      </c>
      <c r="B51" s="849">
        <v>2940.93</v>
      </c>
      <c r="C51" s="837">
        <v>1</v>
      </c>
      <c r="D51" s="849"/>
      <c r="E51" s="837">
        <v>0</v>
      </c>
      <c r="F51" s="850">
        <v>2940.93</v>
      </c>
    </row>
    <row r="52" spans="1:6" ht="14.4" customHeight="1" x14ac:dyDescent="0.3">
      <c r="A52" s="857" t="s">
        <v>3731</v>
      </c>
      <c r="B52" s="849">
        <v>2291.48</v>
      </c>
      <c r="C52" s="837">
        <v>1</v>
      </c>
      <c r="D52" s="849"/>
      <c r="E52" s="837">
        <v>0</v>
      </c>
      <c r="F52" s="850">
        <v>2291.48</v>
      </c>
    </row>
    <row r="53" spans="1:6" ht="14.4" customHeight="1" x14ac:dyDescent="0.3">
      <c r="A53" s="857" t="s">
        <v>1726</v>
      </c>
      <c r="B53" s="849">
        <v>2185.7600000000002</v>
      </c>
      <c r="C53" s="837">
        <v>0.11329366755697838</v>
      </c>
      <c r="D53" s="849">
        <v>17107.109999999986</v>
      </c>
      <c r="E53" s="837">
        <v>0.88670633244302155</v>
      </c>
      <c r="F53" s="850">
        <v>19292.869999999988</v>
      </c>
    </row>
    <row r="54" spans="1:6" ht="14.4" customHeight="1" x14ac:dyDescent="0.3">
      <c r="A54" s="857" t="s">
        <v>1728</v>
      </c>
      <c r="B54" s="849">
        <v>1822.44</v>
      </c>
      <c r="C54" s="837">
        <v>0.53331850624932331</v>
      </c>
      <c r="D54" s="849">
        <v>1594.73</v>
      </c>
      <c r="E54" s="837">
        <v>0.46668149375067675</v>
      </c>
      <c r="F54" s="850">
        <v>3417.17</v>
      </c>
    </row>
    <row r="55" spans="1:6" ht="14.4" customHeight="1" x14ac:dyDescent="0.3">
      <c r="A55" s="857" t="s">
        <v>3732</v>
      </c>
      <c r="B55" s="849">
        <v>1352.8799999999999</v>
      </c>
      <c r="C55" s="837">
        <v>7.9908896958585426E-2</v>
      </c>
      <c r="D55" s="849">
        <v>15577.400000000003</v>
      </c>
      <c r="E55" s="837">
        <v>0.92009110304141462</v>
      </c>
      <c r="F55" s="850">
        <v>16930.280000000002</v>
      </c>
    </row>
    <row r="56" spans="1:6" ht="14.4" customHeight="1" x14ac:dyDescent="0.3">
      <c r="A56" s="857" t="s">
        <v>3733</v>
      </c>
      <c r="B56" s="849">
        <v>1026.6299999999999</v>
      </c>
      <c r="C56" s="837">
        <v>0.2717001804929946</v>
      </c>
      <c r="D56" s="849">
        <v>2751.91</v>
      </c>
      <c r="E56" s="837">
        <v>0.72829981950700529</v>
      </c>
      <c r="F56" s="850">
        <v>3778.54</v>
      </c>
    </row>
    <row r="57" spans="1:6" ht="14.4" customHeight="1" x14ac:dyDescent="0.3">
      <c r="A57" s="857" t="s">
        <v>3734</v>
      </c>
      <c r="B57" s="849">
        <v>868.37</v>
      </c>
      <c r="C57" s="837">
        <v>1</v>
      </c>
      <c r="D57" s="849"/>
      <c r="E57" s="837">
        <v>0</v>
      </c>
      <c r="F57" s="850">
        <v>868.37</v>
      </c>
    </row>
    <row r="58" spans="1:6" ht="14.4" customHeight="1" x14ac:dyDescent="0.3">
      <c r="A58" s="857" t="s">
        <v>1691</v>
      </c>
      <c r="B58" s="849">
        <v>716.16</v>
      </c>
      <c r="C58" s="837">
        <v>0.61764021008874437</v>
      </c>
      <c r="D58" s="849">
        <v>443.35</v>
      </c>
      <c r="E58" s="837">
        <v>0.38235978991125563</v>
      </c>
      <c r="F58" s="850">
        <v>1159.51</v>
      </c>
    </row>
    <row r="59" spans="1:6" ht="14.4" customHeight="1" x14ac:dyDescent="0.3">
      <c r="A59" s="857" t="s">
        <v>3735</v>
      </c>
      <c r="B59" s="849">
        <v>601.9</v>
      </c>
      <c r="C59" s="837">
        <v>3.9396182648007309E-2</v>
      </c>
      <c r="D59" s="849">
        <v>14676.230000000001</v>
      </c>
      <c r="E59" s="837">
        <v>0.96060381735199274</v>
      </c>
      <c r="F59" s="850">
        <v>15278.130000000001</v>
      </c>
    </row>
    <row r="60" spans="1:6" ht="14.4" customHeight="1" x14ac:dyDescent="0.3">
      <c r="A60" s="857" t="s">
        <v>1681</v>
      </c>
      <c r="B60" s="849">
        <v>579.24</v>
      </c>
      <c r="C60" s="837">
        <v>0.61263471850574835</v>
      </c>
      <c r="D60" s="849">
        <v>366.25</v>
      </c>
      <c r="E60" s="837">
        <v>0.38736528149425165</v>
      </c>
      <c r="F60" s="850">
        <v>945.49</v>
      </c>
    </row>
    <row r="61" spans="1:6" ht="14.4" customHeight="1" x14ac:dyDescent="0.3">
      <c r="A61" s="857" t="s">
        <v>1689</v>
      </c>
      <c r="B61" s="849">
        <v>463.08000000000004</v>
      </c>
      <c r="C61" s="837">
        <v>0.13636363636363638</v>
      </c>
      <c r="D61" s="849">
        <v>2932.84</v>
      </c>
      <c r="E61" s="837">
        <v>0.86363636363636365</v>
      </c>
      <c r="F61" s="850">
        <v>3395.92</v>
      </c>
    </row>
    <row r="62" spans="1:6" ht="14.4" customHeight="1" x14ac:dyDescent="0.3">
      <c r="A62" s="857" t="s">
        <v>3736</v>
      </c>
      <c r="B62" s="849">
        <v>394.86</v>
      </c>
      <c r="C62" s="837">
        <v>1</v>
      </c>
      <c r="D62" s="849"/>
      <c r="E62" s="837">
        <v>0</v>
      </c>
      <c r="F62" s="850">
        <v>394.86</v>
      </c>
    </row>
    <row r="63" spans="1:6" ht="14.4" customHeight="1" x14ac:dyDescent="0.3">
      <c r="A63" s="857" t="s">
        <v>3737</v>
      </c>
      <c r="B63" s="849">
        <v>339.38000000000005</v>
      </c>
      <c r="C63" s="837">
        <v>0.79839089112637629</v>
      </c>
      <c r="D63" s="849">
        <v>85.7</v>
      </c>
      <c r="E63" s="837">
        <v>0.20160910887362377</v>
      </c>
      <c r="F63" s="850">
        <v>425.08000000000004</v>
      </c>
    </row>
    <row r="64" spans="1:6" ht="14.4" customHeight="1" x14ac:dyDescent="0.3">
      <c r="A64" s="857" t="s">
        <v>1706</v>
      </c>
      <c r="B64" s="849">
        <v>338.94</v>
      </c>
      <c r="C64" s="837">
        <v>0.10605927854407092</v>
      </c>
      <c r="D64" s="849">
        <v>2856.8199999999993</v>
      </c>
      <c r="E64" s="837">
        <v>0.89394072145592907</v>
      </c>
      <c r="F64" s="850">
        <v>3195.7599999999993</v>
      </c>
    </row>
    <row r="65" spans="1:6" ht="14.4" customHeight="1" x14ac:dyDescent="0.3">
      <c r="A65" s="857" t="s">
        <v>1677</v>
      </c>
      <c r="B65" s="849">
        <v>236.37</v>
      </c>
      <c r="C65" s="837">
        <v>1</v>
      </c>
      <c r="D65" s="849"/>
      <c r="E65" s="837">
        <v>0</v>
      </c>
      <c r="F65" s="850">
        <v>236.37</v>
      </c>
    </row>
    <row r="66" spans="1:6" ht="14.4" customHeight="1" x14ac:dyDescent="0.3">
      <c r="A66" s="857" t="s">
        <v>3738</v>
      </c>
      <c r="B66" s="849">
        <v>161.06</v>
      </c>
      <c r="C66" s="837">
        <v>0.1</v>
      </c>
      <c r="D66" s="849">
        <v>1449.54</v>
      </c>
      <c r="E66" s="837">
        <v>0.9</v>
      </c>
      <c r="F66" s="850">
        <v>1610.6</v>
      </c>
    </row>
    <row r="67" spans="1:6" ht="14.4" customHeight="1" x14ac:dyDescent="0.3">
      <c r="A67" s="857" t="s">
        <v>3739</v>
      </c>
      <c r="B67" s="849">
        <v>141.08000000000001</v>
      </c>
      <c r="C67" s="837">
        <v>2.3254548960979241E-2</v>
      </c>
      <c r="D67" s="849">
        <v>5925.69</v>
      </c>
      <c r="E67" s="837">
        <v>0.97674545103902077</v>
      </c>
      <c r="F67" s="850">
        <v>6066.7699999999995</v>
      </c>
    </row>
    <row r="68" spans="1:6" ht="14.4" customHeight="1" x14ac:dyDescent="0.3">
      <c r="A68" s="857" t="s">
        <v>1701</v>
      </c>
      <c r="B68" s="849">
        <v>136.04</v>
      </c>
      <c r="C68" s="837">
        <v>1</v>
      </c>
      <c r="D68" s="849"/>
      <c r="E68" s="837">
        <v>0</v>
      </c>
      <c r="F68" s="850">
        <v>136.04</v>
      </c>
    </row>
    <row r="69" spans="1:6" ht="14.4" customHeight="1" x14ac:dyDescent="0.3">
      <c r="A69" s="857" t="s">
        <v>1732</v>
      </c>
      <c r="B69" s="849">
        <v>97.96</v>
      </c>
      <c r="C69" s="837">
        <v>5.5736361774277966E-2</v>
      </c>
      <c r="D69" s="849">
        <v>1659.6000000000001</v>
      </c>
      <c r="E69" s="837">
        <v>0.94426363822572201</v>
      </c>
      <c r="F69" s="850">
        <v>1757.5600000000002</v>
      </c>
    </row>
    <row r="70" spans="1:6" ht="14.4" customHeight="1" x14ac:dyDescent="0.3">
      <c r="A70" s="857" t="s">
        <v>1687</v>
      </c>
      <c r="B70" s="849">
        <v>84.18</v>
      </c>
      <c r="C70" s="837">
        <v>0.12339851652056646</v>
      </c>
      <c r="D70" s="849">
        <v>597.99999999999989</v>
      </c>
      <c r="E70" s="837">
        <v>0.87660148347943367</v>
      </c>
      <c r="F70" s="850">
        <v>682.17999999999984</v>
      </c>
    </row>
    <row r="71" spans="1:6" ht="14.4" customHeight="1" x14ac:dyDescent="0.3">
      <c r="A71" s="857" t="s">
        <v>1676</v>
      </c>
      <c r="B71" s="849">
        <v>82.5</v>
      </c>
      <c r="C71" s="837">
        <v>0.13622178557865364</v>
      </c>
      <c r="D71" s="849">
        <v>523.13</v>
      </c>
      <c r="E71" s="837">
        <v>0.86377821442134639</v>
      </c>
      <c r="F71" s="850">
        <v>605.63</v>
      </c>
    </row>
    <row r="72" spans="1:6" ht="14.4" customHeight="1" x14ac:dyDescent="0.3">
      <c r="A72" s="857" t="s">
        <v>1733</v>
      </c>
      <c r="B72" s="849">
        <v>69.16</v>
      </c>
      <c r="C72" s="837">
        <v>7.8956080965373959E-2</v>
      </c>
      <c r="D72" s="849">
        <v>806.76999999999987</v>
      </c>
      <c r="E72" s="837">
        <v>0.92104391903462612</v>
      </c>
      <c r="F72" s="850">
        <v>875.92999999999984</v>
      </c>
    </row>
    <row r="73" spans="1:6" ht="14.4" customHeight="1" x14ac:dyDescent="0.3">
      <c r="A73" s="857" t="s">
        <v>1723</v>
      </c>
      <c r="B73" s="849">
        <v>64.239999999999995</v>
      </c>
      <c r="C73" s="837">
        <v>0.5540319103061665</v>
      </c>
      <c r="D73" s="849">
        <v>51.71</v>
      </c>
      <c r="E73" s="837">
        <v>0.44596808969383361</v>
      </c>
      <c r="F73" s="850">
        <v>115.94999999999999</v>
      </c>
    </row>
    <row r="74" spans="1:6" ht="14.4" customHeight="1" x14ac:dyDescent="0.3">
      <c r="A74" s="857" t="s">
        <v>3740</v>
      </c>
      <c r="B74" s="849"/>
      <c r="C74" s="837">
        <v>0</v>
      </c>
      <c r="D74" s="849">
        <v>1638.14</v>
      </c>
      <c r="E74" s="837">
        <v>1</v>
      </c>
      <c r="F74" s="850">
        <v>1638.14</v>
      </c>
    </row>
    <row r="75" spans="1:6" ht="14.4" customHeight="1" x14ac:dyDescent="0.3">
      <c r="A75" s="857" t="s">
        <v>1727</v>
      </c>
      <c r="B75" s="849"/>
      <c r="C75" s="837">
        <v>0</v>
      </c>
      <c r="D75" s="849">
        <v>737.74</v>
      </c>
      <c r="E75" s="837">
        <v>1</v>
      </c>
      <c r="F75" s="850">
        <v>737.74</v>
      </c>
    </row>
    <row r="76" spans="1:6" ht="14.4" customHeight="1" x14ac:dyDescent="0.3">
      <c r="A76" s="857" t="s">
        <v>1666</v>
      </c>
      <c r="B76" s="849"/>
      <c r="C76" s="837">
        <v>0</v>
      </c>
      <c r="D76" s="849">
        <v>3364.75</v>
      </c>
      <c r="E76" s="837">
        <v>1</v>
      </c>
      <c r="F76" s="850">
        <v>3364.75</v>
      </c>
    </row>
    <row r="77" spans="1:6" ht="14.4" customHeight="1" x14ac:dyDescent="0.3">
      <c r="A77" s="857" t="s">
        <v>3741</v>
      </c>
      <c r="B77" s="849"/>
      <c r="C77" s="837">
        <v>0</v>
      </c>
      <c r="D77" s="849">
        <v>26.3</v>
      </c>
      <c r="E77" s="837">
        <v>1</v>
      </c>
      <c r="F77" s="850">
        <v>26.3</v>
      </c>
    </row>
    <row r="78" spans="1:6" ht="14.4" customHeight="1" x14ac:dyDescent="0.3">
      <c r="A78" s="857" t="s">
        <v>3742</v>
      </c>
      <c r="B78" s="849"/>
      <c r="C78" s="837">
        <v>0</v>
      </c>
      <c r="D78" s="849">
        <v>8618.7600000000039</v>
      </c>
      <c r="E78" s="837">
        <v>1</v>
      </c>
      <c r="F78" s="850">
        <v>8618.7600000000039</v>
      </c>
    </row>
    <row r="79" spans="1:6" ht="14.4" customHeight="1" x14ac:dyDescent="0.3">
      <c r="A79" s="857" t="s">
        <v>3743</v>
      </c>
      <c r="B79" s="849"/>
      <c r="C79" s="837">
        <v>0</v>
      </c>
      <c r="D79" s="849">
        <v>640.88</v>
      </c>
      <c r="E79" s="837">
        <v>1</v>
      </c>
      <c r="F79" s="850">
        <v>640.88</v>
      </c>
    </row>
    <row r="80" spans="1:6" ht="14.4" customHeight="1" x14ac:dyDescent="0.3">
      <c r="A80" s="857" t="s">
        <v>1662</v>
      </c>
      <c r="B80" s="849">
        <v>0</v>
      </c>
      <c r="C80" s="837">
        <v>0</v>
      </c>
      <c r="D80" s="849">
        <v>41.63</v>
      </c>
      <c r="E80" s="837">
        <v>1</v>
      </c>
      <c r="F80" s="850">
        <v>41.63</v>
      </c>
    </row>
    <row r="81" spans="1:6" ht="14.4" customHeight="1" x14ac:dyDescent="0.3">
      <c r="A81" s="857" t="s">
        <v>1665</v>
      </c>
      <c r="B81" s="849">
        <v>0</v>
      </c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1668</v>
      </c>
      <c r="B82" s="849"/>
      <c r="C82" s="837">
        <v>0</v>
      </c>
      <c r="D82" s="849">
        <v>5138.6400000000003</v>
      </c>
      <c r="E82" s="837">
        <v>1</v>
      </c>
      <c r="F82" s="850">
        <v>5138.6400000000003</v>
      </c>
    </row>
    <row r="83" spans="1:6" ht="14.4" customHeight="1" x14ac:dyDescent="0.3">
      <c r="A83" s="857" t="s">
        <v>3744</v>
      </c>
      <c r="B83" s="849"/>
      <c r="C83" s="837">
        <v>0</v>
      </c>
      <c r="D83" s="849">
        <v>423.75</v>
      </c>
      <c r="E83" s="837">
        <v>1</v>
      </c>
      <c r="F83" s="850">
        <v>423.75</v>
      </c>
    </row>
    <row r="84" spans="1:6" ht="14.4" customHeight="1" x14ac:dyDescent="0.3">
      <c r="A84" s="857" t="s">
        <v>1669</v>
      </c>
      <c r="B84" s="849"/>
      <c r="C84" s="837">
        <v>0</v>
      </c>
      <c r="D84" s="849">
        <v>560.61</v>
      </c>
      <c r="E84" s="837">
        <v>1</v>
      </c>
      <c r="F84" s="850">
        <v>560.61</v>
      </c>
    </row>
    <row r="85" spans="1:6" ht="14.4" customHeight="1" x14ac:dyDescent="0.3">
      <c r="A85" s="857" t="s">
        <v>3745</v>
      </c>
      <c r="B85" s="849">
        <v>0</v>
      </c>
      <c r="C85" s="837">
        <v>0</v>
      </c>
      <c r="D85" s="849">
        <v>1673.4899999999998</v>
      </c>
      <c r="E85" s="837">
        <v>1</v>
      </c>
      <c r="F85" s="850">
        <v>1673.4899999999998</v>
      </c>
    </row>
    <row r="86" spans="1:6" ht="14.4" customHeight="1" x14ac:dyDescent="0.3">
      <c r="A86" s="857" t="s">
        <v>1674</v>
      </c>
      <c r="B86" s="849"/>
      <c r="C86" s="837">
        <v>0</v>
      </c>
      <c r="D86" s="849">
        <v>42.51</v>
      </c>
      <c r="E86" s="837">
        <v>1</v>
      </c>
      <c r="F86" s="850">
        <v>42.51</v>
      </c>
    </row>
    <row r="87" spans="1:6" ht="14.4" customHeight="1" x14ac:dyDescent="0.3">
      <c r="A87" s="857" t="s">
        <v>1725</v>
      </c>
      <c r="B87" s="849">
        <v>0</v>
      </c>
      <c r="C87" s="837"/>
      <c r="D87" s="849">
        <v>0</v>
      </c>
      <c r="E87" s="837"/>
      <c r="F87" s="850">
        <v>0</v>
      </c>
    </row>
    <row r="88" spans="1:6" ht="14.4" customHeight="1" x14ac:dyDescent="0.3">
      <c r="A88" s="857" t="s">
        <v>1663</v>
      </c>
      <c r="B88" s="849">
        <v>0</v>
      </c>
      <c r="C88" s="837">
        <v>0</v>
      </c>
      <c r="D88" s="849">
        <v>1592.91</v>
      </c>
      <c r="E88" s="837">
        <v>1</v>
      </c>
      <c r="F88" s="850">
        <v>1592.91</v>
      </c>
    </row>
    <row r="89" spans="1:6" ht="14.4" customHeight="1" x14ac:dyDescent="0.3">
      <c r="A89" s="857" t="s">
        <v>3746</v>
      </c>
      <c r="B89" s="849"/>
      <c r="C89" s="837">
        <v>0</v>
      </c>
      <c r="D89" s="849">
        <v>1021.9</v>
      </c>
      <c r="E89" s="837">
        <v>1</v>
      </c>
      <c r="F89" s="850">
        <v>1021.9</v>
      </c>
    </row>
    <row r="90" spans="1:6" ht="14.4" customHeight="1" x14ac:dyDescent="0.3">
      <c r="A90" s="857" t="s">
        <v>1714</v>
      </c>
      <c r="B90" s="849"/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3747</v>
      </c>
      <c r="B91" s="849"/>
      <c r="C91" s="837">
        <v>0</v>
      </c>
      <c r="D91" s="849">
        <v>1398.91</v>
      </c>
      <c r="E91" s="837">
        <v>1</v>
      </c>
      <c r="F91" s="850">
        <v>1398.91</v>
      </c>
    </row>
    <row r="92" spans="1:6" ht="14.4" customHeight="1" x14ac:dyDescent="0.3">
      <c r="A92" s="857" t="s">
        <v>3748</v>
      </c>
      <c r="B92" s="849"/>
      <c r="C92" s="837">
        <v>0</v>
      </c>
      <c r="D92" s="849">
        <v>229.38</v>
      </c>
      <c r="E92" s="837">
        <v>1</v>
      </c>
      <c r="F92" s="850">
        <v>229.38</v>
      </c>
    </row>
    <row r="93" spans="1:6" ht="14.4" customHeight="1" x14ac:dyDescent="0.3">
      <c r="A93" s="857" t="s">
        <v>3749</v>
      </c>
      <c r="B93" s="849"/>
      <c r="C93" s="837">
        <v>0</v>
      </c>
      <c r="D93" s="849">
        <v>536.70000000000005</v>
      </c>
      <c r="E93" s="837">
        <v>1</v>
      </c>
      <c r="F93" s="850">
        <v>536.70000000000005</v>
      </c>
    </row>
    <row r="94" spans="1:6" ht="14.4" customHeight="1" x14ac:dyDescent="0.3">
      <c r="A94" s="857" t="s">
        <v>3750</v>
      </c>
      <c r="B94" s="849"/>
      <c r="C94" s="837">
        <v>0</v>
      </c>
      <c r="D94" s="849">
        <v>6318.2900000000009</v>
      </c>
      <c r="E94" s="837">
        <v>1</v>
      </c>
      <c r="F94" s="850">
        <v>6318.2900000000009</v>
      </c>
    </row>
    <row r="95" spans="1:6" ht="14.4" customHeight="1" x14ac:dyDescent="0.3">
      <c r="A95" s="857" t="s">
        <v>3751</v>
      </c>
      <c r="B95" s="849"/>
      <c r="C95" s="837">
        <v>0</v>
      </c>
      <c r="D95" s="849">
        <v>305.12</v>
      </c>
      <c r="E95" s="837">
        <v>1</v>
      </c>
      <c r="F95" s="850">
        <v>305.12</v>
      </c>
    </row>
    <row r="96" spans="1:6" ht="14.4" customHeight="1" x14ac:dyDescent="0.3">
      <c r="A96" s="857" t="s">
        <v>3752</v>
      </c>
      <c r="B96" s="849"/>
      <c r="C96" s="837">
        <v>0</v>
      </c>
      <c r="D96" s="849">
        <v>207.45</v>
      </c>
      <c r="E96" s="837">
        <v>1</v>
      </c>
      <c r="F96" s="850">
        <v>207.45</v>
      </c>
    </row>
    <row r="97" spans="1:6" ht="14.4" customHeight="1" x14ac:dyDescent="0.3">
      <c r="A97" s="857" t="s">
        <v>1729</v>
      </c>
      <c r="B97" s="849"/>
      <c r="C97" s="837">
        <v>0</v>
      </c>
      <c r="D97" s="849">
        <v>255</v>
      </c>
      <c r="E97" s="837">
        <v>1</v>
      </c>
      <c r="F97" s="850">
        <v>255</v>
      </c>
    </row>
    <row r="98" spans="1:6" ht="14.4" customHeight="1" x14ac:dyDescent="0.3">
      <c r="A98" s="857" t="s">
        <v>3753</v>
      </c>
      <c r="B98" s="849"/>
      <c r="C98" s="837"/>
      <c r="D98" s="849">
        <v>0</v>
      </c>
      <c r="E98" s="837"/>
      <c r="F98" s="850">
        <v>0</v>
      </c>
    </row>
    <row r="99" spans="1:6" ht="14.4" customHeight="1" x14ac:dyDescent="0.3">
      <c r="A99" s="857" t="s">
        <v>3754</v>
      </c>
      <c r="B99" s="849"/>
      <c r="C99" s="837">
        <v>0</v>
      </c>
      <c r="D99" s="849">
        <v>467.95</v>
      </c>
      <c r="E99" s="837">
        <v>1</v>
      </c>
      <c r="F99" s="850">
        <v>467.95</v>
      </c>
    </row>
    <row r="100" spans="1:6" ht="14.4" customHeight="1" x14ac:dyDescent="0.3">
      <c r="A100" s="857" t="s">
        <v>1683</v>
      </c>
      <c r="B100" s="849"/>
      <c r="C100" s="837">
        <v>0</v>
      </c>
      <c r="D100" s="849">
        <v>670.04000000000008</v>
      </c>
      <c r="E100" s="837">
        <v>1</v>
      </c>
      <c r="F100" s="850">
        <v>670.04000000000008</v>
      </c>
    </row>
    <row r="101" spans="1:6" ht="14.4" customHeight="1" x14ac:dyDescent="0.3">
      <c r="A101" s="857" t="s">
        <v>3755</v>
      </c>
      <c r="B101" s="849"/>
      <c r="C101" s="837">
        <v>0</v>
      </c>
      <c r="D101" s="849">
        <v>1439.9</v>
      </c>
      <c r="E101" s="837">
        <v>1</v>
      </c>
      <c r="F101" s="850">
        <v>1439.9</v>
      </c>
    </row>
    <row r="102" spans="1:6" ht="14.4" customHeight="1" x14ac:dyDescent="0.3">
      <c r="A102" s="857" t="s">
        <v>3756</v>
      </c>
      <c r="B102" s="849"/>
      <c r="C102" s="837">
        <v>0</v>
      </c>
      <c r="D102" s="849">
        <v>740.64</v>
      </c>
      <c r="E102" s="837">
        <v>1</v>
      </c>
      <c r="F102" s="850">
        <v>740.64</v>
      </c>
    </row>
    <row r="103" spans="1:6" ht="14.4" customHeight="1" x14ac:dyDescent="0.3">
      <c r="A103" s="857" t="s">
        <v>3757</v>
      </c>
      <c r="B103" s="849"/>
      <c r="C103" s="837">
        <v>0</v>
      </c>
      <c r="D103" s="849">
        <v>55.37</v>
      </c>
      <c r="E103" s="837">
        <v>1</v>
      </c>
      <c r="F103" s="850">
        <v>55.37</v>
      </c>
    </row>
    <row r="104" spans="1:6" ht="14.4" customHeight="1" x14ac:dyDescent="0.3">
      <c r="A104" s="857" t="s">
        <v>1736</v>
      </c>
      <c r="B104" s="849"/>
      <c r="C104" s="837">
        <v>0</v>
      </c>
      <c r="D104" s="849">
        <v>2009.0700000000002</v>
      </c>
      <c r="E104" s="837">
        <v>1</v>
      </c>
      <c r="F104" s="850">
        <v>2009.0700000000002</v>
      </c>
    </row>
    <row r="105" spans="1:6" ht="14.4" customHeight="1" x14ac:dyDescent="0.3">
      <c r="A105" s="857" t="s">
        <v>3758</v>
      </c>
      <c r="B105" s="849"/>
      <c r="C105" s="837">
        <v>0</v>
      </c>
      <c r="D105" s="849">
        <v>155.58000000000001</v>
      </c>
      <c r="E105" s="837">
        <v>1</v>
      </c>
      <c r="F105" s="850">
        <v>155.58000000000001</v>
      </c>
    </row>
    <row r="106" spans="1:6" ht="14.4" customHeight="1" x14ac:dyDescent="0.3">
      <c r="A106" s="857" t="s">
        <v>3759</v>
      </c>
      <c r="B106" s="849">
        <v>0</v>
      </c>
      <c r="C106" s="837">
        <v>0</v>
      </c>
      <c r="D106" s="849">
        <v>4705.9299999999985</v>
      </c>
      <c r="E106" s="837">
        <v>1</v>
      </c>
      <c r="F106" s="850">
        <v>4705.9299999999985</v>
      </c>
    </row>
    <row r="107" spans="1:6" ht="14.4" customHeight="1" x14ac:dyDescent="0.3">
      <c r="A107" s="857" t="s">
        <v>1713</v>
      </c>
      <c r="B107" s="849"/>
      <c r="C107" s="837"/>
      <c r="D107" s="849">
        <v>0</v>
      </c>
      <c r="E107" s="837"/>
      <c r="F107" s="850">
        <v>0</v>
      </c>
    </row>
    <row r="108" spans="1:6" ht="14.4" customHeight="1" x14ac:dyDescent="0.3">
      <c r="A108" s="857" t="s">
        <v>1678</v>
      </c>
      <c r="B108" s="849"/>
      <c r="C108" s="837">
        <v>0</v>
      </c>
      <c r="D108" s="849">
        <v>29.27</v>
      </c>
      <c r="E108" s="837">
        <v>1</v>
      </c>
      <c r="F108" s="850">
        <v>29.27</v>
      </c>
    </row>
    <row r="109" spans="1:6" ht="14.4" customHeight="1" thickBot="1" x14ac:dyDescent="0.35">
      <c r="A109" s="858" t="s">
        <v>1680</v>
      </c>
      <c r="B109" s="853"/>
      <c r="C109" s="854">
        <v>0</v>
      </c>
      <c r="D109" s="853">
        <v>143.09</v>
      </c>
      <c r="E109" s="854">
        <v>1</v>
      </c>
      <c r="F109" s="855">
        <v>143.09</v>
      </c>
    </row>
    <row r="110" spans="1:6" ht="14.4" customHeight="1" thickBot="1" x14ac:dyDescent="0.35">
      <c r="A110" s="771" t="s">
        <v>3</v>
      </c>
      <c r="B110" s="772">
        <v>4047059.4099999978</v>
      </c>
      <c r="C110" s="773">
        <v>0.65999310042545345</v>
      </c>
      <c r="D110" s="772">
        <v>2084912.8900000001</v>
      </c>
      <c r="E110" s="773">
        <v>0.34000689957454644</v>
      </c>
      <c r="F110" s="774">
        <v>6131972.2999999989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{B647D2AE-A9DC-40C3-AA98-31FEB3D80BBC}</x14:id>
        </ext>
      </extLst>
    </cfRule>
  </conditionalFormatting>
  <conditionalFormatting sqref="F44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{36233045-6858-4B27-8E59-D88370D00D1A}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47D2AE-A9DC-40C3-AA98-31FEB3D80B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36233045-6858-4B27-8E59-D88370D00D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3797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3699</v>
      </c>
      <c r="G3" s="47">
        <f>SUBTOTAL(9,G6:G1048576)</f>
        <v>4047059.409999996</v>
      </c>
      <c r="H3" s="48">
        <f>IF(M3=0,0,G3/M3)</f>
        <v>0.65999310042545334</v>
      </c>
      <c r="I3" s="47">
        <f>SUBTOTAL(9,I6:I1048576)</f>
        <v>2867</v>
      </c>
      <c r="J3" s="47">
        <f>SUBTOTAL(9,J6:J1048576)</f>
        <v>2084912.8899999992</v>
      </c>
      <c r="K3" s="48">
        <f>IF(M3=0,0,J3/M3)</f>
        <v>0.34000689957454638</v>
      </c>
      <c r="L3" s="47">
        <f>SUBTOTAL(9,L6:L1048576)</f>
        <v>6566</v>
      </c>
      <c r="M3" s="49">
        <f>SUBTOTAL(9,M6:M1048576)</f>
        <v>6131972.299999997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2172</v>
      </c>
      <c r="B6" s="825" t="s">
        <v>1759</v>
      </c>
      <c r="C6" s="825" t="s">
        <v>2766</v>
      </c>
      <c r="D6" s="825" t="s">
        <v>2767</v>
      </c>
      <c r="E6" s="825" t="s">
        <v>2768</v>
      </c>
      <c r="F6" s="225">
        <v>1</v>
      </c>
      <c r="G6" s="225">
        <v>0</v>
      </c>
      <c r="H6" s="830"/>
      <c r="I6" s="225"/>
      <c r="J6" s="225"/>
      <c r="K6" s="830"/>
      <c r="L6" s="225">
        <v>1</v>
      </c>
      <c r="M6" s="848">
        <v>0</v>
      </c>
    </row>
    <row r="7" spans="1:13" ht="14.4" customHeight="1" x14ac:dyDescent="0.3">
      <c r="A7" s="831" t="s">
        <v>2172</v>
      </c>
      <c r="B7" s="832" t="s">
        <v>1778</v>
      </c>
      <c r="C7" s="832" t="s">
        <v>2763</v>
      </c>
      <c r="D7" s="832" t="s">
        <v>2764</v>
      </c>
      <c r="E7" s="832" t="s">
        <v>3760</v>
      </c>
      <c r="F7" s="849"/>
      <c r="G7" s="849"/>
      <c r="H7" s="837">
        <v>0</v>
      </c>
      <c r="I7" s="849">
        <v>3</v>
      </c>
      <c r="J7" s="849">
        <v>4156.8599999999997</v>
      </c>
      <c r="K7" s="837">
        <v>1</v>
      </c>
      <c r="L7" s="849">
        <v>3</v>
      </c>
      <c r="M7" s="850">
        <v>4156.8599999999997</v>
      </c>
    </row>
    <row r="8" spans="1:13" ht="14.4" customHeight="1" x14ac:dyDescent="0.3">
      <c r="A8" s="831" t="s">
        <v>2172</v>
      </c>
      <c r="B8" s="832" t="s">
        <v>1865</v>
      </c>
      <c r="C8" s="832" t="s">
        <v>1872</v>
      </c>
      <c r="D8" s="832" t="s">
        <v>1867</v>
      </c>
      <c r="E8" s="832" t="s">
        <v>1871</v>
      </c>
      <c r="F8" s="849"/>
      <c r="G8" s="849"/>
      <c r="H8" s="837">
        <v>0</v>
      </c>
      <c r="I8" s="849">
        <v>2</v>
      </c>
      <c r="J8" s="849">
        <v>118.54</v>
      </c>
      <c r="K8" s="837">
        <v>1</v>
      </c>
      <c r="L8" s="849">
        <v>2</v>
      </c>
      <c r="M8" s="850">
        <v>118.54</v>
      </c>
    </row>
    <row r="9" spans="1:13" ht="14.4" customHeight="1" x14ac:dyDescent="0.3">
      <c r="A9" s="831" t="s">
        <v>2172</v>
      </c>
      <c r="B9" s="832" t="s">
        <v>1865</v>
      </c>
      <c r="C9" s="832" t="s">
        <v>1873</v>
      </c>
      <c r="D9" s="832" t="s">
        <v>1867</v>
      </c>
      <c r="E9" s="832" t="s">
        <v>1874</v>
      </c>
      <c r="F9" s="849"/>
      <c r="G9" s="849"/>
      <c r="H9" s="837">
        <v>0</v>
      </c>
      <c r="I9" s="849">
        <v>1</v>
      </c>
      <c r="J9" s="849">
        <v>46.07</v>
      </c>
      <c r="K9" s="837">
        <v>1</v>
      </c>
      <c r="L9" s="849">
        <v>1</v>
      </c>
      <c r="M9" s="850">
        <v>46.07</v>
      </c>
    </row>
    <row r="10" spans="1:13" ht="14.4" customHeight="1" x14ac:dyDescent="0.3">
      <c r="A10" s="831" t="s">
        <v>2172</v>
      </c>
      <c r="B10" s="832" t="s">
        <v>2032</v>
      </c>
      <c r="C10" s="832" t="s">
        <v>2033</v>
      </c>
      <c r="D10" s="832" t="s">
        <v>1326</v>
      </c>
      <c r="E10" s="832" t="s">
        <v>2034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2172</v>
      </c>
      <c r="B11" s="832" t="s">
        <v>3761</v>
      </c>
      <c r="C11" s="832" t="s">
        <v>2771</v>
      </c>
      <c r="D11" s="832" t="s">
        <v>2772</v>
      </c>
      <c r="E11" s="832" t="s">
        <v>2773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2172</v>
      </c>
      <c r="B12" s="832" t="s">
        <v>2138</v>
      </c>
      <c r="C12" s="832" t="s">
        <v>2139</v>
      </c>
      <c r="D12" s="832" t="s">
        <v>2140</v>
      </c>
      <c r="E12" s="832" t="s">
        <v>2046</v>
      </c>
      <c r="F12" s="849"/>
      <c r="G12" s="849"/>
      <c r="H12" s="837">
        <v>0</v>
      </c>
      <c r="I12" s="849">
        <v>2</v>
      </c>
      <c r="J12" s="849">
        <v>267.88</v>
      </c>
      <c r="K12" s="837">
        <v>1</v>
      </c>
      <c r="L12" s="849">
        <v>2</v>
      </c>
      <c r="M12" s="850">
        <v>267.88</v>
      </c>
    </row>
    <row r="13" spans="1:13" ht="14.4" customHeight="1" x14ac:dyDescent="0.3">
      <c r="A13" s="831" t="s">
        <v>2173</v>
      </c>
      <c r="B13" s="832" t="s">
        <v>1765</v>
      </c>
      <c r="C13" s="832" t="s">
        <v>1768</v>
      </c>
      <c r="D13" s="832" t="s">
        <v>865</v>
      </c>
      <c r="E13" s="832" t="s">
        <v>1769</v>
      </c>
      <c r="F13" s="849"/>
      <c r="G13" s="849"/>
      <c r="H13" s="837"/>
      <c r="I13" s="849">
        <v>3</v>
      </c>
      <c r="J13" s="849">
        <v>0</v>
      </c>
      <c r="K13" s="837"/>
      <c r="L13" s="849">
        <v>3</v>
      </c>
      <c r="M13" s="850">
        <v>0</v>
      </c>
    </row>
    <row r="14" spans="1:13" ht="14.4" customHeight="1" x14ac:dyDescent="0.3">
      <c r="A14" s="831" t="s">
        <v>2173</v>
      </c>
      <c r="B14" s="832" t="s">
        <v>1817</v>
      </c>
      <c r="C14" s="832" t="s">
        <v>2573</v>
      </c>
      <c r="D14" s="832" t="s">
        <v>1287</v>
      </c>
      <c r="E14" s="832" t="s">
        <v>2572</v>
      </c>
      <c r="F14" s="849">
        <v>2</v>
      </c>
      <c r="G14" s="849">
        <v>55</v>
      </c>
      <c r="H14" s="837">
        <v>1</v>
      </c>
      <c r="I14" s="849"/>
      <c r="J14" s="849"/>
      <c r="K14" s="837">
        <v>0</v>
      </c>
      <c r="L14" s="849">
        <v>2</v>
      </c>
      <c r="M14" s="850">
        <v>55</v>
      </c>
    </row>
    <row r="15" spans="1:13" ht="14.4" customHeight="1" x14ac:dyDescent="0.3">
      <c r="A15" s="831" t="s">
        <v>2173</v>
      </c>
      <c r="B15" s="832" t="s">
        <v>3762</v>
      </c>
      <c r="C15" s="832" t="s">
        <v>2996</v>
      </c>
      <c r="D15" s="832" t="s">
        <v>2997</v>
      </c>
      <c r="E15" s="832" t="s">
        <v>2998</v>
      </c>
      <c r="F15" s="849"/>
      <c r="G15" s="849"/>
      <c r="H15" s="837">
        <v>0</v>
      </c>
      <c r="I15" s="849">
        <v>3</v>
      </c>
      <c r="J15" s="849">
        <v>290.52</v>
      </c>
      <c r="K15" s="837">
        <v>1</v>
      </c>
      <c r="L15" s="849">
        <v>3</v>
      </c>
      <c r="M15" s="850">
        <v>290.52</v>
      </c>
    </row>
    <row r="16" spans="1:13" ht="14.4" customHeight="1" x14ac:dyDescent="0.3">
      <c r="A16" s="831" t="s">
        <v>2173</v>
      </c>
      <c r="B16" s="832" t="s">
        <v>3762</v>
      </c>
      <c r="C16" s="832" t="s">
        <v>2999</v>
      </c>
      <c r="D16" s="832" t="s">
        <v>2997</v>
      </c>
      <c r="E16" s="832" t="s">
        <v>3000</v>
      </c>
      <c r="F16" s="849"/>
      <c r="G16" s="849"/>
      <c r="H16" s="837">
        <v>0</v>
      </c>
      <c r="I16" s="849">
        <v>5</v>
      </c>
      <c r="J16" s="849">
        <v>968.4</v>
      </c>
      <c r="K16" s="837">
        <v>1</v>
      </c>
      <c r="L16" s="849">
        <v>5</v>
      </c>
      <c r="M16" s="850">
        <v>968.4</v>
      </c>
    </row>
    <row r="17" spans="1:13" ht="14.4" customHeight="1" x14ac:dyDescent="0.3">
      <c r="A17" s="831" t="s">
        <v>2173</v>
      </c>
      <c r="B17" s="832" t="s">
        <v>2144</v>
      </c>
      <c r="C17" s="832" t="s">
        <v>2145</v>
      </c>
      <c r="D17" s="832" t="s">
        <v>733</v>
      </c>
      <c r="E17" s="832" t="s">
        <v>2146</v>
      </c>
      <c r="F17" s="849"/>
      <c r="G17" s="849"/>
      <c r="H17" s="837">
        <v>0</v>
      </c>
      <c r="I17" s="849">
        <v>21</v>
      </c>
      <c r="J17" s="849">
        <v>1016.82</v>
      </c>
      <c r="K17" s="837">
        <v>1</v>
      </c>
      <c r="L17" s="849">
        <v>21</v>
      </c>
      <c r="M17" s="850">
        <v>1016.82</v>
      </c>
    </row>
    <row r="18" spans="1:13" ht="14.4" customHeight="1" x14ac:dyDescent="0.3">
      <c r="A18" s="831" t="s">
        <v>2173</v>
      </c>
      <c r="B18" s="832" t="s">
        <v>3763</v>
      </c>
      <c r="C18" s="832" t="s">
        <v>3019</v>
      </c>
      <c r="D18" s="832" t="s">
        <v>3020</v>
      </c>
      <c r="E18" s="832" t="s">
        <v>3021</v>
      </c>
      <c r="F18" s="849">
        <v>11</v>
      </c>
      <c r="G18" s="849">
        <v>36900.490000000005</v>
      </c>
      <c r="H18" s="837">
        <v>1</v>
      </c>
      <c r="I18" s="849"/>
      <c r="J18" s="849"/>
      <c r="K18" s="837">
        <v>0</v>
      </c>
      <c r="L18" s="849">
        <v>11</v>
      </c>
      <c r="M18" s="850">
        <v>36900.490000000005</v>
      </c>
    </row>
    <row r="19" spans="1:13" ht="14.4" customHeight="1" x14ac:dyDescent="0.3">
      <c r="A19" s="831" t="s">
        <v>2173</v>
      </c>
      <c r="B19" s="832" t="s">
        <v>3763</v>
      </c>
      <c r="C19" s="832" t="s">
        <v>3022</v>
      </c>
      <c r="D19" s="832" t="s">
        <v>3020</v>
      </c>
      <c r="E19" s="832" t="s">
        <v>3023</v>
      </c>
      <c r="F19" s="849">
        <v>4</v>
      </c>
      <c r="G19" s="849">
        <v>0</v>
      </c>
      <c r="H19" s="837"/>
      <c r="I19" s="849"/>
      <c r="J19" s="849"/>
      <c r="K19" s="837"/>
      <c r="L19" s="849">
        <v>4</v>
      </c>
      <c r="M19" s="850">
        <v>0</v>
      </c>
    </row>
    <row r="20" spans="1:13" ht="14.4" customHeight="1" x14ac:dyDescent="0.3">
      <c r="A20" s="831" t="s">
        <v>2173</v>
      </c>
      <c r="B20" s="832" t="s">
        <v>3763</v>
      </c>
      <c r="C20" s="832" t="s">
        <v>3024</v>
      </c>
      <c r="D20" s="832" t="s">
        <v>3020</v>
      </c>
      <c r="E20" s="832" t="s">
        <v>3025</v>
      </c>
      <c r="F20" s="849">
        <v>11</v>
      </c>
      <c r="G20" s="849">
        <v>9993.83</v>
      </c>
      <c r="H20" s="837">
        <v>1</v>
      </c>
      <c r="I20" s="849"/>
      <c r="J20" s="849"/>
      <c r="K20" s="837">
        <v>0</v>
      </c>
      <c r="L20" s="849">
        <v>11</v>
      </c>
      <c r="M20" s="850">
        <v>9993.83</v>
      </c>
    </row>
    <row r="21" spans="1:13" ht="14.4" customHeight="1" x14ac:dyDescent="0.3">
      <c r="A21" s="831" t="s">
        <v>2173</v>
      </c>
      <c r="B21" s="832" t="s">
        <v>3763</v>
      </c>
      <c r="C21" s="832" t="s">
        <v>3028</v>
      </c>
      <c r="D21" s="832" t="s">
        <v>3020</v>
      </c>
      <c r="E21" s="832" t="s">
        <v>3029</v>
      </c>
      <c r="F21" s="849">
        <v>23</v>
      </c>
      <c r="G21" s="849">
        <v>38577.899999999994</v>
      </c>
      <c r="H21" s="837">
        <v>1</v>
      </c>
      <c r="I21" s="849"/>
      <c r="J21" s="849"/>
      <c r="K21" s="837">
        <v>0</v>
      </c>
      <c r="L21" s="849">
        <v>23</v>
      </c>
      <c r="M21" s="850">
        <v>38577.899999999994</v>
      </c>
    </row>
    <row r="22" spans="1:13" ht="14.4" customHeight="1" x14ac:dyDescent="0.3">
      <c r="A22" s="831" t="s">
        <v>2173</v>
      </c>
      <c r="B22" s="832" t="s">
        <v>3763</v>
      </c>
      <c r="C22" s="832" t="s">
        <v>3030</v>
      </c>
      <c r="D22" s="832" t="s">
        <v>3031</v>
      </c>
      <c r="E22" s="832" t="s">
        <v>3029</v>
      </c>
      <c r="F22" s="849">
        <v>8</v>
      </c>
      <c r="G22" s="849">
        <v>13418.4</v>
      </c>
      <c r="H22" s="837">
        <v>1</v>
      </c>
      <c r="I22" s="849"/>
      <c r="J22" s="849"/>
      <c r="K22" s="837">
        <v>0</v>
      </c>
      <c r="L22" s="849">
        <v>8</v>
      </c>
      <c r="M22" s="850">
        <v>13418.4</v>
      </c>
    </row>
    <row r="23" spans="1:13" ht="14.4" customHeight="1" x14ac:dyDescent="0.3">
      <c r="A23" s="831" t="s">
        <v>2173</v>
      </c>
      <c r="B23" s="832" t="s">
        <v>3763</v>
      </c>
      <c r="C23" s="832" t="s">
        <v>3032</v>
      </c>
      <c r="D23" s="832" t="s">
        <v>3031</v>
      </c>
      <c r="E23" s="832" t="s">
        <v>3025</v>
      </c>
      <c r="F23" s="849">
        <v>9</v>
      </c>
      <c r="G23" s="849">
        <v>8176.7699999999995</v>
      </c>
      <c r="H23" s="837">
        <v>1</v>
      </c>
      <c r="I23" s="849"/>
      <c r="J23" s="849"/>
      <c r="K23" s="837">
        <v>0</v>
      </c>
      <c r="L23" s="849">
        <v>9</v>
      </c>
      <c r="M23" s="850">
        <v>8176.7699999999995</v>
      </c>
    </row>
    <row r="24" spans="1:13" ht="14.4" customHeight="1" x14ac:dyDescent="0.3">
      <c r="A24" s="831" t="s">
        <v>2173</v>
      </c>
      <c r="B24" s="832" t="s">
        <v>3763</v>
      </c>
      <c r="C24" s="832" t="s">
        <v>3033</v>
      </c>
      <c r="D24" s="832" t="s">
        <v>3034</v>
      </c>
      <c r="E24" s="832" t="s">
        <v>3021</v>
      </c>
      <c r="F24" s="849"/>
      <c r="G24" s="849"/>
      <c r="H24" s="837">
        <v>0</v>
      </c>
      <c r="I24" s="849">
        <v>10</v>
      </c>
      <c r="J24" s="849">
        <v>33545.9</v>
      </c>
      <c r="K24" s="837">
        <v>1</v>
      </c>
      <c r="L24" s="849">
        <v>10</v>
      </c>
      <c r="M24" s="850">
        <v>33545.9</v>
      </c>
    </row>
    <row r="25" spans="1:13" ht="14.4" customHeight="1" x14ac:dyDescent="0.3">
      <c r="A25" s="831" t="s">
        <v>2173</v>
      </c>
      <c r="B25" s="832" t="s">
        <v>3763</v>
      </c>
      <c r="C25" s="832" t="s">
        <v>3035</v>
      </c>
      <c r="D25" s="832" t="s">
        <v>3034</v>
      </c>
      <c r="E25" s="832" t="s">
        <v>3027</v>
      </c>
      <c r="F25" s="849"/>
      <c r="G25" s="849"/>
      <c r="H25" s="837">
        <v>0</v>
      </c>
      <c r="I25" s="849">
        <v>26</v>
      </c>
      <c r="J25" s="849">
        <v>15176.199999999999</v>
      </c>
      <c r="K25" s="837">
        <v>1</v>
      </c>
      <c r="L25" s="849">
        <v>26</v>
      </c>
      <c r="M25" s="850">
        <v>15176.199999999999</v>
      </c>
    </row>
    <row r="26" spans="1:13" ht="14.4" customHeight="1" x14ac:dyDescent="0.3">
      <c r="A26" s="831" t="s">
        <v>2173</v>
      </c>
      <c r="B26" s="832" t="s">
        <v>3763</v>
      </c>
      <c r="C26" s="832" t="s">
        <v>3036</v>
      </c>
      <c r="D26" s="832" t="s">
        <v>3034</v>
      </c>
      <c r="E26" s="832" t="s">
        <v>3025</v>
      </c>
      <c r="F26" s="849"/>
      <c r="G26" s="849"/>
      <c r="H26" s="837">
        <v>0</v>
      </c>
      <c r="I26" s="849">
        <v>25</v>
      </c>
      <c r="J26" s="849">
        <v>22713.249999999996</v>
      </c>
      <c r="K26" s="837">
        <v>1</v>
      </c>
      <c r="L26" s="849">
        <v>25</v>
      </c>
      <c r="M26" s="850">
        <v>22713.249999999996</v>
      </c>
    </row>
    <row r="27" spans="1:13" ht="14.4" customHeight="1" x14ac:dyDescent="0.3">
      <c r="A27" s="831" t="s">
        <v>2173</v>
      </c>
      <c r="B27" s="832" t="s">
        <v>3764</v>
      </c>
      <c r="C27" s="832" t="s">
        <v>2916</v>
      </c>
      <c r="D27" s="832" t="s">
        <v>2917</v>
      </c>
      <c r="E27" s="832" t="s">
        <v>2918</v>
      </c>
      <c r="F27" s="849">
        <v>6</v>
      </c>
      <c r="G27" s="849">
        <v>1396.08</v>
      </c>
      <c r="H27" s="837">
        <v>1</v>
      </c>
      <c r="I27" s="849"/>
      <c r="J27" s="849"/>
      <c r="K27" s="837">
        <v>0</v>
      </c>
      <c r="L27" s="849">
        <v>6</v>
      </c>
      <c r="M27" s="850">
        <v>1396.08</v>
      </c>
    </row>
    <row r="28" spans="1:13" ht="14.4" customHeight="1" x14ac:dyDescent="0.3">
      <c r="A28" s="831" t="s">
        <v>2173</v>
      </c>
      <c r="B28" s="832" t="s">
        <v>3764</v>
      </c>
      <c r="C28" s="832" t="s">
        <v>2919</v>
      </c>
      <c r="D28" s="832" t="s">
        <v>2920</v>
      </c>
      <c r="E28" s="832" t="s">
        <v>2921</v>
      </c>
      <c r="F28" s="849">
        <v>18</v>
      </c>
      <c r="G28" s="849">
        <v>26176.140000000003</v>
      </c>
      <c r="H28" s="837">
        <v>1</v>
      </c>
      <c r="I28" s="849"/>
      <c r="J28" s="849"/>
      <c r="K28" s="837">
        <v>0</v>
      </c>
      <c r="L28" s="849">
        <v>18</v>
      </c>
      <c r="M28" s="850">
        <v>26176.140000000003</v>
      </c>
    </row>
    <row r="29" spans="1:13" ht="14.4" customHeight="1" x14ac:dyDescent="0.3">
      <c r="A29" s="831" t="s">
        <v>2173</v>
      </c>
      <c r="B29" s="832" t="s">
        <v>3764</v>
      </c>
      <c r="C29" s="832" t="s">
        <v>2922</v>
      </c>
      <c r="D29" s="832" t="s">
        <v>2917</v>
      </c>
      <c r="E29" s="832" t="s">
        <v>2923</v>
      </c>
      <c r="F29" s="849">
        <v>6</v>
      </c>
      <c r="G29" s="849">
        <v>11633.82</v>
      </c>
      <c r="H29" s="837">
        <v>1</v>
      </c>
      <c r="I29" s="849"/>
      <c r="J29" s="849"/>
      <c r="K29" s="837">
        <v>0</v>
      </c>
      <c r="L29" s="849">
        <v>6</v>
      </c>
      <c r="M29" s="850">
        <v>11633.82</v>
      </c>
    </row>
    <row r="30" spans="1:13" ht="14.4" customHeight="1" x14ac:dyDescent="0.3">
      <c r="A30" s="831" t="s">
        <v>2173</v>
      </c>
      <c r="B30" s="832" t="s">
        <v>3764</v>
      </c>
      <c r="C30" s="832" t="s">
        <v>2924</v>
      </c>
      <c r="D30" s="832" t="s">
        <v>2917</v>
      </c>
      <c r="E30" s="832" t="s">
        <v>2925</v>
      </c>
      <c r="F30" s="849">
        <v>12</v>
      </c>
      <c r="G30" s="849">
        <v>17450.760000000002</v>
      </c>
      <c r="H30" s="837">
        <v>1</v>
      </c>
      <c r="I30" s="849"/>
      <c r="J30" s="849"/>
      <c r="K30" s="837">
        <v>0</v>
      </c>
      <c r="L30" s="849">
        <v>12</v>
      </c>
      <c r="M30" s="850">
        <v>17450.760000000002</v>
      </c>
    </row>
    <row r="31" spans="1:13" ht="14.4" customHeight="1" x14ac:dyDescent="0.3">
      <c r="A31" s="831" t="s">
        <v>2173</v>
      </c>
      <c r="B31" s="832" t="s">
        <v>3764</v>
      </c>
      <c r="C31" s="832" t="s">
        <v>2926</v>
      </c>
      <c r="D31" s="832" t="s">
        <v>2927</v>
      </c>
      <c r="E31" s="832" t="s">
        <v>2928</v>
      </c>
      <c r="F31" s="849">
        <v>12</v>
      </c>
      <c r="G31" s="849">
        <v>23267.64</v>
      </c>
      <c r="H31" s="837">
        <v>1</v>
      </c>
      <c r="I31" s="849"/>
      <c r="J31" s="849"/>
      <c r="K31" s="837">
        <v>0</v>
      </c>
      <c r="L31" s="849">
        <v>12</v>
      </c>
      <c r="M31" s="850">
        <v>23267.64</v>
      </c>
    </row>
    <row r="32" spans="1:13" ht="14.4" customHeight="1" x14ac:dyDescent="0.3">
      <c r="A32" s="831" t="s">
        <v>2173</v>
      </c>
      <c r="B32" s="832" t="s">
        <v>3764</v>
      </c>
      <c r="C32" s="832" t="s">
        <v>2929</v>
      </c>
      <c r="D32" s="832" t="s">
        <v>2927</v>
      </c>
      <c r="E32" s="832" t="s">
        <v>2930</v>
      </c>
      <c r="F32" s="849">
        <v>6</v>
      </c>
      <c r="G32" s="849">
        <v>2908.5</v>
      </c>
      <c r="H32" s="837">
        <v>1</v>
      </c>
      <c r="I32" s="849"/>
      <c r="J32" s="849"/>
      <c r="K32" s="837">
        <v>0</v>
      </c>
      <c r="L32" s="849">
        <v>6</v>
      </c>
      <c r="M32" s="850">
        <v>2908.5</v>
      </c>
    </row>
    <row r="33" spans="1:13" ht="14.4" customHeight="1" x14ac:dyDescent="0.3">
      <c r="A33" s="831" t="s">
        <v>2173</v>
      </c>
      <c r="B33" s="832" t="s">
        <v>3764</v>
      </c>
      <c r="C33" s="832" t="s">
        <v>2931</v>
      </c>
      <c r="D33" s="832" t="s">
        <v>2927</v>
      </c>
      <c r="E33" s="832" t="s">
        <v>2932</v>
      </c>
      <c r="F33" s="849">
        <v>6</v>
      </c>
      <c r="G33" s="849">
        <v>5816.88</v>
      </c>
      <c r="H33" s="837">
        <v>1</v>
      </c>
      <c r="I33" s="849"/>
      <c r="J33" s="849"/>
      <c r="K33" s="837">
        <v>0</v>
      </c>
      <c r="L33" s="849">
        <v>6</v>
      </c>
      <c r="M33" s="850">
        <v>5816.88</v>
      </c>
    </row>
    <row r="34" spans="1:13" ht="14.4" customHeight="1" x14ac:dyDescent="0.3">
      <c r="A34" s="831" t="s">
        <v>2173</v>
      </c>
      <c r="B34" s="832" t="s">
        <v>3764</v>
      </c>
      <c r="C34" s="832" t="s">
        <v>2933</v>
      </c>
      <c r="D34" s="832" t="s">
        <v>2934</v>
      </c>
      <c r="E34" s="832" t="s">
        <v>2935</v>
      </c>
      <c r="F34" s="849"/>
      <c r="G34" s="849"/>
      <c r="H34" s="837">
        <v>0</v>
      </c>
      <c r="I34" s="849">
        <v>18</v>
      </c>
      <c r="J34" s="849">
        <v>8725.5</v>
      </c>
      <c r="K34" s="837">
        <v>1</v>
      </c>
      <c r="L34" s="849">
        <v>18</v>
      </c>
      <c r="M34" s="850">
        <v>8725.5</v>
      </c>
    </row>
    <row r="35" spans="1:13" ht="14.4" customHeight="1" x14ac:dyDescent="0.3">
      <c r="A35" s="831" t="s">
        <v>2173</v>
      </c>
      <c r="B35" s="832" t="s">
        <v>3764</v>
      </c>
      <c r="C35" s="832" t="s">
        <v>2936</v>
      </c>
      <c r="D35" s="832" t="s">
        <v>2927</v>
      </c>
      <c r="E35" s="832" t="s">
        <v>2937</v>
      </c>
      <c r="F35" s="849">
        <v>6</v>
      </c>
      <c r="G35" s="849">
        <v>0</v>
      </c>
      <c r="H35" s="837"/>
      <c r="I35" s="849"/>
      <c r="J35" s="849"/>
      <c r="K35" s="837"/>
      <c r="L35" s="849">
        <v>6</v>
      </c>
      <c r="M35" s="850">
        <v>0</v>
      </c>
    </row>
    <row r="36" spans="1:13" ht="14.4" customHeight="1" x14ac:dyDescent="0.3">
      <c r="A36" s="831" t="s">
        <v>2173</v>
      </c>
      <c r="B36" s="832" t="s">
        <v>3764</v>
      </c>
      <c r="C36" s="832" t="s">
        <v>2938</v>
      </c>
      <c r="D36" s="832" t="s">
        <v>2920</v>
      </c>
      <c r="E36" s="832" t="s">
        <v>2939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" customHeight="1" x14ac:dyDescent="0.3">
      <c r="A37" s="831" t="s">
        <v>2173</v>
      </c>
      <c r="B37" s="832" t="s">
        <v>3764</v>
      </c>
      <c r="C37" s="832" t="s">
        <v>2940</v>
      </c>
      <c r="D37" s="832" t="s">
        <v>2934</v>
      </c>
      <c r="E37" s="832" t="s">
        <v>2941</v>
      </c>
      <c r="F37" s="849"/>
      <c r="G37" s="849"/>
      <c r="H37" s="837">
        <v>0</v>
      </c>
      <c r="I37" s="849">
        <v>6</v>
      </c>
      <c r="J37" s="849">
        <v>5816.88</v>
      </c>
      <c r="K37" s="837">
        <v>1</v>
      </c>
      <c r="L37" s="849">
        <v>6</v>
      </c>
      <c r="M37" s="850">
        <v>5816.88</v>
      </c>
    </row>
    <row r="38" spans="1:13" ht="14.4" customHeight="1" x14ac:dyDescent="0.3">
      <c r="A38" s="831" t="s">
        <v>2173</v>
      </c>
      <c r="B38" s="832" t="s">
        <v>3764</v>
      </c>
      <c r="C38" s="832" t="s">
        <v>2942</v>
      </c>
      <c r="D38" s="832" t="s">
        <v>2934</v>
      </c>
      <c r="E38" s="832" t="s">
        <v>2943</v>
      </c>
      <c r="F38" s="849"/>
      <c r="G38" s="849"/>
      <c r="H38" s="837">
        <v>0</v>
      </c>
      <c r="I38" s="849">
        <v>4</v>
      </c>
      <c r="J38" s="849">
        <v>969.48</v>
      </c>
      <c r="K38" s="837">
        <v>1</v>
      </c>
      <c r="L38" s="849">
        <v>4</v>
      </c>
      <c r="M38" s="850">
        <v>969.48</v>
      </c>
    </row>
    <row r="39" spans="1:13" ht="14.4" customHeight="1" x14ac:dyDescent="0.3">
      <c r="A39" s="831" t="s">
        <v>2173</v>
      </c>
      <c r="B39" s="832" t="s">
        <v>3765</v>
      </c>
      <c r="C39" s="832" t="s">
        <v>2894</v>
      </c>
      <c r="D39" s="832" t="s">
        <v>2895</v>
      </c>
      <c r="E39" s="832" t="s">
        <v>2896</v>
      </c>
      <c r="F39" s="849">
        <v>23</v>
      </c>
      <c r="G39" s="849">
        <v>17342.919999999998</v>
      </c>
      <c r="H39" s="837">
        <v>1</v>
      </c>
      <c r="I39" s="849"/>
      <c r="J39" s="849"/>
      <c r="K39" s="837">
        <v>0</v>
      </c>
      <c r="L39" s="849">
        <v>23</v>
      </c>
      <c r="M39" s="850">
        <v>17342.919999999998</v>
      </c>
    </row>
    <row r="40" spans="1:13" ht="14.4" customHeight="1" x14ac:dyDescent="0.3">
      <c r="A40" s="831" t="s">
        <v>2173</v>
      </c>
      <c r="B40" s="832" t="s">
        <v>3765</v>
      </c>
      <c r="C40" s="832" t="s">
        <v>2897</v>
      </c>
      <c r="D40" s="832" t="s">
        <v>2895</v>
      </c>
      <c r="E40" s="832" t="s">
        <v>2898</v>
      </c>
      <c r="F40" s="849">
        <v>23</v>
      </c>
      <c r="G40" s="849">
        <v>34685.839999999997</v>
      </c>
      <c r="H40" s="837">
        <v>1</v>
      </c>
      <c r="I40" s="849"/>
      <c r="J40" s="849"/>
      <c r="K40" s="837">
        <v>0</v>
      </c>
      <c r="L40" s="849">
        <v>23</v>
      </c>
      <c r="M40" s="850">
        <v>34685.839999999997</v>
      </c>
    </row>
    <row r="41" spans="1:13" ht="14.4" customHeight="1" x14ac:dyDescent="0.3">
      <c r="A41" s="831" t="s">
        <v>2173</v>
      </c>
      <c r="B41" s="832" t="s">
        <v>3765</v>
      </c>
      <c r="C41" s="832" t="s">
        <v>2899</v>
      </c>
      <c r="D41" s="832" t="s">
        <v>2900</v>
      </c>
      <c r="E41" s="832" t="s">
        <v>2896</v>
      </c>
      <c r="F41" s="849">
        <v>20</v>
      </c>
      <c r="G41" s="849">
        <v>12926.4</v>
      </c>
      <c r="H41" s="837">
        <v>1</v>
      </c>
      <c r="I41" s="849"/>
      <c r="J41" s="849"/>
      <c r="K41" s="837">
        <v>0</v>
      </c>
      <c r="L41" s="849">
        <v>20</v>
      </c>
      <c r="M41" s="850">
        <v>12926.4</v>
      </c>
    </row>
    <row r="42" spans="1:13" ht="14.4" customHeight="1" x14ac:dyDescent="0.3">
      <c r="A42" s="831" t="s">
        <v>2173</v>
      </c>
      <c r="B42" s="832" t="s">
        <v>3765</v>
      </c>
      <c r="C42" s="832" t="s">
        <v>2901</v>
      </c>
      <c r="D42" s="832" t="s">
        <v>2902</v>
      </c>
      <c r="E42" s="832" t="s">
        <v>2896</v>
      </c>
      <c r="F42" s="849"/>
      <c r="G42" s="849"/>
      <c r="H42" s="837">
        <v>0</v>
      </c>
      <c r="I42" s="849">
        <v>4</v>
      </c>
      <c r="J42" s="849">
        <v>3016.16</v>
      </c>
      <c r="K42" s="837">
        <v>1</v>
      </c>
      <c r="L42" s="849">
        <v>4</v>
      </c>
      <c r="M42" s="850">
        <v>3016.16</v>
      </c>
    </row>
    <row r="43" spans="1:13" ht="14.4" customHeight="1" x14ac:dyDescent="0.3">
      <c r="A43" s="831" t="s">
        <v>2173</v>
      </c>
      <c r="B43" s="832" t="s">
        <v>3765</v>
      </c>
      <c r="C43" s="832" t="s">
        <v>2903</v>
      </c>
      <c r="D43" s="832" t="s">
        <v>2902</v>
      </c>
      <c r="E43" s="832" t="s">
        <v>2904</v>
      </c>
      <c r="F43" s="849"/>
      <c r="G43" s="849"/>
      <c r="H43" s="837">
        <v>0</v>
      </c>
      <c r="I43" s="849">
        <v>6</v>
      </c>
      <c r="J43" s="849">
        <v>6786.36</v>
      </c>
      <c r="K43" s="837">
        <v>1</v>
      </c>
      <c r="L43" s="849">
        <v>6</v>
      </c>
      <c r="M43" s="850">
        <v>6786.36</v>
      </c>
    </row>
    <row r="44" spans="1:13" ht="14.4" customHeight="1" x14ac:dyDescent="0.3">
      <c r="A44" s="831" t="s">
        <v>2173</v>
      </c>
      <c r="B44" s="832" t="s">
        <v>1746</v>
      </c>
      <c r="C44" s="832" t="s">
        <v>1985</v>
      </c>
      <c r="D44" s="832" t="s">
        <v>1986</v>
      </c>
      <c r="E44" s="832" t="s">
        <v>1987</v>
      </c>
      <c r="F44" s="849"/>
      <c r="G44" s="849"/>
      <c r="H44" s="837"/>
      <c r="I44" s="849">
        <v>86</v>
      </c>
      <c r="J44" s="849">
        <v>0</v>
      </c>
      <c r="K44" s="837"/>
      <c r="L44" s="849">
        <v>86</v>
      </c>
      <c r="M44" s="850">
        <v>0</v>
      </c>
    </row>
    <row r="45" spans="1:13" ht="14.4" customHeight="1" x14ac:dyDescent="0.3">
      <c r="A45" s="831" t="s">
        <v>2173</v>
      </c>
      <c r="B45" s="832" t="s">
        <v>3766</v>
      </c>
      <c r="C45" s="832" t="s">
        <v>2519</v>
      </c>
      <c r="D45" s="832" t="s">
        <v>2520</v>
      </c>
      <c r="E45" s="832" t="s">
        <v>2521</v>
      </c>
      <c r="F45" s="849">
        <v>2</v>
      </c>
      <c r="G45" s="849">
        <v>120.78</v>
      </c>
      <c r="H45" s="837">
        <v>1</v>
      </c>
      <c r="I45" s="849"/>
      <c r="J45" s="849"/>
      <c r="K45" s="837">
        <v>0</v>
      </c>
      <c r="L45" s="849">
        <v>2</v>
      </c>
      <c r="M45" s="850">
        <v>120.78</v>
      </c>
    </row>
    <row r="46" spans="1:13" ht="14.4" customHeight="1" x14ac:dyDescent="0.3">
      <c r="A46" s="831" t="s">
        <v>2173</v>
      </c>
      <c r="B46" s="832" t="s">
        <v>3767</v>
      </c>
      <c r="C46" s="832" t="s">
        <v>2980</v>
      </c>
      <c r="D46" s="832" t="s">
        <v>2981</v>
      </c>
      <c r="E46" s="832" t="s">
        <v>2982</v>
      </c>
      <c r="F46" s="849"/>
      <c r="G46" s="849"/>
      <c r="H46" s="837">
        <v>0</v>
      </c>
      <c r="I46" s="849">
        <v>6</v>
      </c>
      <c r="J46" s="849">
        <v>621.76</v>
      </c>
      <c r="K46" s="837">
        <v>1</v>
      </c>
      <c r="L46" s="849">
        <v>6</v>
      </c>
      <c r="M46" s="850">
        <v>621.76</v>
      </c>
    </row>
    <row r="47" spans="1:13" ht="14.4" customHeight="1" x14ac:dyDescent="0.3">
      <c r="A47" s="831" t="s">
        <v>2173</v>
      </c>
      <c r="B47" s="832" t="s">
        <v>3768</v>
      </c>
      <c r="C47" s="832" t="s">
        <v>2944</v>
      </c>
      <c r="D47" s="832" t="s">
        <v>2945</v>
      </c>
      <c r="E47" s="832" t="s">
        <v>2319</v>
      </c>
      <c r="F47" s="849">
        <v>1</v>
      </c>
      <c r="G47" s="849">
        <v>848.49</v>
      </c>
      <c r="H47" s="837">
        <v>1</v>
      </c>
      <c r="I47" s="849"/>
      <c r="J47" s="849"/>
      <c r="K47" s="837">
        <v>0</v>
      </c>
      <c r="L47" s="849">
        <v>1</v>
      </c>
      <c r="M47" s="850">
        <v>848.49</v>
      </c>
    </row>
    <row r="48" spans="1:13" ht="14.4" customHeight="1" x14ac:dyDescent="0.3">
      <c r="A48" s="831" t="s">
        <v>2173</v>
      </c>
      <c r="B48" s="832" t="s">
        <v>3768</v>
      </c>
      <c r="C48" s="832" t="s">
        <v>2946</v>
      </c>
      <c r="D48" s="832" t="s">
        <v>2318</v>
      </c>
      <c r="E48" s="832" t="s">
        <v>2947</v>
      </c>
      <c r="F48" s="849"/>
      <c r="G48" s="849"/>
      <c r="H48" s="837">
        <v>0</v>
      </c>
      <c r="I48" s="849">
        <v>5</v>
      </c>
      <c r="J48" s="849">
        <v>2685.6</v>
      </c>
      <c r="K48" s="837">
        <v>1</v>
      </c>
      <c r="L48" s="849">
        <v>5</v>
      </c>
      <c r="M48" s="850">
        <v>2685.6</v>
      </c>
    </row>
    <row r="49" spans="1:13" ht="14.4" customHeight="1" x14ac:dyDescent="0.3">
      <c r="A49" s="831" t="s">
        <v>2173</v>
      </c>
      <c r="B49" s="832" t="s">
        <v>3768</v>
      </c>
      <c r="C49" s="832" t="s">
        <v>2948</v>
      </c>
      <c r="D49" s="832" t="s">
        <v>2318</v>
      </c>
      <c r="E49" s="832" t="s">
        <v>2949</v>
      </c>
      <c r="F49" s="849"/>
      <c r="G49" s="849"/>
      <c r="H49" s="837">
        <v>0</v>
      </c>
      <c r="I49" s="849">
        <v>2</v>
      </c>
      <c r="J49" s="849">
        <v>848.48</v>
      </c>
      <c r="K49" s="837">
        <v>1</v>
      </c>
      <c r="L49" s="849">
        <v>2</v>
      </c>
      <c r="M49" s="850">
        <v>848.48</v>
      </c>
    </row>
    <row r="50" spans="1:13" ht="14.4" customHeight="1" x14ac:dyDescent="0.3">
      <c r="A50" s="831" t="s">
        <v>2173</v>
      </c>
      <c r="B50" s="832" t="s">
        <v>3768</v>
      </c>
      <c r="C50" s="832" t="s">
        <v>2317</v>
      </c>
      <c r="D50" s="832" t="s">
        <v>2318</v>
      </c>
      <c r="E50" s="832" t="s">
        <v>2319</v>
      </c>
      <c r="F50" s="849"/>
      <c r="G50" s="849"/>
      <c r="H50" s="837">
        <v>0</v>
      </c>
      <c r="I50" s="849">
        <v>3</v>
      </c>
      <c r="J50" s="849">
        <v>2545.4700000000003</v>
      </c>
      <c r="K50" s="837">
        <v>1</v>
      </c>
      <c r="L50" s="849">
        <v>3</v>
      </c>
      <c r="M50" s="850">
        <v>2545.4700000000003</v>
      </c>
    </row>
    <row r="51" spans="1:13" ht="14.4" customHeight="1" x14ac:dyDescent="0.3">
      <c r="A51" s="831" t="s">
        <v>2173</v>
      </c>
      <c r="B51" s="832" t="s">
        <v>1999</v>
      </c>
      <c r="C51" s="832" t="s">
        <v>3037</v>
      </c>
      <c r="D51" s="832" t="s">
        <v>3038</v>
      </c>
      <c r="E51" s="832" t="s">
        <v>2432</v>
      </c>
      <c r="F51" s="849">
        <v>5</v>
      </c>
      <c r="G51" s="849">
        <v>5978.75</v>
      </c>
      <c r="H51" s="837">
        <v>1</v>
      </c>
      <c r="I51" s="849"/>
      <c r="J51" s="849"/>
      <c r="K51" s="837">
        <v>0</v>
      </c>
      <c r="L51" s="849">
        <v>5</v>
      </c>
      <c r="M51" s="850">
        <v>5978.75</v>
      </c>
    </row>
    <row r="52" spans="1:13" ht="14.4" customHeight="1" x14ac:dyDescent="0.3">
      <c r="A52" s="831" t="s">
        <v>2173</v>
      </c>
      <c r="B52" s="832" t="s">
        <v>1999</v>
      </c>
      <c r="C52" s="832" t="s">
        <v>3041</v>
      </c>
      <c r="D52" s="832" t="s">
        <v>2001</v>
      </c>
      <c r="E52" s="832" t="s">
        <v>3042</v>
      </c>
      <c r="F52" s="849"/>
      <c r="G52" s="849"/>
      <c r="H52" s="837">
        <v>0</v>
      </c>
      <c r="I52" s="849">
        <v>14</v>
      </c>
      <c r="J52" s="849">
        <v>8370.32</v>
      </c>
      <c r="K52" s="837">
        <v>1</v>
      </c>
      <c r="L52" s="849">
        <v>14</v>
      </c>
      <c r="M52" s="850">
        <v>8370.32</v>
      </c>
    </row>
    <row r="53" spans="1:13" ht="14.4" customHeight="1" x14ac:dyDescent="0.3">
      <c r="A53" s="831" t="s">
        <v>2173</v>
      </c>
      <c r="B53" s="832" t="s">
        <v>1999</v>
      </c>
      <c r="C53" s="832" t="s">
        <v>3043</v>
      </c>
      <c r="D53" s="832" t="s">
        <v>2431</v>
      </c>
      <c r="E53" s="832" t="s">
        <v>3042</v>
      </c>
      <c r="F53" s="849">
        <v>1</v>
      </c>
      <c r="G53" s="849">
        <v>857.75</v>
      </c>
      <c r="H53" s="837">
        <v>1</v>
      </c>
      <c r="I53" s="849"/>
      <c r="J53" s="849"/>
      <c r="K53" s="837">
        <v>0</v>
      </c>
      <c r="L53" s="849">
        <v>1</v>
      </c>
      <c r="M53" s="850">
        <v>857.75</v>
      </c>
    </row>
    <row r="54" spans="1:13" ht="14.4" customHeight="1" x14ac:dyDescent="0.3">
      <c r="A54" s="831" t="s">
        <v>2173</v>
      </c>
      <c r="B54" s="832" t="s">
        <v>1999</v>
      </c>
      <c r="C54" s="832" t="s">
        <v>2430</v>
      </c>
      <c r="D54" s="832" t="s">
        <v>2431</v>
      </c>
      <c r="E54" s="832" t="s">
        <v>2432</v>
      </c>
      <c r="F54" s="849">
        <v>14</v>
      </c>
      <c r="G54" s="849">
        <v>24015.600000000002</v>
      </c>
      <c r="H54" s="837">
        <v>1</v>
      </c>
      <c r="I54" s="849"/>
      <c r="J54" s="849"/>
      <c r="K54" s="837">
        <v>0</v>
      </c>
      <c r="L54" s="849">
        <v>14</v>
      </c>
      <c r="M54" s="850">
        <v>24015.600000000002</v>
      </c>
    </row>
    <row r="55" spans="1:13" ht="14.4" customHeight="1" x14ac:dyDescent="0.3">
      <c r="A55" s="831" t="s">
        <v>2173</v>
      </c>
      <c r="B55" s="832" t="s">
        <v>1999</v>
      </c>
      <c r="C55" s="832" t="s">
        <v>3044</v>
      </c>
      <c r="D55" s="832" t="s">
        <v>3045</v>
      </c>
      <c r="E55" s="832" t="s">
        <v>2432</v>
      </c>
      <c r="F55" s="849">
        <v>3</v>
      </c>
      <c r="G55" s="849">
        <v>5146.4400000000005</v>
      </c>
      <c r="H55" s="837">
        <v>1</v>
      </c>
      <c r="I55" s="849"/>
      <c r="J55" s="849"/>
      <c r="K55" s="837">
        <v>0</v>
      </c>
      <c r="L55" s="849">
        <v>3</v>
      </c>
      <c r="M55" s="850">
        <v>5146.4400000000005</v>
      </c>
    </row>
    <row r="56" spans="1:13" ht="14.4" customHeight="1" x14ac:dyDescent="0.3">
      <c r="A56" s="831" t="s">
        <v>2173</v>
      </c>
      <c r="B56" s="832" t="s">
        <v>1999</v>
      </c>
      <c r="C56" s="832" t="s">
        <v>3046</v>
      </c>
      <c r="D56" s="832" t="s">
        <v>2001</v>
      </c>
      <c r="E56" s="832" t="s">
        <v>2432</v>
      </c>
      <c r="F56" s="849"/>
      <c r="G56" s="849"/>
      <c r="H56" s="837">
        <v>0</v>
      </c>
      <c r="I56" s="849">
        <v>19</v>
      </c>
      <c r="J56" s="849">
        <v>22719.25</v>
      </c>
      <c r="K56" s="837">
        <v>1</v>
      </c>
      <c r="L56" s="849">
        <v>19</v>
      </c>
      <c r="M56" s="850">
        <v>22719.25</v>
      </c>
    </row>
    <row r="57" spans="1:13" ht="14.4" customHeight="1" x14ac:dyDescent="0.3">
      <c r="A57" s="831" t="s">
        <v>2173</v>
      </c>
      <c r="B57" s="832" t="s">
        <v>1999</v>
      </c>
      <c r="C57" s="832" t="s">
        <v>3049</v>
      </c>
      <c r="D57" s="832" t="s">
        <v>2001</v>
      </c>
      <c r="E57" s="832" t="s">
        <v>3050</v>
      </c>
      <c r="F57" s="849"/>
      <c r="G57" s="849"/>
      <c r="H57" s="837">
        <v>0</v>
      </c>
      <c r="I57" s="849">
        <v>3</v>
      </c>
      <c r="J57" s="849">
        <v>7174.4400000000005</v>
      </c>
      <c r="K57" s="837">
        <v>1</v>
      </c>
      <c r="L57" s="849">
        <v>3</v>
      </c>
      <c r="M57" s="850">
        <v>7174.4400000000005</v>
      </c>
    </row>
    <row r="58" spans="1:13" ht="14.4" customHeight="1" x14ac:dyDescent="0.3">
      <c r="A58" s="831" t="s">
        <v>2173</v>
      </c>
      <c r="B58" s="832" t="s">
        <v>2032</v>
      </c>
      <c r="C58" s="832" t="s">
        <v>3110</v>
      </c>
      <c r="D58" s="832" t="s">
        <v>3111</v>
      </c>
      <c r="E58" s="832" t="s">
        <v>2372</v>
      </c>
      <c r="F58" s="849">
        <v>1</v>
      </c>
      <c r="G58" s="849">
        <v>0</v>
      </c>
      <c r="H58" s="837"/>
      <c r="I58" s="849"/>
      <c r="J58" s="849"/>
      <c r="K58" s="837"/>
      <c r="L58" s="849">
        <v>1</v>
      </c>
      <c r="M58" s="850">
        <v>0</v>
      </c>
    </row>
    <row r="59" spans="1:13" ht="14.4" customHeight="1" x14ac:dyDescent="0.3">
      <c r="A59" s="831" t="s">
        <v>2173</v>
      </c>
      <c r="B59" s="832" t="s">
        <v>2032</v>
      </c>
      <c r="C59" s="832" t="s">
        <v>3112</v>
      </c>
      <c r="D59" s="832" t="s">
        <v>2747</v>
      </c>
      <c r="E59" s="832" t="s">
        <v>2372</v>
      </c>
      <c r="F59" s="849">
        <v>1</v>
      </c>
      <c r="G59" s="849">
        <v>0</v>
      </c>
      <c r="H59" s="837"/>
      <c r="I59" s="849"/>
      <c r="J59" s="849"/>
      <c r="K59" s="837"/>
      <c r="L59" s="849">
        <v>1</v>
      </c>
      <c r="M59" s="850">
        <v>0</v>
      </c>
    </row>
    <row r="60" spans="1:13" ht="14.4" customHeight="1" x14ac:dyDescent="0.3">
      <c r="A60" s="831" t="s">
        <v>2173</v>
      </c>
      <c r="B60" s="832" t="s">
        <v>2032</v>
      </c>
      <c r="C60" s="832" t="s">
        <v>2035</v>
      </c>
      <c r="D60" s="832" t="s">
        <v>1326</v>
      </c>
      <c r="E60" s="832" t="s">
        <v>2036</v>
      </c>
      <c r="F60" s="849"/>
      <c r="G60" s="849"/>
      <c r="H60" s="837"/>
      <c r="I60" s="849">
        <v>2</v>
      </c>
      <c r="J60" s="849">
        <v>0</v>
      </c>
      <c r="K60" s="837"/>
      <c r="L60" s="849">
        <v>2</v>
      </c>
      <c r="M60" s="850">
        <v>0</v>
      </c>
    </row>
    <row r="61" spans="1:13" ht="14.4" customHeight="1" x14ac:dyDescent="0.3">
      <c r="A61" s="831" t="s">
        <v>2173</v>
      </c>
      <c r="B61" s="832" t="s">
        <v>2032</v>
      </c>
      <c r="C61" s="832" t="s">
        <v>2769</v>
      </c>
      <c r="D61" s="832" t="s">
        <v>2371</v>
      </c>
      <c r="E61" s="832" t="s">
        <v>1829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" customHeight="1" x14ac:dyDescent="0.3">
      <c r="A62" s="831" t="s">
        <v>2173</v>
      </c>
      <c r="B62" s="832" t="s">
        <v>2032</v>
      </c>
      <c r="C62" s="832" t="s">
        <v>3113</v>
      </c>
      <c r="D62" s="832" t="s">
        <v>2371</v>
      </c>
      <c r="E62" s="832" t="s">
        <v>2036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2173</v>
      </c>
      <c r="B63" s="832" t="s">
        <v>2037</v>
      </c>
      <c r="C63" s="832" t="s">
        <v>2038</v>
      </c>
      <c r="D63" s="832" t="s">
        <v>797</v>
      </c>
      <c r="E63" s="832" t="s">
        <v>1829</v>
      </c>
      <c r="F63" s="849"/>
      <c r="G63" s="849"/>
      <c r="H63" s="837">
        <v>0</v>
      </c>
      <c r="I63" s="849">
        <v>3</v>
      </c>
      <c r="J63" s="849">
        <v>197.96999999999997</v>
      </c>
      <c r="K63" s="837">
        <v>1</v>
      </c>
      <c r="L63" s="849">
        <v>3</v>
      </c>
      <c r="M63" s="850">
        <v>197.96999999999997</v>
      </c>
    </row>
    <row r="64" spans="1:13" ht="14.4" customHeight="1" x14ac:dyDescent="0.3">
      <c r="A64" s="831" t="s">
        <v>2173</v>
      </c>
      <c r="B64" s="832" t="s">
        <v>2037</v>
      </c>
      <c r="C64" s="832" t="s">
        <v>2039</v>
      </c>
      <c r="D64" s="832" t="s">
        <v>799</v>
      </c>
      <c r="E64" s="832" t="s">
        <v>2040</v>
      </c>
      <c r="F64" s="849"/>
      <c r="G64" s="849"/>
      <c r="H64" s="837">
        <v>0</v>
      </c>
      <c r="I64" s="849">
        <v>9</v>
      </c>
      <c r="J64" s="849">
        <v>766.43999999999994</v>
      </c>
      <c r="K64" s="837">
        <v>1</v>
      </c>
      <c r="L64" s="849">
        <v>9</v>
      </c>
      <c r="M64" s="850">
        <v>766.43999999999994</v>
      </c>
    </row>
    <row r="65" spans="1:13" ht="14.4" customHeight="1" x14ac:dyDescent="0.3">
      <c r="A65" s="831" t="s">
        <v>2173</v>
      </c>
      <c r="B65" s="832" t="s">
        <v>2047</v>
      </c>
      <c r="C65" s="832" t="s">
        <v>2913</v>
      </c>
      <c r="D65" s="832" t="s">
        <v>2914</v>
      </c>
      <c r="E65" s="832" t="s">
        <v>1829</v>
      </c>
      <c r="F65" s="849">
        <v>3</v>
      </c>
      <c r="G65" s="849">
        <v>396</v>
      </c>
      <c r="H65" s="837">
        <v>1</v>
      </c>
      <c r="I65" s="849"/>
      <c r="J65" s="849"/>
      <c r="K65" s="837">
        <v>0</v>
      </c>
      <c r="L65" s="849">
        <v>3</v>
      </c>
      <c r="M65" s="850">
        <v>396</v>
      </c>
    </row>
    <row r="66" spans="1:13" ht="14.4" customHeight="1" x14ac:dyDescent="0.3">
      <c r="A66" s="831" t="s">
        <v>2173</v>
      </c>
      <c r="B66" s="832" t="s">
        <v>3769</v>
      </c>
      <c r="C66" s="832" t="s">
        <v>3103</v>
      </c>
      <c r="D66" s="832" t="s">
        <v>3104</v>
      </c>
      <c r="E66" s="832" t="s">
        <v>3105</v>
      </c>
      <c r="F66" s="849"/>
      <c r="G66" s="849"/>
      <c r="H66" s="837">
        <v>0</v>
      </c>
      <c r="I66" s="849">
        <v>3</v>
      </c>
      <c r="J66" s="849">
        <v>483.18</v>
      </c>
      <c r="K66" s="837">
        <v>1</v>
      </c>
      <c r="L66" s="849">
        <v>3</v>
      </c>
      <c r="M66" s="850">
        <v>483.18</v>
      </c>
    </row>
    <row r="67" spans="1:13" ht="14.4" customHeight="1" x14ac:dyDescent="0.3">
      <c r="A67" s="831" t="s">
        <v>2173</v>
      </c>
      <c r="B67" s="832" t="s">
        <v>3769</v>
      </c>
      <c r="C67" s="832" t="s">
        <v>3106</v>
      </c>
      <c r="D67" s="832" t="s">
        <v>3104</v>
      </c>
      <c r="E67" s="832" t="s">
        <v>3107</v>
      </c>
      <c r="F67" s="849"/>
      <c r="G67" s="849"/>
      <c r="H67" s="837">
        <v>0</v>
      </c>
      <c r="I67" s="849">
        <v>4</v>
      </c>
      <c r="J67" s="849">
        <v>1600.68</v>
      </c>
      <c r="K67" s="837">
        <v>1</v>
      </c>
      <c r="L67" s="849">
        <v>4</v>
      </c>
      <c r="M67" s="850">
        <v>1600.68</v>
      </c>
    </row>
    <row r="68" spans="1:13" ht="14.4" customHeight="1" x14ac:dyDescent="0.3">
      <c r="A68" s="831" t="s">
        <v>2173</v>
      </c>
      <c r="B68" s="832" t="s">
        <v>3769</v>
      </c>
      <c r="C68" s="832" t="s">
        <v>3108</v>
      </c>
      <c r="D68" s="832" t="s">
        <v>3104</v>
      </c>
      <c r="E68" s="832" t="s">
        <v>3109</v>
      </c>
      <c r="F68" s="849"/>
      <c r="G68" s="849"/>
      <c r="H68" s="837">
        <v>0</v>
      </c>
      <c r="I68" s="849">
        <v>2</v>
      </c>
      <c r="J68" s="849">
        <v>1066.8599999999999</v>
      </c>
      <c r="K68" s="837">
        <v>1</v>
      </c>
      <c r="L68" s="849">
        <v>2</v>
      </c>
      <c r="M68" s="850">
        <v>1066.8599999999999</v>
      </c>
    </row>
    <row r="69" spans="1:13" ht="14.4" customHeight="1" x14ac:dyDescent="0.3">
      <c r="A69" s="831" t="s">
        <v>2173</v>
      </c>
      <c r="B69" s="832" t="s">
        <v>3770</v>
      </c>
      <c r="C69" s="832" t="s">
        <v>2910</v>
      </c>
      <c r="D69" s="832" t="s">
        <v>2911</v>
      </c>
      <c r="E69" s="832" t="s">
        <v>2912</v>
      </c>
      <c r="F69" s="849"/>
      <c r="G69" s="849"/>
      <c r="H69" s="837">
        <v>0</v>
      </c>
      <c r="I69" s="849">
        <v>1</v>
      </c>
      <c r="J69" s="849">
        <v>561.76</v>
      </c>
      <c r="K69" s="837">
        <v>1</v>
      </c>
      <c r="L69" s="849">
        <v>1</v>
      </c>
      <c r="M69" s="850">
        <v>561.76</v>
      </c>
    </row>
    <row r="70" spans="1:13" ht="14.4" customHeight="1" x14ac:dyDescent="0.3">
      <c r="A70" s="831" t="s">
        <v>2173</v>
      </c>
      <c r="B70" s="832" t="s">
        <v>2067</v>
      </c>
      <c r="C70" s="832" t="s">
        <v>2222</v>
      </c>
      <c r="D70" s="832" t="s">
        <v>2069</v>
      </c>
      <c r="E70" s="832" t="s">
        <v>1839</v>
      </c>
      <c r="F70" s="849"/>
      <c r="G70" s="849"/>
      <c r="H70" s="837">
        <v>0</v>
      </c>
      <c r="I70" s="849">
        <v>1</v>
      </c>
      <c r="J70" s="849">
        <v>207.45</v>
      </c>
      <c r="K70" s="837">
        <v>1</v>
      </c>
      <c r="L70" s="849">
        <v>1</v>
      </c>
      <c r="M70" s="850">
        <v>207.45</v>
      </c>
    </row>
    <row r="71" spans="1:13" ht="14.4" customHeight="1" x14ac:dyDescent="0.3">
      <c r="A71" s="831" t="s">
        <v>2173</v>
      </c>
      <c r="B71" s="832" t="s">
        <v>3771</v>
      </c>
      <c r="C71" s="832" t="s">
        <v>3116</v>
      </c>
      <c r="D71" s="832" t="s">
        <v>2776</v>
      </c>
      <c r="E71" s="832"/>
      <c r="F71" s="849">
        <v>3</v>
      </c>
      <c r="G71" s="849">
        <v>0</v>
      </c>
      <c r="H71" s="837"/>
      <c r="I71" s="849"/>
      <c r="J71" s="849"/>
      <c r="K71" s="837"/>
      <c r="L71" s="849">
        <v>3</v>
      </c>
      <c r="M71" s="850">
        <v>0</v>
      </c>
    </row>
    <row r="72" spans="1:13" ht="14.4" customHeight="1" x14ac:dyDescent="0.3">
      <c r="A72" s="831" t="s">
        <v>2173</v>
      </c>
      <c r="B72" s="832" t="s">
        <v>3771</v>
      </c>
      <c r="C72" s="832" t="s">
        <v>3117</v>
      </c>
      <c r="D72" s="832" t="s">
        <v>3118</v>
      </c>
      <c r="E72" s="832" t="s">
        <v>2597</v>
      </c>
      <c r="F72" s="849">
        <v>10</v>
      </c>
      <c r="G72" s="849">
        <v>503.2</v>
      </c>
      <c r="H72" s="837">
        <v>1</v>
      </c>
      <c r="I72" s="849"/>
      <c r="J72" s="849"/>
      <c r="K72" s="837">
        <v>0</v>
      </c>
      <c r="L72" s="849">
        <v>10</v>
      </c>
      <c r="M72" s="850">
        <v>503.2</v>
      </c>
    </row>
    <row r="73" spans="1:13" ht="14.4" customHeight="1" x14ac:dyDescent="0.3">
      <c r="A73" s="831" t="s">
        <v>2173</v>
      </c>
      <c r="B73" s="832" t="s">
        <v>3771</v>
      </c>
      <c r="C73" s="832" t="s">
        <v>3123</v>
      </c>
      <c r="D73" s="832" t="s">
        <v>3124</v>
      </c>
      <c r="E73" s="832" t="s">
        <v>3125</v>
      </c>
      <c r="F73" s="849">
        <v>20</v>
      </c>
      <c r="G73" s="849">
        <v>1998.8</v>
      </c>
      <c r="H73" s="837">
        <v>1</v>
      </c>
      <c r="I73" s="849"/>
      <c r="J73" s="849"/>
      <c r="K73" s="837">
        <v>0</v>
      </c>
      <c r="L73" s="849">
        <v>20</v>
      </c>
      <c r="M73" s="850">
        <v>1998.8</v>
      </c>
    </row>
    <row r="74" spans="1:13" ht="14.4" customHeight="1" x14ac:dyDescent="0.3">
      <c r="A74" s="831" t="s">
        <v>2174</v>
      </c>
      <c r="B74" s="832" t="s">
        <v>3772</v>
      </c>
      <c r="C74" s="832" t="s">
        <v>2384</v>
      </c>
      <c r="D74" s="832" t="s">
        <v>2385</v>
      </c>
      <c r="E74" s="832" t="s">
        <v>2386</v>
      </c>
      <c r="F74" s="849"/>
      <c r="G74" s="849"/>
      <c r="H74" s="837">
        <v>0</v>
      </c>
      <c r="I74" s="849">
        <v>1</v>
      </c>
      <c r="J74" s="849">
        <v>141.09</v>
      </c>
      <c r="K74" s="837">
        <v>1</v>
      </c>
      <c r="L74" s="849">
        <v>1</v>
      </c>
      <c r="M74" s="850">
        <v>141.09</v>
      </c>
    </row>
    <row r="75" spans="1:13" ht="14.4" customHeight="1" x14ac:dyDescent="0.3">
      <c r="A75" s="831" t="s">
        <v>2175</v>
      </c>
      <c r="B75" s="832" t="s">
        <v>3764</v>
      </c>
      <c r="C75" s="832" t="s">
        <v>3209</v>
      </c>
      <c r="D75" s="832" t="s">
        <v>2917</v>
      </c>
      <c r="E75" s="832" t="s">
        <v>3210</v>
      </c>
      <c r="F75" s="849">
        <v>4</v>
      </c>
      <c r="G75" s="849">
        <v>3877.92</v>
      </c>
      <c r="H75" s="837">
        <v>1</v>
      </c>
      <c r="I75" s="849"/>
      <c r="J75" s="849"/>
      <c r="K75" s="837">
        <v>0</v>
      </c>
      <c r="L75" s="849">
        <v>4</v>
      </c>
      <c r="M75" s="850">
        <v>3877.92</v>
      </c>
    </row>
    <row r="76" spans="1:13" ht="14.4" customHeight="1" x14ac:dyDescent="0.3">
      <c r="A76" s="831" t="s">
        <v>2175</v>
      </c>
      <c r="B76" s="832" t="s">
        <v>3765</v>
      </c>
      <c r="C76" s="832" t="s">
        <v>2894</v>
      </c>
      <c r="D76" s="832" t="s">
        <v>2895</v>
      </c>
      <c r="E76" s="832" t="s">
        <v>2896</v>
      </c>
      <c r="F76" s="849">
        <v>5</v>
      </c>
      <c r="G76" s="849">
        <v>3770.2</v>
      </c>
      <c r="H76" s="837">
        <v>1</v>
      </c>
      <c r="I76" s="849"/>
      <c r="J76" s="849"/>
      <c r="K76" s="837">
        <v>0</v>
      </c>
      <c r="L76" s="849">
        <v>5</v>
      </c>
      <c r="M76" s="850">
        <v>3770.2</v>
      </c>
    </row>
    <row r="77" spans="1:13" ht="14.4" customHeight="1" x14ac:dyDescent="0.3">
      <c r="A77" s="831" t="s">
        <v>2175</v>
      </c>
      <c r="B77" s="832" t="s">
        <v>3765</v>
      </c>
      <c r="C77" s="832" t="s">
        <v>3199</v>
      </c>
      <c r="D77" s="832" t="s">
        <v>2895</v>
      </c>
      <c r="E77" s="832" t="s">
        <v>2904</v>
      </c>
      <c r="F77" s="849">
        <v>4</v>
      </c>
      <c r="G77" s="849">
        <v>4524.24</v>
      </c>
      <c r="H77" s="837">
        <v>1</v>
      </c>
      <c r="I77" s="849"/>
      <c r="J77" s="849"/>
      <c r="K77" s="837">
        <v>0</v>
      </c>
      <c r="L77" s="849">
        <v>4</v>
      </c>
      <c r="M77" s="850">
        <v>4524.24</v>
      </c>
    </row>
    <row r="78" spans="1:13" ht="14.4" customHeight="1" x14ac:dyDescent="0.3">
      <c r="A78" s="831" t="s">
        <v>2175</v>
      </c>
      <c r="B78" s="832" t="s">
        <v>1746</v>
      </c>
      <c r="C78" s="832" t="s">
        <v>1985</v>
      </c>
      <c r="D78" s="832" t="s">
        <v>1986</v>
      </c>
      <c r="E78" s="832" t="s">
        <v>1987</v>
      </c>
      <c r="F78" s="849"/>
      <c r="G78" s="849"/>
      <c r="H78" s="837"/>
      <c r="I78" s="849">
        <v>4</v>
      </c>
      <c r="J78" s="849">
        <v>0</v>
      </c>
      <c r="K78" s="837"/>
      <c r="L78" s="849">
        <v>4</v>
      </c>
      <c r="M78" s="850">
        <v>0</v>
      </c>
    </row>
    <row r="79" spans="1:13" ht="14.4" customHeight="1" x14ac:dyDescent="0.3">
      <c r="A79" s="831" t="s">
        <v>2175</v>
      </c>
      <c r="B79" s="832" t="s">
        <v>1999</v>
      </c>
      <c r="C79" s="832" t="s">
        <v>3041</v>
      </c>
      <c r="D79" s="832" t="s">
        <v>2001</v>
      </c>
      <c r="E79" s="832" t="s">
        <v>3042</v>
      </c>
      <c r="F79" s="849"/>
      <c r="G79" s="849"/>
      <c r="H79" s="837">
        <v>0</v>
      </c>
      <c r="I79" s="849">
        <v>5</v>
      </c>
      <c r="J79" s="849">
        <v>2989.4</v>
      </c>
      <c r="K79" s="837">
        <v>1</v>
      </c>
      <c r="L79" s="849">
        <v>5</v>
      </c>
      <c r="M79" s="850">
        <v>2989.4</v>
      </c>
    </row>
    <row r="80" spans="1:13" ht="14.4" customHeight="1" x14ac:dyDescent="0.3">
      <c r="A80" s="831" t="s">
        <v>2175</v>
      </c>
      <c r="B80" s="832" t="s">
        <v>1999</v>
      </c>
      <c r="C80" s="832" t="s">
        <v>2430</v>
      </c>
      <c r="D80" s="832" t="s">
        <v>2431</v>
      </c>
      <c r="E80" s="832" t="s">
        <v>2432</v>
      </c>
      <c r="F80" s="849">
        <v>8</v>
      </c>
      <c r="G80" s="849">
        <v>13723.2</v>
      </c>
      <c r="H80" s="837">
        <v>1</v>
      </c>
      <c r="I80" s="849"/>
      <c r="J80" s="849"/>
      <c r="K80" s="837">
        <v>0</v>
      </c>
      <c r="L80" s="849">
        <v>8</v>
      </c>
      <c r="M80" s="850">
        <v>13723.2</v>
      </c>
    </row>
    <row r="81" spans="1:13" ht="14.4" customHeight="1" x14ac:dyDescent="0.3">
      <c r="A81" s="831" t="s">
        <v>2175</v>
      </c>
      <c r="B81" s="832" t="s">
        <v>2037</v>
      </c>
      <c r="C81" s="832" t="s">
        <v>2038</v>
      </c>
      <c r="D81" s="832" t="s">
        <v>797</v>
      </c>
      <c r="E81" s="832" t="s">
        <v>1829</v>
      </c>
      <c r="F81" s="849"/>
      <c r="G81" s="849"/>
      <c r="H81" s="837">
        <v>0</v>
      </c>
      <c r="I81" s="849">
        <v>3</v>
      </c>
      <c r="J81" s="849">
        <v>127.71000000000001</v>
      </c>
      <c r="K81" s="837">
        <v>1</v>
      </c>
      <c r="L81" s="849">
        <v>3</v>
      </c>
      <c r="M81" s="850">
        <v>127.71000000000001</v>
      </c>
    </row>
    <row r="82" spans="1:13" ht="14.4" customHeight="1" x14ac:dyDescent="0.3">
      <c r="A82" s="831" t="s">
        <v>2175</v>
      </c>
      <c r="B82" s="832" t="s">
        <v>3771</v>
      </c>
      <c r="C82" s="832" t="s">
        <v>3117</v>
      </c>
      <c r="D82" s="832" t="s">
        <v>3118</v>
      </c>
      <c r="E82" s="832" t="s">
        <v>2597</v>
      </c>
      <c r="F82" s="849">
        <v>6</v>
      </c>
      <c r="G82" s="849">
        <v>301.92</v>
      </c>
      <c r="H82" s="837">
        <v>1</v>
      </c>
      <c r="I82" s="849"/>
      <c r="J82" s="849"/>
      <c r="K82" s="837">
        <v>0</v>
      </c>
      <c r="L82" s="849">
        <v>6</v>
      </c>
      <c r="M82" s="850">
        <v>301.92</v>
      </c>
    </row>
    <row r="83" spans="1:13" ht="14.4" customHeight="1" x14ac:dyDescent="0.3">
      <c r="A83" s="831" t="s">
        <v>2176</v>
      </c>
      <c r="B83" s="832" t="s">
        <v>1759</v>
      </c>
      <c r="C83" s="832" t="s">
        <v>3683</v>
      </c>
      <c r="D83" s="832" t="s">
        <v>1763</v>
      </c>
      <c r="E83" s="832" t="s">
        <v>2348</v>
      </c>
      <c r="F83" s="849"/>
      <c r="G83" s="849"/>
      <c r="H83" s="837">
        <v>0</v>
      </c>
      <c r="I83" s="849">
        <v>2</v>
      </c>
      <c r="J83" s="849">
        <v>160.53</v>
      </c>
      <c r="K83" s="837">
        <v>1</v>
      </c>
      <c r="L83" s="849">
        <v>2</v>
      </c>
      <c r="M83" s="850">
        <v>160.53</v>
      </c>
    </row>
    <row r="84" spans="1:13" ht="14.4" customHeight="1" x14ac:dyDescent="0.3">
      <c r="A84" s="831" t="s">
        <v>2176</v>
      </c>
      <c r="B84" s="832" t="s">
        <v>1765</v>
      </c>
      <c r="C84" s="832" t="s">
        <v>2703</v>
      </c>
      <c r="D84" s="832" t="s">
        <v>2704</v>
      </c>
      <c r="E84" s="832" t="s">
        <v>2705</v>
      </c>
      <c r="F84" s="849">
        <v>2</v>
      </c>
      <c r="G84" s="849">
        <v>0</v>
      </c>
      <c r="H84" s="837"/>
      <c r="I84" s="849"/>
      <c r="J84" s="849"/>
      <c r="K84" s="837"/>
      <c r="L84" s="849">
        <v>2</v>
      </c>
      <c r="M84" s="850">
        <v>0</v>
      </c>
    </row>
    <row r="85" spans="1:13" ht="14.4" customHeight="1" x14ac:dyDescent="0.3">
      <c r="A85" s="831" t="s">
        <v>2176</v>
      </c>
      <c r="B85" s="832" t="s">
        <v>1865</v>
      </c>
      <c r="C85" s="832" t="s">
        <v>3678</v>
      </c>
      <c r="D85" s="832" t="s">
        <v>1867</v>
      </c>
      <c r="E85" s="832" t="s">
        <v>3679</v>
      </c>
      <c r="F85" s="849"/>
      <c r="G85" s="849"/>
      <c r="H85" s="837">
        <v>0</v>
      </c>
      <c r="I85" s="849">
        <v>1</v>
      </c>
      <c r="J85" s="849">
        <v>118.54</v>
      </c>
      <c r="K85" s="837">
        <v>1</v>
      </c>
      <c r="L85" s="849">
        <v>1</v>
      </c>
      <c r="M85" s="850">
        <v>118.54</v>
      </c>
    </row>
    <row r="86" spans="1:13" ht="14.4" customHeight="1" x14ac:dyDescent="0.3">
      <c r="A86" s="831" t="s">
        <v>2176</v>
      </c>
      <c r="B86" s="832" t="s">
        <v>3772</v>
      </c>
      <c r="C86" s="832" t="s">
        <v>2449</v>
      </c>
      <c r="D86" s="832" t="s">
        <v>2385</v>
      </c>
      <c r="E86" s="832" t="s">
        <v>2450</v>
      </c>
      <c r="F86" s="849"/>
      <c r="G86" s="849"/>
      <c r="H86" s="837">
        <v>0</v>
      </c>
      <c r="I86" s="849">
        <v>2</v>
      </c>
      <c r="J86" s="849">
        <v>141.08000000000001</v>
      </c>
      <c r="K86" s="837">
        <v>1</v>
      </c>
      <c r="L86" s="849">
        <v>2</v>
      </c>
      <c r="M86" s="850">
        <v>141.08000000000001</v>
      </c>
    </row>
    <row r="87" spans="1:13" ht="14.4" customHeight="1" x14ac:dyDescent="0.3">
      <c r="A87" s="831" t="s">
        <v>2176</v>
      </c>
      <c r="B87" s="832" t="s">
        <v>3762</v>
      </c>
      <c r="C87" s="832" t="s">
        <v>2996</v>
      </c>
      <c r="D87" s="832" t="s">
        <v>2997</v>
      </c>
      <c r="E87" s="832" t="s">
        <v>2998</v>
      </c>
      <c r="F87" s="849"/>
      <c r="G87" s="849"/>
      <c r="H87" s="837">
        <v>0</v>
      </c>
      <c r="I87" s="849">
        <v>24</v>
      </c>
      <c r="J87" s="849">
        <v>2324.16</v>
      </c>
      <c r="K87" s="837">
        <v>1</v>
      </c>
      <c r="L87" s="849">
        <v>24</v>
      </c>
      <c r="M87" s="850">
        <v>2324.16</v>
      </c>
    </row>
    <row r="88" spans="1:13" ht="14.4" customHeight="1" x14ac:dyDescent="0.3">
      <c r="A88" s="831" t="s">
        <v>2176</v>
      </c>
      <c r="B88" s="832" t="s">
        <v>3762</v>
      </c>
      <c r="C88" s="832" t="s">
        <v>2999</v>
      </c>
      <c r="D88" s="832" t="s">
        <v>2997</v>
      </c>
      <c r="E88" s="832" t="s">
        <v>3000</v>
      </c>
      <c r="F88" s="849"/>
      <c r="G88" s="849"/>
      <c r="H88" s="837">
        <v>0</v>
      </c>
      <c r="I88" s="849">
        <v>5</v>
      </c>
      <c r="J88" s="849">
        <v>968.4</v>
      </c>
      <c r="K88" s="837">
        <v>1</v>
      </c>
      <c r="L88" s="849">
        <v>5</v>
      </c>
      <c r="M88" s="850">
        <v>968.4</v>
      </c>
    </row>
    <row r="89" spans="1:13" ht="14.4" customHeight="1" x14ac:dyDescent="0.3">
      <c r="A89" s="831" t="s">
        <v>2176</v>
      </c>
      <c r="B89" s="832" t="s">
        <v>2144</v>
      </c>
      <c r="C89" s="832" t="s">
        <v>2574</v>
      </c>
      <c r="D89" s="832" t="s">
        <v>733</v>
      </c>
      <c r="E89" s="832" t="s">
        <v>2575</v>
      </c>
      <c r="F89" s="849"/>
      <c r="G89" s="849"/>
      <c r="H89" s="837">
        <v>0</v>
      </c>
      <c r="I89" s="849">
        <v>1</v>
      </c>
      <c r="J89" s="849">
        <v>24.22</v>
      </c>
      <c r="K89" s="837">
        <v>1</v>
      </c>
      <c r="L89" s="849">
        <v>1</v>
      </c>
      <c r="M89" s="850">
        <v>24.22</v>
      </c>
    </row>
    <row r="90" spans="1:13" ht="14.4" customHeight="1" x14ac:dyDescent="0.3">
      <c r="A90" s="831" t="s">
        <v>2176</v>
      </c>
      <c r="B90" s="832" t="s">
        <v>2144</v>
      </c>
      <c r="C90" s="832" t="s">
        <v>2145</v>
      </c>
      <c r="D90" s="832" t="s">
        <v>733</v>
      </c>
      <c r="E90" s="832" t="s">
        <v>2146</v>
      </c>
      <c r="F90" s="849"/>
      <c r="G90" s="849"/>
      <c r="H90" s="837">
        <v>0</v>
      </c>
      <c r="I90" s="849">
        <v>2</v>
      </c>
      <c r="J90" s="849">
        <v>96.84</v>
      </c>
      <c r="K90" s="837">
        <v>1</v>
      </c>
      <c r="L90" s="849">
        <v>2</v>
      </c>
      <c r="M90" s="850">
        <v>96.84</v>
      </c>
    </row>
    <row r="91" spans="1:13" ht="14.4" customHeight="1" x14ac:dyDescent="0.3">
      <c r="A91" s="831" t="s">
        <v>2176</v>
      </c>
      <c r="B91" s="832" t="s">
        <v>3763</v>
      </c>
      <c r="C91" s="832" t="s">
        <v>3019</v>
      </c>
      <c r="D91" s="832" t="s">
        <v>3020</v>
      </c>
      <c r="E91" s="832" t="s">
        <v>3021</v>
      </c>
      <c r="F91" s="849">
        <v>25</v>
      </c>
      <c r="G91" s="849">
        <v>83864.75</v>
      </c>
      <c r="H91" s="837">
        <v>1</v>
      </c>
      <c r="I91" s="849"/>
      <c r="J91" s="849"/>
      <c r="K91" s="837">
        <v>0</v>
      </c>
      <c r="L91" s="849">
        <v>25</v>
      </c>
      <c r="M91" s="850">
        <v>83864.75</v>
      </c>
    </row>
    <row r="92" spans="1:13" ht="14.4" customHeight="1" x14ac:dyDescent="0.3">
      <c r="A92" s="831" t="s">
        <v>2176</v>
      </c>
      <c r="B92" s="832" t="s">
        <v>3763</v>
      </c>
      <c r="C92" s="832" t="s">
        <v>3024</v>
      </c>
      <c r="D92" s="832" t="s">
        <v>3020</v>
      </c>
      <c r="E92" s="832" t="s">
        <v>3025</v>
      </c>
      <c r="F92" s="849">
        <v>49</v>
      </c>
      <c r="G92" s="849">
        <v>44517.97</v>
      </c>
      <c r="H92" s="837">
        <v>1</v>
      </c>
      <c r="I92" s="849"/>
      <c r="J92" s="849"/>
      <c r="K92" s="837">
        <v>0</v>
      </c>
      <c r="L92" s="849">
        <v>49</v>
      </c>
      <c r="M92" s="850">
        <v>44517.97</v>
      </c>
    </row>
    <row r="93" spans="1:13" ht="14.4" customHeight="1" x14ac:dyDescent="0.3">
      <c r="A93" s="831" t="s">
        <v>2176</v>
      </c>
      <c r="B93" s="832" t="s">
        <v>3763</v>
      </c>
      <c r="C93" s="832" t="s">
        <v>3026</v>
      </c>
      <c r="D93" s="832" t="s">
        <v>3020</v>
      </c>
      <c r="E93" s="832" t="s">
        <v>3027</v>
      </c>
      <c r="F93" s="849">
        <v>6</v>
      </c>
      <c r="G93" s="849">
        <v>3502.2</v>
      </c>
      <c r="H93" s="837">
        <v>1</v>
      </c>
      <c r="I93" s="849"/>
      <c r="J93" s="849"/>
      <c r="K93" s="837">
        <v>0</v>
      </c>
      <c r="L93" s="849">
        <v>6</v>
      </c>
      <c r="M93" s="850">
        <v>3502.2</v>
      </c>
    </row>
    <row r="94" spans="1:13" ht="14.4" customHeight="1" x14ac:dyDescent="0.3">
      <c r="A94" s="831" t="s">
        <v>2176</v>
      </c>
      <c r="B94" s="832" t="s">
        <v>3763</v>
      </c>
      <c r="C94" s="832" t="s">
        <v>3028</v>
      </c>
      <c r="D94" s="832" t="s">
        <v>3020</v>
      </c>
      <c r="E94" s="832" t="s">
        <v>3029</v>
      </c>
      <c r="F94" s="849">
        <v>68</v>
      </c>
      <c r="G94" s="849">
        <v>114056.4</v>
      </c>
      <c r="H94" s="837">
        <v>1</v>
      </c>
      <c r="I94" s="849"/>
      <c r="J94" s="849"/>
      <c r="K94" s="837">
        <v>0</v>
      </c>
      <c r="L94" s="849">
        <v>68</v>
      </c>
      <c r="M94" s="850">
        <v>114056.4</v>
      </c>
    </row>
    <row r="95" spans="1:13" ht="14.4" customHeight="1" x14ac:dyDescent="0.3">
      <c r="A95" s="831" t="s">
        <v>2176</v>
      </c>
      <c r="B95" s="832" t="s">
        <v>3763</v>
      </c>
      <c r="C95" s="832" t="s">
        <v>3030</v>
      </c>
      <c r="D95" s="832" t="s">
        <v>3031</v>
      </c>
      <c r="E95" s="832" t="s">
        <v>3029</v>
      </c>
      <c r="F95" s="849">
        <v>3</v>
      </c>
      <c r="G95" s="849">
        <v>5031.8999999999996</v>
      </c>
      <c r="H95" s="837">
        <v>1</v>
      </c>
      <c r="I95" s="849"/>
      <c r="J95" s="849"/>
      <c r="K95" s="837">
        <v>0</v>
      </c>
      <c r="L95" s="849">
        <v>3</v>
      </c>
      <c r="M95" s="850">
        <v>5031.8999999999996</v>
      </c>
    </row>
    <row r="96" spans="1:13" ht="14.4" customHeight="1" x14ac:dyDescent="0.3">
      <c r="A96" s="831" t="s">
        <v>2176</v>
      </c>
      <c r="B96" s="832" t="s">
        <v>3763</v>
      </c>
      <c r="C96" s="832" t="s">
        <v>3032</v>
      </c>
      <c r="D96" s="832" t="s">
        <v>3031</v>
      </c>
      <c r="E96" s="832" t="s">
        <v>3025</v>
      </c>
      <c r="F96" s="849">
        <v>10</v>
      </c>
      <c r="G96" s="849">
        <v>9085.2999999999993</v>
      </c>
      <c r="H96" s="837">
        <v>1</v>
      </c>
      <c r="I96" s="849"/>
      <c r="J96" s="849"/>
      <c r="K96" s="837">
        <v>0</v>
      </c>
      <c r="L96" s="849">
        <v>10</v>
      </c>
      <c r="M96" s="850">
        <v>9085.2999999999993</v>
      </c>
    </row>
    <row r="97" spans="1:13" ht="14.4" customHeight="1" x14ac:dyDescent="0.3">
      <c r="A97" s="831" t="s">
        <v>2176</v>
      </c>
      <c r="B97" s="832" t="s">
        <v>3763</v>
      </c>
      <c r="C97" s="832" t="s">
        <v>3033</v>
      </c>
      <c r="D97" s="832" t="s">
        <v>3034</v>
      </c>
      <c r="E97" s="832" t="s">
        <v>3021</v>
      </c>
      <c r="F97" s="849"/>
      <c r="G97" s="849"/>
      <c r="H97" s="837">
        <v>0</v>
      </c>
      <c r="I97" s="849">
        <v>18</v>
      </c>
      <c r="J97" s="849">
        <v>60382.62000000001</v>
      </c>
      <c r="K97" s="837">
        <v>1</v>
      </c>
      <c r="L97" s="849">
        <v>18</v>
      </c>
      <c r="M97" s="850">
        <v>60382.62000000001</v>
      </c>
    </row>
    <row r="98" spans="1:13" ht="14.4" customHeight="1" x14ac:dyDescent="0.3">
      <c r="A98" s="831" t="s">
        <v>2176</v>
      </c>
      <c r="B98" s="832" t="s">
        <v>3763</v>
      </c>
      <c r="C98" s="832" t="s">
        <v>3378</v>
      </c>
      <c r="D98" s="832" t="s">
        <v>3034</v>
      </c>
      <c r="E98" s="832" t="s">
        <v>3379</v>
      </c>
      <c r="F98" s="849">
        <v>3</v>
      </c>
      <c r="G98" s="849">
        <v>0</v>
      </c>
      <c r="H98" s="837"/>
      <c r="I98" s="849"/>
      <c r="J98" s="849"/>
      <c r="K98" s="837"/>
      <c r="L98" s="849">
        <v>3</v>
      </c>
      <c r="M98" s="850">
        <v>0</v>
      </c>
    </row>
    <row r="99" spans="1:13" ht="14.4" customHeight="1" x14ac:dyDescent="0.3">
      <c r="A99" s="831" t="s">
        <v>2176</v>
      </c>
      <c r="B99" s="832" t="s">
        <v>3763</v>
      </c>
      <c r="C99" s="832" t="s">
        <v>3035</v>
      </c>
      <c r="D99" s="832" t="s">
        <v>3034</v>
      </c>
      <c r="E99" s="832" t="s">
        <v>3027</v>
      </c>
      <c r="F99" s="849"/>
      <c r="G99" s="849"/>
      <c r="H99" s="837">
        <v>0</v>
      </c>
      <c r="I99" s="849">
        <v>41</v>
      </c>
      <c r="J99" s="849">
        <v>23931.7</v>
      </c>
      <c r="K99" s="837">
        <v>1</v>
      </c>
      <c r="L99" s="849">
        <v>41</v>
      </c>
      <c r="M99" s="850">
        <v>23931.7</v>
      </c>
    </row>
    <row r="100" spans="1:13" ht="14.4" customHeight="1" x14ac:dyDescent="0.3">
      <c r="A100" s="831" t="s">
        <v>2176</v>
      </c>
      <c r="B100" s="832" t="s">
        <v>3763</v>
      </c>
      <c r="C100" s="832" t="s">
        <v>3036</v>
      </c>
      <c r="D100" s="832" t="s">
        <v>3034</v>
      </c>
      <c r="E100" s="832" t="s">
        <v>3025</v>
      </c>
      <c r="F100" s="849"/>
      <c r="G100" s="849"/>
      <c r="H100" s="837">
        <v>0</v>
      </c>
      <c r="I100" s="849">
        <v>35</v>
      </c>
      <c r="J100" s="849">
        <v>31798.55</v>
      </c>
      <c r="K100" s="837">
        <v>1</v>
      </c>
      <c r="L100" s="849">
        <v>35</v>
      </c>
      <c r="M100" s="850">
        <v>31798.55</v>
      </c>
    </row>
    <row r="101" spans="1:13" ht="14.4" customHeight="1" x14ac:dyDescent="0.3">
      <c r="A101" s="831" t="s">
        <v>2176</v>
      </c>
      <c r="B101" s="832" t="s">
        <v>3763</v>
      </c>
      <c r="C101" s="832" t="s">
        <v>3175</v>
      </c>
      <c r="D101" s="832" t="s">
        <v>3034</v>
      </c>
      <c r="E101" s="832" t="s">
        <v>3029</v>
      </c>
      <c r="F101" s="849"/>
      <c r="G101" s="849"/>
      <c r="H101" s="837">
        <v>0</v>
      </c>
      <c r="I101" s="849">
        <v>24</v>
      </c>
      <c r="J101" s="849">
        <v>40255.199999999997</v>
      </c>
      <c r="K101" s="837">
        <v>1</v>
      </c>
      <c r="L101" s="849">
        <v>24</v>
      </c>
      <c r="M101" s="850">
        <v>40255.199999999997</v>
      </c>
    </row>
    <row r="102" spans="1:13" ht="14.4" customHeight="1" x14ac:dyDescent="0.3">
      <c r="A102" s="831" t="s">
        <v>2176</v>
      </c>
      <c r="B102" s="832" t="s">
        <v>3763</v>
      </c>
      <c r="C102" s="832" t="s">
        <v>3290</v>
      </c>
      <c r="D102" s="832" t="s">
        <v>3034</v>
      </c>
      <c r="E102" s="832" t="s">
        <v>3291</v>
      </c>
      <c r="F102" s="849">
        <v>3</v>
      </c>
      <c r="G102" s="849">
        <v>0</v>
      </c>
      <c r="H102" s="837"/>
      <c r="I102" s="849"/>
      <c r="J102" s="849"/>
      <c r="K102" s="837"/>
      <c r="L102" s="849">
        <v>3</v>
      </c>
      <c r="M102" s="850">
        <v>0</v>
      </c>
    </row>
    <row r="103" spans="1:13" ht="14.4" customHeight="1" x14ac:dyDescent="0.3">
      <c r="A103" s="831" t="s">
        <v>2176</v>
      </c>
      <c r="B103" s="832" t="s">
        <v>3764</v>
      </c>
      <c r="C103" s="832" t="s">
        <v>2916</v>
      </c>
      <c r="D103" s="832" t="s">
        <v>2917</v>
      </c>
      <c r="E103" s="832" t="s">
        <v>2918</v>
      </c>
      <c r="F103" s="849">
        <v>6</v>
      </c>
      <c r="G103" s="849">
        <v>1396.08</v>
      </c>
      <c r="H103" s="837">
        <v>1</v>
      </c>
      <c r="I103" s="849"/>
      <c r="J103" s="849"/>
      <c r="K103" s="837">
        <v>0</v>
      </c>
      <c r="L103" s="849">
        <v>6</v>
      </c>
      <c r="M103" s="850">
        <v>1396.08</v>
      </c>
    </row>
    <row r="104" spans="1:13" ht="14.4" customHeight="1" x14ac:dyDescent="0.3">
      <c r="A104" s="831" t="s">
        <v>2176</v>
      </c>
      <c r="B104" s="832" t="s">
        <v>3764</v>
      </c>
      <c r="C104" s="832" t="s">
        <v>2919</v>
      </c>
      <c r="D104" s="832" t="s">
        <v>2920</v>
      </c>
      <c r="E104" s="832" t="s">
        <v>2921</v>
      </c>
      <c r="F104" s="849">
        <v>6</v>
      </c>
      <c r="G104" s="849">
        <v>8725.380000000001</v>
      </c>
      <c r="H104" s="837">
        <v>1</v>
      </c>
      <c r="I104" s="849"/>
      <c r="J104" s="849"/>
      <c r="K104" s="837">
        <v>0</v>
      </c>
      <c r="L104" s="849">
        <v>6</v>
      </c>
      <c r="M104" s="850">
        <v>8725.380000000001</v>
      </c>
    </row>
    <row r="105" spans="1:13" ht="14.4" customHeight="1" x14ac:dyDescent="0.3">
      <c r="A105" s="831" t="s">
        <v>2176</v>
      </c>
      <c r="B105" s="832" t="s">
        <v>3764</v>
      </c>
      <c r="C105" s="832" t="s">
        <v>3202</v>
      </c>
      <c r="D105" s="832" t="s">
        <v>2920</v>
      </c>
      <c r="E105" s="832" t="s">
        <v>3203</v>
      </c>
      <c r="F105" s="849">
        <v>18</v>
      </c>
      <c r="G105" s="849">
        <v>34901.46</v>
      </c>
      <c r="H105" s="837">
        <v>1</v>
      </c>
      <c r="I105" s="849"/>
      <c r="J105" s="849"/>
      <c r="K105" s="837">
        <v>0</v>
      </c>
      <c r="L105" s="849">
        <v>18</v>
      </c>
      <c r="M105" s="850">
        <v>34901.46</v>
      </c>
    </row>
    <row r="106" spans="1:13" ht="14.4" customHeight="1" x14ac:dyDescent="0.3">
      <c r="A106" s="831" t="s">
        <v>2176</v>
      </c>
      <c r="B106" s="832" t="s">
        <v>3764</v>
      </c>
      <c r="C106" s="832" t="s">
        <v>2922</v>
      </c>
      <c r="D106" s="832" t="s">
        <v>2917</v>
      </c>
      <c r="E106" s="832" t="s">
        <v>2923</v>
      </c>
      <c r="F106" s="849">
        <v>8</v>
      </c>
      <c r="G106" s="849">
        <v>15511.76</v>
      </c>
      <c r="H106" s="837">
        <v>1</v>
      </c>
      <c r="I106" s="849"/>
      <c r="J106" s="849"/>
      <c r="K106" s="837">
        <v>0</v>
      </c>
      <c r="L106" s="849">
        <v>8</v>
      </c>
      <c r="M106" s="850">
        <v>15511.76</v>
      </c>
    </row>
    <row r="107" spans="1:13" ht="14.4" customHeight="1" x14ac:dyDescent="0.3">
      <c r="A107" s="831" t="s">
        <v>2176</v>
      </c>
      <c r="B107" s="832" t="s">
        <v>3764</v>
      </c>
      <c r="C107" s="832" t="s">
        <v>2924</v>
      </c>
      <c r="D107" s="832" t="s">
        <v>2917</v>
      </c>
      <c r="E107" s="832" t="s">
        <v>2925</v>
      </c>
      <c r="F107" s="849">
        <v>12</v>
      </c>
      <c r="G107" s="849">
        <v>17450.760000000002</v>
      </c>
      <c r="H107" s="837">
        <v>1</v>
      </c>
      <c r="I107" s="849"/>
      <c r="J107" s="849"/>
      <c r="K107" s="837">
        <v>0</v>
      </c>
      <c r="L107" s="849">
        <v>12</v>
      </c>
      <c r="M107" s="850">
        <v>17450.760000000002</v>
      </c>
    </row>
    <row r="108" spans="1:13" ht="14.4" customHeight="1" x14ac:dyDescent="0.3">
      <c r="A108" s="831" t="s">
        <v>2176</v>
      </c>
      <c r="B108" s="832" t="s">
        <v>3764</v>
      </c>
      <c r="C108" s="832" t="s">
        <v>3207</v>
      </c>
      <c r="D108" s="832" t="s">
        <v>2917</v>
      </c>
      <c r="E108" s="832" t="s">
        <v>3208</v>
      </c>
      <c r="F108" s="849">
        <v>12</v>
      </c>
      <c r="G108" s="849">
        <v>5817</v>
      </c>
      <c r="H108" s="837">
        <v>1</v>
      </c>
      <c r="I108" s="849"/>
      <c r="J108" s="849"/>
      <c r="K108" s="837">
        <v>0</v>
      </c>
      <c r="L108" s="849">
        <v>12</v>
      </c>
      <c r="M108" s="850">
        <v>5817</v>
      </c>
    </row>
    <row r="109" spans="1:13" ht="14.4" customHeight="1" x14ac:dyDescent="0.3">
      <c r="A109" s="831" t="s">
        <v>2176</v>
      </c>
      <c r="B109" s="832" t="s">
        <v>3764</v>
      </c>
      <c r="C109" s="832" t="s">
        <v>3209</v>
      </c>
      <c r="D109" s="832" t="s">
        <v>2917</v>
      </c>
      <c r="E109" s="832" t="s">
        <v>3210</v>
      </c>
      <c r="F109" s="849">
        <v>6</v>
      </c>
      <c r="G109" s="849">
        <v>5816.88</v>
      </c>
      <c r="H109" s="837">
        <v>1</v>
      </c>
      <c r="I109" s="849"/>
      <c r="J109" s="849"/>
      <c r="K109" s="837">
        <v>0</v>
      </c>
      <c r="L109" s="849">
        <v>6</v>
      </c>
      <c r="M109" s="850">
        <v>5816.88</v>
      </c>
    </row>
    <row r="110" spans="1:13" ht="14.4" customHeight="1" x14ac:dyDescent="0.3">
      <c r="A110" s="831" t="s">
        <v>2176</v>
      </c>
      <c r="B110" s="832" t="s">
        <v>3764</v>
      </c>
      <c r="C110" s="832" t="s">
        <v>2926</v>
      </c>
      <c r="D110" s="832" t="s">
        <v>2927</v>
      </c>
      <c r="E110" s="832" t="s">
        <v>2928</v>
      </c>
      <c r="F110" s="849">
        <v>35</v>
      </c>
      <c r="G110" s="849">
        <v>67863.95</v>
      </c>
      <c r="H110" s="837">
        <v>1</v>
      </c>
      <c r="I110" s="849"/>
      <c r="J110" s="849"/>
      <c r="K110" s="837">
        <v>0</v>
      </c>
      <c r="L110" s="849">
        <v>35</v>
      </c>
      <c r="M110" s="850">
        <v>67863.95</v>
      </c>
    </row>
    <row r="111" spans="1:13" ht="14.4" customHeight="1" x14ac:dyDescent="0.3">
      <c r="A111" s="831" t="s">
        <v>2176</v>
      </c>
      <c r="B111" s="832" t="s">
        <v>3764</v>
      </c>
      <c r="C111" s="832" t="s">
        <v>2929</v>
      </c>
      <c r="D111" s="832" t="s">
        <v>2927</v>
      </c>
      <c r="E111" s="832" t="s">
        <v>2930</v>
      </c>
      <c r="F111" s="849">
        <v>18</v>
      </c>
      <c r="G111" s="849">
        <v>8725.5</v>
      </c>
      <c r="H111" s="837">
        <v>1</v>
      </c>
      <c r="I111" s="849"/>
      <c r="J111" s="849"/>
      <c r="K111" s="837">
        <v>0</v>
      </c>
      <c r="L111" s="849">
        <v>18</v>
      </c>
      <c r="M111" s="850">
        <v>8725.5</v>
      </c>
    </row>
    <row r="112" spans="1:13" ht="14.4" customHeight="1" x14ac:dyDescent="0.3">
      <c r="A112" s="831" t="s">
        <v>2176</v>
      </c>
      <c r="B112" s="832" t="s">
        <v>3764</v>
      </c>
      <c r="C112" s="832" t="s">
        <v>3158</v>
      </c>
      <c r="D112" s="832" t="s">
        <v>2920</v>
      </c>
      <c r="E112" s="832" t="s">
        <v>2935</v>
      </c>
      <c r="F112" s="849">
        <v>6</v>
      </c>
      <c r="G112" s="849">
        <v>2908.5</v>
      </c>
      <c r="H112" s="837">
        <v>1</v>
      </c>
      <c r="I112" s="849"/>
      <c r="J112" s="849"/>
      <c r="K112" s="837">
        <v>0</v>
      </c>
      <c r="L112" s="849">
        <v>6</v>
      </c>
      <c r="M112" s="850">
        <v>2908.5</v>
      </c>
    </row>
    <row r="113" spans="1:13" ht="14.4" customHeight="1" x14ac:dyDescent="0.3">
      <c r="A113" s="831" t="s">
        <v>2176</v>
      </c>
      <c r="B113" s="832" t="s">
        <v>3764</v>
      </c>
      <c r="C113" s="832" t="s">
        <v>2931</v>
      </c>
      <c r="D113" s="832" t="s">
        <v>2927</v>
      </c>
      <c r="E113" s="832" t="s">
        <v>2932</v>
      </c>
      <c r="F113" s="849">
        <v>18</v>
      </c>
      <c r="G113" s="849">
        <v>17450.64</v>
      </c>
      <c r="H113" s="837">
        <v>1</v>
      </c>
      <c r="I113" s="849"/>
      <c r="J113" s="849"/>
      <c r="K113" s="837">
        <v>0</v>
      </c>
      <c r="L113" s="849">
        <v>18</v>
      </c>
      <c r="M113" s="850">
        <v>17450.64</v>
      </c>
    </row>
    <row r="114" spans="1:13" ht="14.4" customHeight="1" x14ac:dyDescent="0.3">
      <c r="A114" s="831" t="s">
        <v>2176</v>
      </c>
      <c r="B114" s="832" t="s">
        <v>3764</v>
      </c>
      <c r="C114" s="832" t="s">
        <v>2933</v>
      </c>
      <c r="D114" s="832" t="s">
        <v>2934</v>
      </c>
      <c r="E114" s="832" t="s">
        <v>2935</v>
      </c>
      <c r="F114" s="849"/>
      <c r="G114" s="849"/>
      <c r="H114" s="837">
        <v>0</v>
      </c>
      <c r="I114" s="849">
        <v>31</v>
      </c>
      <c r="J114" s="849">
        <v>15027.25</v>
      </c>
      <c r="K114" s="837">
        <v>1</v>
      </c>
      <c r="L114" s="849">
        <v>31</v>
      </c>
      <c r="M114" s="850">
        <v>15027.25</v>
      </c>
    </row>
    <row r="115" spans="1:13" ht="14.4" customHeight="1" x14ac:dyDescent="0.3">
      <c r="A115" s="831" t="s">
        <v>2176</v>
      </c>
      <c r="B115" s="832" t="s">
        <v>3764</v>
      </c>
      <c r="C115" s="832" t="s">
        <v>2936</v>
      </c>
      <c r="D115" s="832" t="s">
        <v>2927</v>
      </c>
      <c r="E115" s="832" t="s">
        <v>2937</v>
      </c>
      <c r="F115" s="849">
        <v>21</v>
      </c>
      <c r="G115" s="849">
        <v>0</v>
      </c>
      <c r="H115" s="837"/>
      <c r="I115" s="849"/>
      <c r="J115" s="849"/>
      <c r="K115" s="837"/>
      <c r="L115" s="849">
        <v>21</v>
      </c>
      <c r="M115" s="850">
        <v>0</v>
      </c>
    </row>
    <row r="116" spans="1:13" ht="14.4" customHeight="1" x14ac:dyDescent="0.3">
      <c r="A116" s="831" t="s">
        <v>2176</v>
      </c>
      <c r="B116" s="832" t="s">
        <v>3764</v>
      </c>
      <c r="C116" s="832" t="s">
        <v>2940</v>
      </c>
      <c r="D116" s="832" t="s">
        <v>2934</v>
      </c>
      <c r="E116" s="832" t="s">
        <v>2941</v>
      </c>
      <c r="F116" s="849"/>
      <c r="G116" s="849"/>
      <c r="H116" s="837">
        <v>0</v>
      </c>
      <c r="I116" s="849">
        <v>32</v>
      </c>
      <c r="J116" s="849">
        <v>31023.360000000001</v>
      </c>
      <c r="K116" s="837">
        <v>1</v>
      </c>
      <c r="L116" s="849">
        <v>32</v>
      </c>
      <c r="M116" s="850">
        <v>31023.360000000001</v>
      </c>
    </row>
    <row r="117" spans="1:13" ht="14.4" customHeight="1" x14ac:dyDescent="0.3">
      <c r="A117" s="831" t="s">
        <v>2176</v>
      </c>
      <c r="B117" s="832" t="s">
        <v>3764</v>
      </c>
      <c r="C117" s="832" t="s">
        <v>3211</v>
      </c>
      <c r="D117" s="832" t="s">
        <v>2934</v>
      </c>
      <c r="E117" s="832" t="s">
        <v>3203</v>
      </c>
      <c r="F117" s="849"/>
      <c r="G117" s="849"/>
      <c r="H117" s="837">
        <v>0</v>
      </c>
      <c r="I117" s="849">
        <v>16</v>
      </c>
      <c r="J117" s="849">
        <v>31023.52</v>
      </c>
      <c r="K117" s="837">
        <v>1</v>
      </c>
      <c r="L117" s="849">
        <v>16</v>
      </c>
      <c r="M117" s="850">
        <v>31023.52</v>
      </c>
    </row>
    <row r="118" spans="1:13" ht="14.4" customHeight="1" x14ac:dyDescent="0.3">
      <c r="A118" s="831" t="s">
        <v>2176</v>
      </c>
      <c r="B118" s="832" t="s">
        <v>3764</v>
      </c>
      <c r="C118" s="832" t="s">
        <v>2942</v>
      </c>
      <c r="D118" s="832" t="s">
        <v>2934</v>
      </c>
      <c r="E118" s="832" t="s">
        <v>2943</v>
      </c>
      <c r="F118" s="849"/>
      <c r="G118" s="849"/>
      <c r="H118" s="837">
        <v>0</v>
      </c>
      <c r="I118" s="849">
        <v>10</v>
      </c>
      <c r="J118" s="849">
        <v>2423.6999999999998</v>
      </c>
      <c r="K118" s="837">
        <v>1</v>
      </c>
      <c r="L118" s="849">
        <v>10</v>
      </c>
      <c r="M118" s="850">
        <v>2423.6999999999998</v>
      </c>
    </row>
    <row r="119" spans="1:13" ht="14.4" customHeight="1" x14ac:dyDescent="0.3">
      <c r="A119" s="831" t="s">
        <v>2176</v>
      </c>
      <c r="B119" s="832" t="s">
        <v>3764</v>
      </c>
      <c r="C119" s="832" t="s">
        <v>3214</v>
      </c>
      <c r="D119" s="832" t="s">
        <v>2934</v>
      </c>
      <c r="E119" s="832" t="s">
        <v>2921</v>
      </c>
      <c r="F119" s="849"/>
      <c r="G119" s="849"/>
      <c r="H119" s="837">
        <v>0</v>
      </c>
      <c r="I119" s="849">
        <v>24</v>
      </c>
      <c r="J119" s="849">
        <v>34901.520000000004</v>
      </c>
      <c r="K119" s="837">
        <v>1</v>
      </c>
      <c r="L119" s="849">
        <v>24</v>
      </c>
      <c r="M119" s="850">
        <v>34901.520000000004</v>
      </c>
    </row>
    <row r="120" spans="1:13" ht="14.4" customHeight="1" x14ac:dyDescent="0.3">
      <c r="A120" s="831" t="s">
        <v>2176</v>
      </c>
      <c r="B120" s="832" t="s">
        <v>3765</v>
      </c>
      <c r="C120" s="832" t="s">
        <v>2894</v>
      </c>
      <c r="D120" s="832" t="s">
        <v>2895</v>
      </c>
      <c r="E120" s="832" t="s">
        <v>2896</v>
      </c>
      <c r="F120" s="849">
        <v>52</v>
      </c>
      <c r="G120" s="849">
        <v>39210.079999999994</v>
      </c>
      <c r="H120" s="837">
        <v>0.9285714285714286</v>
      </c>
      <c r="I120" s="849">
        <v>4</v>
      </c>
      <c r="J120" s="849">
        <v>3016.16</v>
      </c>
      <c r="K120" s="837">
        <v>7.1428571428571438E-2</v>
      </c>
      <c r="L120" s="849">
        <v>56</v>
      </c>
      <c r="M120" s="850">
        <v>42226.239999999991</v>
      </c>
    </row>
    <row r="121" spans="1:13" ht="14.4" customHeight="1" x14ac:dyDescent="0.3">
      <c r="A121" s="831" t="s">
        <v>2176</v>
      </c>
      <c r="B121" s="832" t="s">
        <v>3765</v>
      </c>
      <c r="C121" s="832" t="s">
        <v>3199</v>
      </c>
      <c r="D121" s="832" t="s">
        <v>2895</v>
      </c>
      <c r="E121" s="832" t="s">
        <v>2904</v>
      </c>
      <c r="F121" s="849">
        <v>14</v>
      </c>
      <c r="G121" s="849">
        <v>15834.839999999998</v>
      </c>
      <c r="H121" s="837">
        <v>1</v>
      </c>
      <c r="I121" s="849"/>
      <c r="J121" s="849"/>
      <c r="K121" s="837">
        <v>0</v>
      </c>
      <c r="L121" s="849">
        <v>14</v>
      </c>
      <c r="M121" s="850">
        <v>15834.839999999998</v>
      </c>
    </row>
    <row r="122" spans="1:13" ht="14.4" customHeight="1" x14ac:dyDescent="0.3">
      <c r="A122" s="831" t="s">
        <v>2176</v>
      </c>
      <c r="B122" s="832" t="s">
        <v>3765</v>
      </c>
      <c r="C122" s="832" t="s">
        <v>2897</v>
      </c>
      <c r="D122" s="832" t="s">
        <v>2895</v>
      </c>
      <c r="E122" s="832" t="s">
        <v>2898</v>
      </c>
      <c r="F122" s="849">
        <v>49</v>
      </c>
      <c r="G122" s="849">
        <v>73895.920000000013</v>
      </c>
      <c r="H122" s="837">
        <v>0.90740740740740744</v>
      </c>
      <c r="I122" s="849">
        <v>5</v>
      </c>
      <c r="J122" s="849">
        <v>7540.4</v>
      </c>
      <c r="K122" s="837">
        <v>9.2592592592592574E-2</v>
      </c>
      <c r="L122" s="849">
        <v>54</v>
      </c>
      <c r="M122" s="850">
        <v>81436.320000000007</v>
      </c>
    </row>
    <row r="123" spans="1:13" ht="14.4" customHeight="1" x14ac:dyDescent="0.3">
      <c r="A123" s="831" t="s">
        <v>2176</v>
      </c>
      <c r="B123" s="832" t="s">
        <v>3765</v>
      </c>
      <c r="C123" s="832" t="s">
        <v>3415</v>
      </c>
      <c r="D123" s="832" t="s">
        <v>2900</v>
      </c>
      <c r="E123" s="832" t="s">
        <v>2898</v>
      </c>
      <c r="F123" s="849">
        <v>30</v>
      </c>
      <c r="G123" s="849">
        <v>38779.5</v>
      </c>
      <c r="H123" s="837">
        <v>1</v>
      </c>
      <c r="I123" s="849"/>
      <c r="J123" s="849"/>
      <c r="K123" s="837">
        <v>0</v>
      </c>
      <c r="L123" s="849">
        <v>30</v>
      </c>
      <c r="M123" s="850">
        <v>38779.5</v>
      </c>
    </row>
    <row r="124" spans="1:13" ht="14.4" customHeight="1" x14ac:dyDescent="0.3">
      <c r="A124" s="831" t="s">
        <v>2176</v>
      </c>
      <c r="B124" s="832" t="s">
        <v>3765</v>
      </c>
      <c r="C124" s="832" t="s">
        <v>2899</v>
      </c>
      <c r="D124" s="832" t="s">
        <v>2900</v>
      </c>
      <c r="E124" s="832" t="s">
        <v>2896</v>
      </c>
      <c r="F124" s="849">
        <v>30</v>
      </c>
      <c r="G124" s="849">
        <v>19389.599999999999</v>
      </c>
      <c r="H124" s="837">
        <v>1</v>
      </c>
      <c r="I124" s="849"/>
      <c r="J124" s="849"/>
      <c r="K124" s="837">
        <v>0</v>
      </c>
      <c r="L124" s="849">
        <v>30</v>
      </c>
      <c r="M124" s="850">
        <v>19389.599999999999</v>
      </c>
    </row>
    <row r="125" spans="1:13" ht="14.4" customHeight="1" x14ac:dyDescent="0.3">
      <c r="A125" s="831" t="s">
        <v>2176</v>
      </c>
      <c r="B125" s="832" t="s">
        <v>3765</v>
      </c>
      <c r="C125" s="832" t="s">
        <v>2901</v>
      </c>
      <c r="D125" s="832" t="s">
        <v>2902</v>
      </c>
      <c r="E125" s="832" t="s">
        <v>2896</v>
      </c>
      <c r="F125" s="849"/>
      <c r="G125" s="849"/>
      <c r="H125" s="837">
        <v>0</v>
      </c>
      <c r="I125" s="849">
        <v>8</v>
      </c>
      <c r="J125" s="849">
        <v>6032.32</v>
      </c>
      <c r="K125" s="837">
        <v>1</v>
      </c>
      <c r="L125" s="849">
        <v>8</v>
      </c>
      <c r="M125" s="850">
        <v>6032.32</v>
      </c>
    </row>
    <row r="126" spans="1:13" ht="14.4" customHeight="1" x14ac:dyDescent="0.3">
      <c r="A126" s="831" t="s">
        <v>2176</v>
      </c>
      <c r="B126" s="832" t="s">
        <v>3765</v>
      </c>
      <c r="C126" s="832" t="s">
        <v>2903</v>
      </c>
      <c r="D126" s="832" t="s">
        <v>2902</v>
      </c>
      <c r="E126" s="832" t="s">
        <v>2904</v>
      </c>
      <c r="F126" s="849"/>
      <c r="G126" s="849"/>
      <c r="H126" s="837">
        <v>0</v>
      </c>
      <c r="I126" s="849">
        <v>4</v>
      </c>
      <c r="J126" s="849">
        <v>4524.24</v>
      </c>
      <c r="K126" s="837">
        <v>1</v>
      </c>
      <c r="L126" s="849">
        <v>4</v>
      </c>
      <c r="M126" s="850">
        <v>4524.24</v>
      </c>
    </row>
    <row r="127" spans="1:13" ht="14.4" customHeight="1" x14ac:dyDescent="0.3">
      <c r="A127" s="831" t="s">
        <v>2176</v>
      </c>
      <c r="B127" s="832" t="s">
        <v>3765</v>
      </c>
      <c r="C127" s="832" t="s">
        <v>3416</v>
      </c>
      <c r="D127" s="832" t="s">
        <v>2902</v>
      </c>
      <c r="E127" s="832" t="s">
        <v>2898</v>
      </c>
      <c r="F127" s="849"/>
      <c r="G127" s="849"/>
      <c r="H127" s="837">
        <v>0</v>
      </c>
      <c r="I127" s="849">
        <v>4</v>
      </c>
      <c r="J127" s="849">
        <v>6032.32</v>
      </c>
      <c r="K127" s="837">
        <v>1</v>
      </c>
      <c r="L127" s="849">
        <v>4</v>
      </c>
      <c r="M127" s="850">
        <v>6032.32</v>
      </c>
    </row>
    <row r="128" spans="1:13" ht="14.4" customHeight="1" x14ac:dyDescent="0.3">
      <c r="A128" s="831" t="s">
        <v>2176</v>
      </c>
      <c r="B128" s="832" t="s">
        <v>1746</v>
      </c>
      <c r="C128" s="832" t="s">
        <v>1985</v>
      </c>
      <c r="D128" s="832" t="s">
        <v>1986</v>
      </c>
      <c r="E128" s="832" t="s">
        <v>1987</v>
      </c>
      <c r="F128" s="849"/>
      <c r="G128" s="849"/>
      <c r="H128" s="837"/>
      <c r="I128" s="849">
        <v>83</v>
      </c>
      <c r="J128" s="849">
        <v>0</v>
      </c>
      <c r="K128" s="837"/>
      <c r="L128" s="849">
        <v>83</v>
      </c>
      <c r="M128" s="850">
        <v>0</v>
      </c>
    </row>
    <row r="129" spans="1:13" ht="14.4" customHeight="1" x14ac:dyDescent="0.3">
      <c r="A129" s="831" t="s">
        <v>2176</v>
      </c>
      <c r="B129" s="832" t="s">
        <v>3766</v>
      </c>
      <c r="C129" s="832" t="s">
        <v>3314</v>
      </c>
      <c r="D129" s="832" t="s">
        <v>2837</v>
      </c>
      <c r="E129" s="832" t="s">
        <v>3315</v>
      </c>
      <c r="F129" s="849"/>
      <c r="G129" s="849"/>
      <c r="H129" s="837">
        <v>0</v>
      </c>
      <c r="I129" s="849">
        <v>6</v>
      </c>
      <c r="J129" s="849">
        <v>724.62</v>
      </c>
      <c r="K129" s="837">
        <v>1</v>
      </c>
      <c r="L129" s="849">
        <v>6</v>
      </c>
      <c r="M129" s="850">
        <v>724.62</v>
      </c>
    </row>
    <row r="130" spans="1:13" ht="14.4" customHeight="1" x14ac:dyDescent="0.3">
      <c r="A130" s="831" t="s">
        <v>2176</v>
      </c>
      <c r="B130" s="832" t="s">
        <v>3766</v>
      </c>
      <c r="C130" s="832" t="s">
        <v>2519</v>
      </c>
      <c r="D130" s="832" t="s">
        <v>2520</v>
      </c>
      <c r="E130" s="832" t="s">
        <v>2521</v>
      </c>
      <c r="F130" s="849">
        <v>5</v>
      </c>
      <c r="G130" s="849">
        <v>301.95000000000005</v>
      </c>
      <c r="H130" s="837">
        <v>1</v>
      </c>
      <c r="I130" s="849"/>
      <c r="J130" s="849"/>
      <c r="K130" s="837">
        <v>0</v>
      </c>
      <c r="L130" s="849">
        <v>5</v>
      </c>
      <c r="M130" s="850">
        <v>301.95000000000005</v>
      </c>
    </row>
    <row r="131" spans="1:13" ht="14.4" customHeight="1" x14ac:dyDescent="0.3">
      <c r="A131" s="831" t="s">
        <v>2176</v>
      </c>
      <c r="B131" s="832" t="s">
        <v>3766</v>
      </c>
      <c r="C131" s="832" t="s">
        <v>2836</v>
      </c>
      <c r="D131" s="832" t="s">
        <v>2837</v>
      </c>
      <c r="E131" s="832" t="s">
        <v>2838</v>
      </c>
      <c r="F131" s="849"/>
      <c r="G131" s="849"/>
      <c r="H131" s="837">
        <v>0</v>
      </c>
      <c r="I131" s="849">
        <v>2</v>
      </c>
      <c r="J131" s="849">
        <v>120.78</v>
      </c>
      <c r="K131" s="837">
        <v>1</v>
      </c>
      <c r="L131" s="849">
        <v>2</v>
      </c>
      <c r="M131" s="850">
        <v>120.78</v>
      </c>
    </row>
    <row r="132" spans="1:13" ht="14.4" customHeight="1" x14ac:dyDescent="0.3">
      <c r="A132" s="831" t="s">
        <v>2176</v>
      </c>
      <c r="B132" s="832" t="s">
        <v>3766</v>
      </c>
      <c r="C132" s="832" t="s">
        <v>3607</v>
      </c>
      <c r="D132" s="832" t="s">
        <v>2837</v>
      </c>
      <c r="E132" s="832" t="s">
        <v>3608</v>
      </c>
      <c r="F132" s="849">
        <v>2</v>
      </c>
      <c r="G132" s="849">
        <v>0</v>
      </c>
      <c r="H132" s="837"/>
      <c r="I132" s="849"/>
      <c r="J132" s="849"/>
      <c r="K132" s="837"/>
      <c r="L132" s="849">
        <v>2</v>
      </c>
      <c r="M132" s="850">
        <v>0</v>
      </c>
    </row>
    <row r="133" spans="1:13" ht="14.4" customHeight="1" x14ac:dyDescent="0.3">
      <c r="A133" s="831" t="s">
        <v>2176</v>
      </c>
      <c r="B133" s="832" t="s">
        <v>3767</v>
      </c>
      <c r="C133" s="832" t="s">
        <v>2980</v>
      </c>
      <c r="D133" s="832" t="s">
        <v>2981</v>
      </c>
      <c r="E133" s="832" t="s">
        <v>2982</v>
      </c>
      <c r="F133" s="849"/>
      <c r="G133" s="849"/>
      <c r="H133" s="837">
        <v>0</v>
      </c>
      <c r="I133" s="849">
        <v>6</v>
      </c>
      <c r="J133" s="849">
        <v>617.40000000000009</v>
      </c>
      <c r="K133" s="837">
        <v>1</v>
      </c>
      <c r="L133" s="849">
        <v>6</v>
      </c>
      <c r="M133" s="850">
        <v>617.40000000000009</v>
      </c>
    </row>
    <row r="134" spans="1:13" ht="14.4" customHeight="1" x14ac:dyDescent="0.3">
      <c r="A134" s="831" t="s">
        <v>2176</v>
      </c>
      <c r="B134" s="832" t="s">
        <v>3767</v>
      </c>
      <c r="C134" s="832" t="s">
        <v>3247</v>
      </c>
      <c r="D134" s="832" t="s">
        <v>3248</v>
      </c>
      <c r="E134" s="832" t="s">
        <v>3249</v>
      </c>
      <c r="F134" s="849"/>
      <c r="G134" s="849"/>
      <c r="H134" s="837">
        <v>0</v>
      </c>
      <c r="I134" s="849">
        <v>2</v>
      </c>
      <c r="J134" s="849">
        <v>140.1</v>
      </c>
      <c r="K134" s="837">
        <v>1</v>
      </c>
      <c r="L134" s="849">
        <v>2</v>
      </c>
      <c r="M134" s="850">
        <v>140.1</v>
      </c>
    </row>
    <row r="135" spans="1:13" ht="14.4" customHeight="1" x14ac:dyDescent="0.3">
      <c r="A135" s="831" t="s">
        <v>2176</v>
      </c>
      <c r="B135" s="832" t="s">
        <v>3773</v>
      </c>
      <c r="C135" s="832" t="s">
        <v>3675</v>
      </c>
      <c r="D135" s="832" t="s">
        <v>3676</v>
      </c>
      <c r="E135" s="832" t="s">
        <v>3677</v>
      </c>
      <c r="F135" s="849"/>
      <c r="G135" s="849"/>
      <c r="H135" s="837">
        <v>0</v>
      </c>
      <c r="I135" s="849">
        <v>1</v>
      </c>
      <c r="J135" s="849">
        <v>55.37</v>
      </c>
      <c r="K135" s="837">
        <v>1</v>
      </c>
      <c r="L135" s="849">
        <v>1</v>
      </c>
      <c r="M135" s="850">
        <v>55.37</v>
      </c>
    </row>
    <row r="136" spans="1:13" ht="14.4" customHeight="1" x14ac:dyDescent="0.3">
      <c r="A136" s="831" t="s">
        <v>2176</v>
      </c>
      <c r="B136" s="832" t="s">
        <v>3768</v>
      </c>
      <c r="C136" s="832" t="s">
        <v>3659</v>
      </c>
      <c r="D136" s="832" t="s">
        <v>2953</v>
      </c>
      <c r="E136" s="832" t="s">
        <v>2319</v>
      </c>
      <c r="F136" s="849">
        <v>5</v>
      </c>
      <c r="G136" s="849">
        <v>4242.45</v>
      </c>
      <c r="H136" s="837">
        <v>1</v>
      </c>
      <c r="I136" s="849"/>
      <c r="J136" s="849"/>
      <c r="K136" s="837">
        <v>0</v>
      </c>
      <c r="L136" s="849">
        <v>5</v>
      </c>
      <c r="M136" s="850">
        <v>4242.45</v>
      </c>
    </row>
    <row r="137" spans="1:13" ht="14.4" customHeight="1" x14ac:dyDescent="0.3">
      <c r="A137" s="831" t="s">
        <v>2176</v>
      </c>
      <c r="B137" s="832" t="s">
        <v>3768</v>
      </c>
      <c r="C137" s="832" t="s">
        <v>2946</v>
      </c>
      <c r="D137" s="832" t="s">
        <v>2318</v>
      </c>
      <c r="E137" s="832" t="s">
        <v>2947</v>
      </c>
      <c r="F137" s="849"/>
      <c r="G137" s="849"/>
      <c r="H137" s="837">
        <v>0</v>
      </c>
      <c r="I137" s="849">
        <v>5</v>
      </c>
      <c r="J137" s="849">
        <v>2685.6000000000004</v>
      </c>
      <c r="K137" s="837">
        <v>1</v>
      </c>
      <c r="L137" s="849">
        <v>5</v>
      </c>
      <c r="M137" s="850">
        <v>2685.6000000000004</v>
      </c>
    </row>
    <row r="138" spans="1:13" ht="14.4" customHeight="1" x14ac:dyDescent="0.3">
      <c r="A138" s="831" t="s">
        <v>2176</v>
      </c>
      <c r="B138" s="832" t="s">
        <v>3768</v>
      </c>
      <c r="C138" s="832" t="s">
        <v>2317</v>
      </c>
      <c r="D138" s="832" t="s">
        <v>2318</v>
      </c>
      <c r="E138" s="832" t="s">
        <v>2319</v>
      </c>
      <c r="F138" s="849"/>
      <c r="G138" s="849"/>
      <c r="H138" s="837">
        <v>0</v>
      </c>
      <c r="I138" s="849">
        <v>12</v>
      </c>
      <c r="J138" s="849">
        <v>10181.880000000001</v>
      </c>
      <c r="K138" s="837">
        <v>1</v>
      </c>
      <c r="L138" s="849">
        <v>12</v>
      </c>
      <c r="M138" s="850">
        <v>10181.880000000001</v>
      </c>
    </row>
    <row r="139" spans="1:13" ht="14.4" customHeight="1" x14ac:dyDescent="0.3">
      <c r="A139" s="831" t="s">
        <v>2176</v>
      </c>
      <c r="B139" s="832" t="s">
        <v>1999</v>
      </c>
      <c r="C139" s="832" t="s">
        <v>3294</v>
      </c>
      <c r="D139" s="832" t="s">
        <v>3038</v>
      </c>
      <c r="E139" s="832" t="s">
        <v>3042</v>
      </c>
      <c r="F139" s="849">
        <v>2</v>
      </c>
      <c r="G139" s="849">
        <v>1195.76</v>
      </c>
      <c r="H139" s="837">
        <v>1</v>
      </c>
      <c r="I139" s="849"/>
      <c r="J139" s="849"/>
      <c r="K139" s="837">
        <v>0</v>
      </c>
      <c r="L139" s="849">
        <v>2</v>
      </c>
      <c r="M139" s="850">
        <v>1195.76</v>
      </c>
    </row>
    <row r="140" spans="1:13" ht="14.4" customHeight="1" x14ac:dyDescent="0.3">
      <c r="A140" s="831" t="s">
        <v>2176</v>
      </c>
      <c r="B140" s="832" t="s">
        <v>1999</v>
      </c>
      <c r="C140" s="832" t="s">
        <v>3037</v>
      </c>
      <c r="D140" s="832" t="s">
        <v>3038</v>
      </c>
      <c r="E140" s="832" t="s">
        <v>2432</v>
      </c>
      <c r="F140" s="849">
        <v>15</v>
      </c>
      <c r="G140" s="849">
        <v>17936.25</v>
      </c>
      <c r="H140" s="837">
        <v>1</v>
      </c>
      <c r="I140" s="849"/>
      <c r="J140" s="849"/>
      <c r="K140" s="837">
        <v>0</v>
      </c>
      <c r="L140" s="849">
        <v>15</v>
      </c>
      <c r="M140" s="850">
        <v>17936.25</v>
      </c>
    </row>
    <row r="141" spans="1:13" ht="14.4" customHeight="1" x14ac:dyDescent="0.3">
      <c r="A141" s="831" t="s">
        <v>2176</v>
      </c>
      <c r="B141" s="832" t="s">
        <v>1999</v>
      </c>
      <c r="C141" s="832" t="s">
        <v>3546</v>
      </c>
      <c r="D141" s="832" t="s">
        <v>3491</v>
      </c>
      <c r="E141" s="832" t="s">
        <v>2432</v>
      </c>
      <c r="F141" s="849">
        <v>3</v>
      </c>
      <c r="G141" s="849">
        <v>3587.25</v>
      </c>
      <c r="H141" s="837">
        <v>1</v>
      </c>
      <c r="I141" s="849"/>
      <c r="J141" s="849"/>
      <c r="K141" s="837">
        <v>0</v>
      </c>
      <c r="L141" s="849">
        <v>3</v>
      </c>
      <c r="M141" s="850">
        <v>3587.25</v>
      </c>
    </row>
    <row r="142" spans="1:13" ht="14.4" customHeight="1" x14ac:dyDescent="0.3">
      <c r="A142" s="831" t="s">
        <v>2176</v>
      </c>
      <c r="B142" s="832" t="s">
        <v>1999</v>
      </c>
      <c r="C142" s="832" t="s">
        <v>3041</v>
      </c>
      <c r="D142" s="832" t="s">
        <v>2001</v>
      </c>
      <c r="E142" s="832" t="s">
        <v>3042</v>
      </c>
      <c r="F142" s="849"/>
      <c r="G142" s="849"/>
      <c r="H142" s="837">
        <v>0</v>
      </c>
      <c r="I142" s="849">
        <v>21</v>
      </c>
      <c r="J142" s="849">
        <v>12555.48</v>
      </c>
      <c r="K142" s="837">
        <v>1</v>
      </c>
      <c r="L142" s="849">
        <v>21</v>
      </c>
      <c r="M142" s="850">
        <v>12555.48</v>
      </c>
    </row>
    <row r="143" spans="1:13" ht="14.4" customHeight="1" x14ac:dyDescent="0.3">
      <c r="A143" s="831" t="s">
        <v>2176</v>
      </c>
      <c r="B143" s="832" t="s">
        <v>1999</v>
      </c>
      <c r="C143" s="832" t="s">
        <v>3043</v>
      </c>
      <c r="D143" s="832" t="s">
        <v>2431</v>
      </c>
      <c r="E143" s="832" t="s">
        <v>3042</v>
      </c>
      <c r="F143" s="849">
        <v>1</v>
      </c>
      <c r="G143" s="849">
        <v>857.75</v>
      </c>
      <c r="H143" s="837">
        <v>1</v>
      </c>
      <c r="I143" s="849"/>
      <c r="J143" s="849"/>
      <c r="K143" s="837">
        <v>0</v>
      </c>
      <c r="L143" s="849">
        <v>1</v>
      </c>
      <c r="M143" s="850">
        <v>857.75</v>
      </c>
    </row>
    <row r="144" spans="1:13" ht="14.4" customHeight="1" x14ac:dyDescent="0.3">
      <c r="A144" s="831" t="s">
        <v>2176</v>
      </c>
      <c r="B144" s="832" t="s">
        <v>1999</v>
      </c>
      <c r="C144" s="832" t="s">
        <v>2430</v>
      </c>
      <c r="D144" s="832" t="s">
        <v>2431</v>
      </c>
      <c r="E144" s="832" t="s">
        <v>2432</v>
      </c>
      <c r="F144" s="849">
        <v>67</v>
      </c>
      <c r="G144" s="849">
        <v>114931.80000000002</v>
      </c>
      <c r="H144" s="837">
        <v>1</v>
      </c>
      <c r="I144" s="849"/>
      <c r="J144" s="849"/>
      <c r="K144" s="837">
        <v>0</v>
      </c>
      <c r="L144" s="849">
        <v>67</v>
      </c>
      <c r="M144" s="850">
        <v>114931.80000000002</v>
      </c>
    </row>
    <row r="145" spans="1:13" ht="14.4" customHeight="1" x14ac:dyDescent="0.3">
      <c r="A145" s="831" t="s">
        <v>2176</v>
      </c>
      <c r="B145" s="832" t="s">
        <v>1999</v>
      </c>
      <c r="C145" s="832" t="s">
        <v>3304</v>
      </c>
      <c r="D145" s="832" t="s">
        <v>3045</v>
      </c>
      <c r="E145" s="832" t="s">
        <v>3042</v>
      </c>
      <c r="F145" s="849">
        <v>4</v>
      </c>
      <c r="G145" s="849">
        <v>5144.76</v>
      </c>
      <c r="H145" s="837">
        <v>1</v>
      </c>
      <c r="I145" s="849"/>
      <c r="J145" s="849"/>
      <c r="K145" s="837">
        <v>0</v>
      </c>
      <c r="L145" s="849">
        <v>4</v>
      </c>
      <c r="M145" s="850">
        <v>5144.76</v>
      </c>
    </row>
    <row r="146" spans="1:13" ht="14.4" customHeight="1" x14ac:dyDescent="0.3">
      <c r="A146" s="831" t="s">
        <v>2176</v>
      </c>
      <c r="B146" s="832" t="s">
        <v>1999</v>
      </c>
      <c r="C146" s="832" t="s">
        <v>3044</v>
      </c>
      <c r="D146" s="832" t="s">
        <v>3045</v>
      </c>
      <c r="E146" s="832" t="s">
        <v>2432</v>
      </c>
      <c r="F146" s="849">
        <v>92</v>
      </c>
      <c r="G146" s="849">
        <v>157824.16</v>
      </c>
      <c r="H146" s="837">
        <v>1</v>
      </c>
      <c r="I146" s="849"/>
      <c r="J146" s="849"/>
      <c r="K146" s="837">
        <v>0</v>
      </c>
      <c r="L146" s="849">
        <v>92</v>
      </c>
      <c r="M146" s="850">
        <v>157824.16</v>
      </c>
    </row>
    <row r="147" spans="1:13" ht="14.4" customHeight="1" x14ac:dyDescent="0.3">
      <c r="A147" s="831" t="s">
        <v>2176</v>
      </c>
      <c r="B147" s="832" t="s">
        <v>1999</v>
      </c>
      <c r="C147" s="832" t="s">
        <v>3046</v>
      </c>
      <c r="D147" s="832" t="s">
        <v>2001</v>
      </c>
      <c r="E147" s="832" t="s">
        <v>2432</v>
      </c>
      <c r="F147" s="849"/>
      <c r="G147" s="849"/>
      <c r="H147" s="837">
        <v>0</v>
      </c>
      <c r="I147" s="849">
        <v>31</v>
      </c>
      <c r="J147" s="849">
        <v>37068.25</v>
      </c>
      <c r="K147" s="837">
        <v>1</v>
      </c>
      <c r="L147" s="849">
        <v>31</v>
      </c>
      <c r="M147" s="850">
        <v>37068.25</v>
      </c>
    </row>
    <row r="148" spans="1:13" ht="14.4" customHeight="1" x14ac:dyDescent="0.3">
      <c r="A148" s="831" t="s">
        <v>2176</v>
      </c>
      <c r="B148" s="832" t="s">
        <v>1999</v>
      </c>
      <c r="C148" s="832" t="s">
        <v>3049</v>
      </c>
      <c r="D148" s="832" t="s">
        <v>2001</v>
      </c>
      <c r="E148" s="832" t="s">
        <v>3050</v>
      </c>
      <c r="F148" s="849"/>
      <c r="G148" s="849"/>
      <c r="H148" s="837">
        <v>0</v>
      </c>
      <c r="I148" s="849">
        <v>1</v>
      </c>
      <c r="J148" s="849">
        <v>2391.48</v>
      </c>
      <c r="K148" s="837">
        <v>1</v>
      </c>
      <c r="L148" s="849">
        <v>1</v>
      </c>
      <c r="M148" s="850">
        <v>2391.48</v>
      </c>
    </row>
    <row r="149" spans="1:13" ht="14.4" customHeight="1" x14ac:dyDescent="0.3">
      <c r="A149" s="831" t="s">
        <v>2176</v>
      </c>
      <c r="B149" s="832" t="s">
        <v>2032</v>
      </c>
      <c r="C149" s="832" t="s">
        <v>3112</v>
      </c>
      <c r="D149" s="832" t="s">
        <v>2747</v>
      </c>
      <c r="E149" s="832" t="s">
        <v>2372</v>
      </c>
      <c r="F149" s="849">
        <v>1</v>
      </c>
      <c r="G149" s="849">
        <v>0</v>
      </c>
      <c r="H149" s="837"/>
      <c r="I149" s="849"/>
      <c r="J149" s="849"/>
      <c r="K149" s="837"/>
      <c r="L149" s="849">
        <v>1</v>
      </c>
      <c r="M149" s="850">
        <v>0</v>
      </c>
    </row>
    <row r="150" spans="1:13" ht="14.4" customHeight="1" x14ac:dyDescent="0.3">
      <c r="A150" s="831" t="s">
        <v>2176</v>
      </c>
      <c r="B150" s="832" t="s">
        <v>2032</v>
      </c>
      <c r="C150" s="832" t="s">
        <v>2035</v>
      </c>
      <c r="D150" s="832" t="s">
        <v>1326</v>
      </c>
      <c r="E150" s="832" t="s">
        <v>2036</v>
      </c>
      <c r="F150" s="849"/>
      <c r="G150" s="849"/>
      <c r="H150" s="837"/>
      <c r="I150" s="849">
        <v>20</v>
      </c>
      <c r="J150" s="849">
        <v>0</v>
      </c>
      <c r="K150" s="837"/>
      <c r="L150" s="849">
        <v>20</v>
      </c>
      <c r="M150" s="850">
        <v>0</v>
      </c>
    </row>
    <row r="151" spans="1:13" ht="14.4" customHeight="1" x14ac:dyDescent="0.3">
      <c r="A151" s="831" t="s">
        <v>2176</v>
      </c>
      <c r="B151" s="832" t="s">
        <v>2032</v>
      </c>
      <c r="C151" s="832" t="s">
        <v>2370</v>
      </c>
      <c r="D151" s="832" t="s">
        <v>2371</v>
      </c>
      <c r="E151" s="832" t="s">
        <v>2372</v>
      </c>
      <c r="F151" s="849">
        <v>6</v>
      </c>
      <c r="G151" s="849">
        <v>0</v>
      </c>
      <c r="H151" s="837"/>
      <c r="I151" s="849"/>
      <c r="J151" s="849"/>
      <c r="K151" s="837"/>
      <c r="L151" s="849">
        <v>6</v>
      </c>
      <c r="M151" s="850">
        <v>0</v>
      </c>
    </row>
    <row r="152" spans="1:13" ht="14.4" customHeight="1" x14ac:dyDescent="0.3">
      <c r="A152" s="831" t="s">
        <v>2176</v>
      </c>
      <c r="B152" s="832" t="s">
        <v>2032</v>
      </c>
      <c r="C152" s="832" t="s">
        <v>3518</v>
      </c>
      <c r="D152" s="832" t="s">
        <v>2371</v>
      </c>
      <c r="E152" s="832" t="s">
        <v>2034</v>
      </c>
      <c r="F152" s="849">
        <v>1</v>
      </c>
      <c r="G152" s="849">
        <v>0</v>
      </c>
      <c r="H152" s="837"/>
      <c r="I152" s="849"/>
      <c r="J152" s="849"/>
      <c r="K152" s="837"/>
      <c r="L152" s="849">
        <v>1</v>
      </c>
      <c r="M152" s="850">
        <v>0</v>
      </c>
    </row>
    <row r="153" spans="1:13" ht="14.4" customHeight="1" x14ac:dyDescent="0.3">
      <c r="A153" s="831" t="s">
        <v>2176</v>
      </c>
      <c r="B153" s="832" t="s">
        <v>2032</v>
      </c>
      <c r="C153" s="832" t="s">
        <v>3612</v>
      </c>
      <c r="D153" s="832" t="s">
        <v>2747</v>
      </c>
      <c r="E153" s="832" t="s">
        <v>2372</v>
      </c>
      <c r="F153" s="849">
        <v>2</v>
      </c>
      <c r="G153" s="849">
        <v>0</v>
      </c>
      <c r="H153" s="837"/>
      <c r="I153" s="849"/>
      <c r="J153" s="849"/>
      <c r="K153" s="837"/>
      <c r="L153" s="849">
        <v>2</v>
      </c>
      <c r="M153" s="850">
        <v>0</v>
      </c>
    </row>
    <row r="154" spans="1:13" ht="14.4" customHeight="1" x14ac:dyDescent="0.3">
      <c r="A154" s="831" t="s">
        <v>2176</v>
      </c>
      <c r="B154" s="832" t="s">
        <v>2037</v>
      </c>
      <c r="C154" s="832" t="s">
        <v>2038</v>
      </c>
      <c r="D154" s="832" t="s">
        <v>797</v>
      </c>
      <c r="E154" s="832" t="s">
        <v>1829</v>
      </c>
      <c r="F154" s="849"/>
      <c r="G154" s="849"/>
      <c r="H154" s="837">
        <v>0</v>
      </c>
      <c r="I154" s="849">
        <v>38</v>
      </c>
      <c r="J154" s="849">
        <v>1968.96</v>
      </c>
      <c r="K154" s="837">
        <v>1</v>
      </c>
      <c r="L154" s="849">
        <v>38</v>
      </c>
      <c r="M154" s="850">
        <v>1968.96</v>
      </c>
    </row>
    <row r="155" spans="1:13" ht="14.4" customHeight="1" x14ac:dyDescent="0.3">
      <c r="A155" s="831" t="s">
        <v>2176</v>
      </c>
      <c r="B155" s="832" t="s">
        <v>2037</v>
      </c>
      <c r="C155" s="832" t="s">
        <v>2039</v>
      </c>
      <c r="D155" s="832" t="s">
        <v>799</v>
      </c>
      <c r="E155" s="832" t="s">
        <v>2040</v>
      </c>
      <c r="F155" s="849"/>
      <c r="G155" s="849"/>
      <c r="H155" s="837">
        <v>0</v>
      </c>
      <c r="I155" s="849">
        <v>14</v>
      </c>
      <c r="J155" s="849">
        <v>1426.44</v>
      </c>
      <c r="K155" s="837">
        <v>1</v>
      </c>
      <c r="L155" s="849">
        <v>14</v>
      </c>
      <c r="M155" s="850">
        <v>1426.44</v>
      </c>
    </row>
    <row r="156" spans="1:13" ht="14.4" customHeight="1" x14ac:dyDescent="0.3">
      <c r="A156" s="831" t="s">
        <v>2176</v>
      </c>
      <c r="B156" s="832" t="s">
        <v>2037</v>
      </c>
      <c r="C156" s="832" t="s">
        <v>2041</v>
      </c>
      <c r="D156" s="832" t="s">
        <v>799</v>
      </c>
      <c r="E156" s="832" t="s">
        <v>2042</v>
      </c>
      <c r="F156" s="849"/>
      <c r="G156" s="849"/>
      <c r="H156" s="837">
        <v>0</v>
      </c>
      <c r="I156" s="849">
        <v>3</v>
      </c>
      <c r="J156" s="849">
        <v>510.96</v>
      </c>
      <c r="K156" s="837">
        <v>1</v>
      </c>
      <c r="L156" s="849">
        <v>3</v>
      </c>
      <c r="M156" s="850">
        <v>510.96</v>
      </c>
    </row>
    <row r="157" spans="1:13" ht="14.4" customHeight="1" x14ac:dyDescent="0.3">
      <c r="A157" s="831" t="s">
        <v>2176</v>
      </c>
      <c r="B157" s="832" t="s">
        <v>2047</v>
      </c>
      <c r="C157" s="832" t="s">
        <v>2913</v>
      </c>
      <c r="D157" s="832" t="s">
        <v>2914</v>
      </c>
      <c r="E157" s="832" t="s">
        <v>1829</v>
      </c>
      <c r="F157" s="849">
        <v>3</v>
      </c>
      <c r="G157" s="849">
        <v>255.48</v>
      </c>
      <c r="H157" s="837">
        <v>1</v>
      </c>
      <c r="I157" s="849"/>
      <c r="J157" s="849"/>
      <c r="K157" s="837">
        <v>0</v>
      </c>
      <c r="L157" s="849">
        <v>3</v>
      </c>
      <c r="M157" s="850">
        <v>255.48</v>
      </c>
    </row>
    <row r="158" spans="1:13" ht="14.4" customHeight="1" x14ac:dyDescent="0.3">
      <c r="A158" s="831" t="s">
        <v>2176</v>
      </c>
      <c r="B158" s="832" t="s">
        <v>3769</v>
      </c>
      <c r="C158" s="832" t="s">
        <v>3514</v>
      </c>
      <c r="D158" s="832" t="s">
        <v>3515</v>
      </c>
      <c r="E158" s="832" t="s">
        <v>3516</v>
      </c>
      <c r="F158" s="849">
        <v>3</v>
      </c>
      <c r="G158" s="849">
        <v>450.96</v>
      </c>
      <c r="H158" s="837">
        <v>1</v>
      </c>
      <c r="I158" s="849"/>
      <c r="J158" s="849"/>
      <c r="K158" s="837">
        <v>0</v>
      </c>
      <c r="L158" s="849">
        <v>3</v>
      </c>
      <c r="M158" s="850">
        <v>450.96</v>
      </c>
    </row>
    <row r="159" spans="1:13" ht="14.4" customHeight="1" x14ac:dyDescent="0.3">
      <c r="A159" s="831" t="s">
        <v>2176</v>
      </c>
      <c r="B159" s="832" t="s">
        <v>3769</v>
      </c>
      <c r="C159" s="832" t="s">
        <v>3332</v>
      </c>
      <c r="D159" s="832" t="s">
        <v>3104</v>
      </c>
      <c r="E159" s="832" t="s">
        <v>3333</v>
      </c>
      <c r="F159" s="849"/>
      <c r="G159" s="849"/>
      <c r="H159" s="837">
        <v>0</v>
      </c>
      <c r="I159" s="849">
        <v>22</v>
      </c>
      <c r="J159" s="849">
        <v>1771.6599999999999</v>
      </c>
      <c r="K159" s="837">
        <v>1</v>
      </c>
      <c r="L159" s="849">
        <v>22</v>
      </c>
      <c r="M159" s="850">
        <v>1771.6599999999999</v>
      </c>
    </row>
    <row r="160" spans="1:13" ht="14.4" customHeight="1" x14ac:dyDescent="0.3">
      <c r="A160" s="831" t="s">
        <v>2176</v>
      </c>
      <c r="B160" s="832" t="s">
        <v>3769</v>
      </c>
      <c r="C160" s="832" t="s">
        <v>3103</v>
      </c>
      <c r="D160" s="832" t="s">
        <v>3104</v>
      </c>
      <c r="E160" s="832" t="s">
        <v>3105</v>
      </c>
      <c r="F160" s="849"/>
      <c r="G160" s="849"/>
      <c r="H160" s="837">
        <v>0</v>
      </c>
      <c r="I160" s="849">
        <v>19</v>
      </c>
      <c r="J160" s="849">
        <v>3060.1399999999994</v>
      </c>
      <c r="K160" s="837">
        <v>1</v>
      </c>
      <c r="L160" s="849">
        <v>19</v>
      </c>
      <c r="M160" s="850">
        <v>3060.1399999999994</v>
      </c>
    </row>
    <row r="161" spans="1:13" ht="14.4" customHeight="1" x14ac:dyDescent="0.3">
      <c r="A161" s="831" t="s">
        <v>2176</v>
      </c>
      <c r="B161" s="832" t="s">
        <v>3769</v>
      </c>
      <c r="C161" s="832" t="s">
        <v>3106</v>
      </c>
      <c r="D161" s="832" t="s">
        <v>3104</v>
      </c>
      <c r="E161" s="832" t="s">
        <v>3107</v>
      </c>
      <c r="F161" s="849"/>
      <c r="G161" s="849"/>
      <c r="H161" s="837">
        <v>0</v>
      </c>
      <c r="I161" s="849">
        <v>3</v>
      </c>
      <c r="J161" s="849">
        <v>1200.51</v>
      </c>
      <c r="K161" s="837">
        <v>1</v>
      </c>
      <c r="L161" s="849">
        <v>3</v>
      </c>
      <c r="M161" s="850">
        <v>1200.51</v>
      </c>
    </row>
    <row r="162" spans="1:13" ht="14.4" customHeight="1" x14ac:dyDescent="0.3">
      <c r="A162" s="831" t="s">
        <v>2176</v>
      </c>
      <c r="B162" s="832" t="s">
        <v>3769</v>
      </c>
      <c r="C162" s="832" t="s">
        <v>3108</v>
      </c>
      <c r="D162" s="832" t="s">
        <v>3104</v>
      </c>
      <c r="E162" s="832" t="s">
        <v>3109</v>
      </c>
      <c r="F162" s="849"/>
      <c r="G162" s="849"/>
      <c r="H162" s="837">
        <v>0</v>
      </c>
      <c r="I162" s="849">
        <v>3</v>
      </c>
      <c r="J162" s="849">
        <v>1600.29</v>
      </c>
      <c r="K162" s="837">
        <v>1</v>
      </c>
      <c r="L162" s="849">
        <v>3</v>
      </c>
      <c r="M162" s="850">
        <v>1600.29</v>
      </c>
    </row>
    <row r="163" spans="1:13" ht="14.4" customHeight="1" x14ac:dyDescent="0.3">
      <c r="A163" s="831" t="s">
        <v>2176</v>
      </c>
      <c r="B163" s="832" t="s">
        <v>3769</v>
      </c>
      <c r="C163" s="832" t="s">
        <v>3695</v>
      </c>
      <c r="D163" s="832" t="s">
        <v>3104</v>
      </c>
      <c r="E163" s="832" t="s">
        <v>3105</v>
      </c>
      <c r="F163" s="849">
        <v>3</v>
      </c>
      <c r="G163" s="849">
        <v>0</v>
      </c>
      <c r="H163" s="837"/>
      <c r="I163" s="849"/>
      <c r="J163" s="849"/>
      <c r="K163" s="837"/>
      <c r="L163" s="849">
        <v>3</v>
      </c>
      <c r="M163" s="850">
        <v>0</v>
      </c>
    </row>
    <row r="164" spans="1:13" ht="14.4" customHeight="1" x14ac:dyDescent="0.3">
      <c r="A164" s="831" t="s">
        <v>2176</v>
      </c>
      <c r="B164" s="832" t="s">
        <v>2061</v>
      </c>
      <c r="C164" s="832" t="s">
        <v>2065</v>
      </c>
      <c r="D164" s="832" t="s">
        <v>1320</v>
      </c>
      <c r="E164" s="832" t="s">
        <v>2066</v>
      </c>
      <c r="F164" s="849"/>
      <c r="G164" s="849"/>
      <c r="H164" s="837">
        <v>0</v>
      </c>
      <c r="I164" s="849">
        <v>1</v>
      </c>
      <c r="J164" s="849">
        <v>207.45</v>
      </c>
      <c r="K164" s="837">
        <v>1</v>
      </c>
      <c r="L164" s="849">
        <v>1</v>
      </c>
      <c r="M164" s="850">
        <v>207.45</v>
      </c>
    </row>
    <row r="165" spans="1:13" ht="14.4" customHeight="1" x14ac:dyDescent="0.3">
      <c r="A165" s="831" t="s">
        <v>2176</v>
      </c>
      <c r="B165" s="832" t="s">
        <v>3774</v>
      </c>
      <c r="C165" s="832" t="s">
        <v>2500</v>
      </c>
      <c r="D165" s="832" t="s">
        <v>2501</v>
      </c>
      <c r="E165" s="832" t="s">
        <v>2502</v>
      </c>
      <c r="F165" s="849"/>
      <c r="G165" s="849"/>
      <c r="H165" s="837">
        <v>0</v>
      </c>
      <c r="I165" s="849">
        <v>1</v>
      </c>
      <c r="J165" s="849">
        <v>207.45</v>
      </c>
      <c r="K165" s="837">
        <v>1</v>
      </c>
      <c r="L165" s="849">
        <v>1</v>
      </c>
      <c r="M165" s="850">
        <v>207.45</v>
      </c>
    </row>
    <row r="166" spans="1:13" ht="14.4" customHeight="1" x14ac:dyDescent="0.3">
      <c r="A166" s="831" t="s">
        <v>2176</v>
      </c>
      <c r="B166" s="832" t="s">
        <v>3775</v>
      </c>
      <c r="C166" s="832" t="s">
        <v>3681</v>
      </c>
      <c r="D166" s="832" t="s">
        <v>3682</v>
      </c>
      <c r="E166" s="832" t="s">
        <v>2589</v>
      </c>
      <c r="F166" s="849"/>
      <c r="G166" s="849"/>
      <c r="H166" s="837">
        <v>0</v>
      </c>
      <c r="I166" s="849">
        <v>1</v>
      </c>
      <c r="J166" s="849">
        <v>207.45</v>
      </c>
      <c r="K166" s="837">
        <v>1</v>
      </c>
      <c r="L166" s="849">
        <v>1</v>
      </c>
      <c r="M166" s="850">
        <v>207.45</v>
      </c>
    </row>
    <row r="167" spans="1:13" ht="14.4" customHeight="1" x14ac:dyDescent="0.3">
      <c r="A167" s="831" t="s">
        <v>2176</v>
      </c>
      <c r="B167" s="832" t="s">
        <v>2067</v>
      </c>
      <c r="C167" s="832" t="s">
        <v>2222</v>
      </c>
      <c r="D167" s="832" t="s">
        <v>2069</v>
      </c>
      <c r="E167" s="832" t="s">
        <v>1839</v>
      </c>
      <c r="F167" s="849"/>
      <c r="G167" s="849"/>
      <c r="H167" s="837">
        <v>0</v>
      </c>
      <c r="I167" s="849">
        <v>1</v>
      </c>
      <c r="J167" s="849">
        <v>207.45</v>
      </c>
      <c r="K167" s="837">
        <v>1</v>
      </c>
      <c r="L167" s="849">
        <v>1</v>
      </c>
      <c r="M167" s="850">
        <v>207.45</v>
      </c>
    </row>
    <row r="168" spans="1:13" ht="14.4" customHeight="1" x14ac:dyDescent="0.3">
      <c r="A168" s="831" t="s">
        <v>2176</v>
      </c>
      <c r="B168" s="832" t="s">
        <v>2138</v>
      </c>
      <c r="C168" s="832" t="s">
        <v>2139</v>
      </c>
      <c r="D168" s="832" t="s">
        <v>2140</v>
      </c>
      <c r="E168" s="832" t="s">
        <v>2046</v>
      </c>
      <c r="F168" s="849"/>
      <c r="G168" s="849"/>
      <c r="H168" s="837">
        <v>0</v>
      </c>
      <c r="I168" s="849">
        <v>3</v>
      </c>
      <c r="J168" s="849">
        <v>401.82</v>
      </c>
      <c r="K168" s="837">
        <v>1</v>
      </c>
      <c r="L168" s="849">
        <v>3</v>
      </c>
      <c r="M168" s="850">
        <v>401.82</v>
      </c>
    </row>
    <row r="169" spans="1:13" ht="14.4" customHeight="1" x14ac:dyDescent="0.3">
      <c r="A169" s="831" t="s">
        <v>2176</v>
      </c>
      <c r="B169" s="832" t="s">
        <v>3771</v>
      </c>
      <c r="C169" s="832" t="s">
        <v>2596</v>
      </c>
      <c r="D169" s="832" t="s">
        <v>2378</v>
      </c>
      <c r="E169" s="832" t="s">
        <v>2597</v>
      </c>
      <c r="F169" s="849">
        <v>3</v>
      </c>
      <c r="G169" s="849">
        <v>150.96</v>
      </c>
      <c r="H169" s="837">
        <v>1</v>
      </c>
      <c r="I169" s="849"/>
      <c r="J169" s="849"/>
      <c r="K169" s="837">
        <v>0</v>
      </c>
      <c r="L169" s="849">
        <v>3</v>
      </c>
      <c r="M169" s="850">
        <v>150.96</v>
      </c>
    </row>
    <row r="170" spans="1:13" ht="14.4" customHeight="1" x14ac:dyDescent="0.3">
      <c r="A170" s="831" t="s">
        <v>2176</v>
      </c>
      <c r="B170" s="832" t="s">
        <v>3771</v>
      </c>
      <c r="C170" s="832" t="s">
        <v>3116</v>
      </c>
      <c r="D170" s="832" t="s">
        <v>2776</v>
      </c>
      <c r="E170" s="832"/>
      <c r="F170" s="849">
        <v>2</v>
      </c>
      <c r="G170" s="849">
        <v>0</v>
      </c>
      <c r="H170" s="837"/>
      <c r="I170" s="849"/>
      <c r="J170" s="849"/>
      <c r="K170" s="837"/>
      <c r="L170" s="849">
        <v>2</v>
      </c>
      <c r="M170" s="850">
        <v>0</v>
      </c>
    </row>
    <row r="171" spans="1:13" ht="14.4" customHeight="1" x14ac:dyDescent="0.3">
      <c r="A171" s="831" t="s">
        <v>2176</v>
      </c>
      <c r="B171" s="832" t="s">
        <v>3771</v>
      </c>
      <c r="C171" s="832" t="s">
        <v>3117</v>
      </c>
      <c r="D171" s="832" t="s">
        <v>3118</v>
      </c>
      <c r="E171" s="832" t="s">
        <v>2597</v>
      </c>
      <c r="F171" s="849">
        <v>23</v>
      </c>
      <c r="G171" s="849">
        <v>1157.3600000000001</v>
      </c>
      <c r="H171" s="837">
        <v>1</v>
      </c>
      <c r="I171" s="849"/>
      <c r="J171" s="849"/>
      <c r="K171" s="837">
        <v>0</v>
      </c>
      <c r="L171" s="849">
        <v>23</v>
      </c>
      <c r="M171" s="850">
        <v>1157.3600000000001</v>
      </c>
    </row>
    <row r="172" spans="1:13" ht="14.4" customHeight="1" x14ac:dyDescent="0.3">
      <c r="A172" s="831" t="s">
        <v>2176</v>
      </c>
      <c r="B172" s="832" t="s">
        <v>3771</v>
      </c>
      <c r="C172" s="832" t="s">
        <v>3398</v>
      </c>
      <c r="D172" s="832" t="s">
        <v>2378</v>
      </c>
      <c r="E172" s="832" t="s">
        <v>3399</v>
      </c>
      <c r="F172" s="849">
        <v>2</v>
      </c>
      <c r="G172" s="849">
        <v>301.88</v>
      </c>
      <c r="H172" s="837">
        <v>1</v>
      </c>
      <c r="I172" s="849"/>
      <c r="J172" s="849"/>
      <c r="K172" s="837">
        <v>0</v>
      </c>
      <c r="L172" s="849">
        <v>2</v>
      </c>
      <c r="M172" s="850">
        <v>301.88</v>
      </c>
    </row>
    <row r="173" spans="1:13" ht="14.4" customHeight="1" x14ac:dyDescent="0.3">
      <c r="A173" s="831" t="s">
        <v>2176</v>
      </c>
      <c r="B173" s="832" t="s">
        <v>3771</v>
      </c>
      <c r="C173" s="832" t="s">
        <v>3123</v>
      </c>
      <c r="D173" s="832" t="s">
        <v>3124</v>
      </c>
      <c r="E173" s="832" t="s">
        <v>3125</v>
      </c>
      <c r="F173" s="849">
        <v>74</v>
      </c>
      <c r="G173" s="849">
        <v>7395.5599999999995</v>
      </c>
      <c r="H173" s="837">
        <v>1</v>
      </c>
      <c r="I173" s="849"/>
      <c r="J173" s="849"/>
      <c r="K173" s="837">
        <v>0</v>
      </c>
      <c r="L173" s="849">
        <v>74</v>
      </c>
      <c r="M173" s="850">
        <v>7395.5599999999995</v>
      </c>
    </row>
    <row r="174" spans="1:13" ht="14.4" customHeight="1" x14ac:dyDescent="0.3">
      <c r="A174" s="831" t="s">
        <v>2176</v>
      </c>
      <c r="B174" s="832" t="s">
        <v>3771</v>
      </c>
      <c r="C174" s="832" t="s">
        <v>3400</v>
      </c>
      <c r="D174" s="832" t="s">
        <v>2378</v>
      </c>
      <c r="E174" s="832" t="s">
        <v>3401</v>
      </c>
      <c r="F174" s="849">
        <v>1</v>
      </c>
      <c r="G174" s="849">
        <v>0</v>
      </c>
      <c r="H174" s="837"/>
      <c r="I174" s="849"/>
      <c r="J174" s="849"/>
      <c r="K174" s="837"/>
      <c r="L174" s="849">
        <v>1</v>
      </c>
      <c r="M174" s="850">
        <v>0</v>
      </c>
    </row>
    <row r="175" spans="1:13" ht="14.4" customHeight="1" x14ac:dyDescent="0.3">
      <c r="A175" s="831" t="s">
        <v>2176</v>
      </c>
      <c r="B175" s="832" t="s">
        <v>3776</v>
      </c>
      <c r="C175" s="832" t="s">
        <v>3340</v>
      </c>
      <c r="D175" s="832" t="s">
        <v>3341</v>
      </c>
      <c r="E175" s="832" t="s">
        <v>3342</v>
      </c>
      <c r="F175" s="849"/>
      <c r="G175" s="849"/>
      <c r="H175" s="837">
        <v>0</v>
      </c>
      <c r="I175" s="849">
        <v>7</v>
      </c>
      <c r="J175" s="849">
        <v>457.52</v>
      </c>
      <c r="K175" s="837">
        <v>1</v>
      </c>
      <c r="L175" s="849">
        <v>7</v>
      </c>
      <c r="M175" s="850">
        <v>457.52</v>
      </c>
    </row>
    <row r="176" spans="1:13" ht="14.4" customHeight="1" x14ac:dyDescent="0.3">
      <c r="A176" s="831" t="s">
        <v>2177</v>
      </c>
      <c r="B176" s="832" t="s">
        <v>2067</v>
      </c>
      <c r="C176" s="832" t="s">
        <v>2868</v>
      </c>
      <c r="D176" s="832" t="s">
        <v>2069</v>
      </c>
      <c r="E176" s="832" t="s">
        <v>2869</v>
      </c>
      <c r="F176" s="849"/>
      <c r="G176" s="849"/>
      <c r="H176" s="837">
        <v>0</v>
      </c>
      <c r="I176" s="849">
        <v>1</v>
      </c>
      <c r="J176" s="849">
        <v>115.26</v>
      </c>
      <c r="K176" s="837">
        <v>1</v>
      </c>
      <c r="L176" s="849">
        <v>1</v>
      </c>
      <c r="M176" s="850">
        <v>115.26</v>
      </c>
    </row>
    <row r="177" spans="1:13" ht="14.4" customHeight="1" x14ac:dyDescent="0.3">
      <c r="A177" s="831" t="s">
        <v>2178</v>
      </c>
      <c r="B177" s="832" t="s">
        <v>3777</v>
      </c>
      <c r="C177" s="832" t="s">
        <v>2236</v>
      </c>
      <c r="D177" s="832" t="s">
        <v>2237</v>
      </c>
      <c r="E177" s="832" t="s">
        <v>2238</v>
      </c>
      <c r="F177" s="849"/>
      <c r="G177" s="849"/>
      <c r="H177" s="837">
        <v>0</v>
      </c>
      <c r="I177" s="849">
        <v>1</v>
      </c>
      <c r="J177" s="849">
        <v>819.07</v>
      </c>
      <c r="K177" s="837">
        <v>1</v>
      </c>
      <c r="L177" s="849">
        <v>1</v>
      </c>
      <c r="M177" s="850">
        <v>819.07</v>
      </c>
    </row>
    <row r="178" spans="1:13" ht="14.4" customHeight="1" x14ac:dyDescent="0.3">
      <c r="A178" s="831" t="s">
        <v>2180</v>
      </c>
      <c r="B178" s="832" t="s">
        <v>1823</v>
      </c>
      <c r="C178" s="832" t="s">
        <v>2240</v>
      </c>
      <c r="D178" s="832" t="s">
        <v>2241</v>
      </c>
      <c r="E178" s="832" t="s">
        <v>1826</v>
      </c>
      <c r="F178" s="849">
        <v>3</v>
      </c>
      <c r="G178" s="849">
        <v>105.33</v>
      </c>
      <c r="H178" s="837">
        <v>1</v>
      </c>
      <c r="I178" s="849"/>
      <c r="J178" s="849"/>
      <c r="K178" s="837">
        <v>0</v>
      </c>
      <c r="L178" s="849">
        <v>3</v>
      </c>
      <c r="M178" s="850">
        <v>105.33</v>
      </c>
    </row>
    <row r="179" spans="1:13" ht="14.4" customHeight="1" x14ac:dyDescent="0.3">
      <c r="A179" s="831" t="s">
        <v>2180</v>
      </c>
      <c r="B179" s="832" t="s">
        <v>3778</v>
      </c>
      <c r="C179" s="832" t="s">
        <v>2257</v>
      </c>
      <c r="D179" s="832" t="s">
        <v>2258</v>
      </c>
      <c r="E179" s="832" t="s">
        <v>2259</v>
      </c>
      <c r="F179" s="849"/>
      <c r="G179" s="849"/>
      <c r="H179" s="837">
        <v>0</v>
      </c>
      <c r="I179" s="849">
        <v>5</v>
      </c>
      <c r="J179" s="849">
        <v>536.70000000000005</v>
      </c>
      <c r="K179" s="837">
        <v>1</v>
      </c>
      <c r="L179" s="849">
        <v>5</v>
      </c>
      <c r="M179" s="850">
        <v>536.70000000000005</v>
      </c>
    </row>
    <row r="180" spans="1:13" ht="14.4" customHeight="1" x14ac:dyDescent="0.3">
      <c r="A180" s="831" t="s">
        <v>2180</v>
      </c>
      <c r="B180" s="832" t="s">
        <v>2032</v>
      </c>
      <c r="C180" s="832" t="s">
        <v>2033</v>
      </c>
      <c r="D180" s="832" t="s">
        <v>1326</v>
      </c>
      <c r="E180" s="832" t="s">
        <v>2034</v>
      </c>
      <c r="F180" s="849"/>
      <c r="G180" s="849"/>
      <c r="H180" s="837"/>
      <c r="I180" s="849">
        <v>2</v>
      </c>
      <c r="J180" s="849">
        <v>0</v>
      </c>
      <c r="K180" s="837"/>
      <c r="L180" s="849">
        <v>2</v>
      </c>
      <c r="M180" s="850">
        <v>0</v>
      </c>
    </row>
    <row r="181" spans="1:13" ht="14.4" customHeight="1" x14ac:dyDescent="0.3">
      <c r="A181" s="831" t="s">
        <v>2180</v>
      </c>
      <c r="B181" s="832" t="s">
        <v>2032</v>
      </c>
      <c r="C181" s="832" t="s">
        <v>2035</v>
      </c>
      <c r="D181" s="832" t="s">
        <v>1326</v>
      </c>
      <c r="E181" s="832" t="s">
        <v>2036</v>
      </c>
      <c r="F181" s="849"/>
      <c r="G181" s="849"/>
      <c r="H181" s="837"/>
      <c r="I181" s="849">
        <v>1</v>
      </c>
      <c r="J181" s="849">
        <v>0</v>
      </c>
      <c r="K181" s="837"/>
      <c r="L181" s="849">
        <v>1</v>
      </c>
      <c r="M181" s="850">
        <v>0</v>
      </c>
    </row>
    <row r="182" spans="1:13" ht="14.4" customHeight="1" x14ac:dyDescent="0.3">
      <c r="A182" s="831" t="s">
        <v>2181</v>
      </c>
      <c r="B182" s="832" t="s">
        <v>3779</v>
      </c>
      <c r="C182" s="832" t="s">
        <v>2786</v>
      </c>
      <c r="D182" s="832" t="s">
        <v>2787</v>
      </c>
      <c r="E182" s="832" t="s">
        <v>2788</v>
      </c>
      <c r="F182" s="849"/>
      <c r="G182" s="849"/>
      <c r="H182" s="837">
        <v>0</v>
      </c>
      <c r="I182" s="849">
        <v>1</v>
      </c>
      <c r="J182" s="849">
        <v>229.38</v>
      </c>
      <c r="K182" s="837">
        <v>1</v>
      </c>
      <c r="L182" s="849">
        <v>1</v>
      </c>
      <c r="M182" s="850">
        <v>229.38</v>
      </c>
    </row>
    <row r="183" spans="1:13" ht="14.4" customHeight="1" x14ac:dyDescent="0.3">
      <c r="A183" s="831" t="s">
        <v>2181</v>
      </c>
      <c r="B183" s="832" t="s">
        <v>1865</v>
      </c>
      <c r="C183" s="832" t="s">
        <v>1873</v>
      </c>
      <c r="D183" s="832" t="s">
        <v>1867</v>
      </c>
      <c r="E183" s="832" t="s">
        <v>1874</v>
      </c>
      <c r="F183" s="849"/>
      <c r="G183" s="849"/>
      <c r="H183" s="837">
        <v>0</v>
      </c>
      <c r="I183" s="849">
        <v>1</v>
      </c>
      <c r="J183" s="849">
        <v>49.08</v>
      </c>
      <c r="K183" s="837">
        <v>1</v>
      </c>
      <c r="L183" s="849">
        <v>1</v>
      </c>
      <c r="M183" s="850">
        <v>49.08</v>
      </c>
    </row>
    <row r="184" spans="1:13" ht="14.4" customHeight="1" x14ac:dyDescent="0.3">
      <c r="A184" s="831" t="s">
        <v>2181</v>
      </c>
      <c r="B184" s="832" t="s">
        <v>1865</v>
      </c>
      <c r="C184" s="832" t="s">
        <v>2794</v>
      </c>
      <c r="D184" s="832" t="s">
        <v>1867</v>
      </c>
      <c r="E184" s="832" t="s">
        <v>2795</v>
      </c>
      <c r="F184" s="849">
        <v>1</v>
      </c>
      <c r="G184" s="849">
        <v>84.18</v>
      </c>
      <c r="H184" s="837">
        <v>1</v>
      </c>
      <c r="I184" s="849"/>
      <c r="J184" s="849"/>
      <c r="K184" s="837">
        <v>0</v>
      </c>
      <c r="L184" s="849">
        <v>1</v>
      </c>
      <c r="M184" s="850">
        <v>84.18</v>
      </c>
    </row>
    <row r="185" spans="1:13" ht="14.4" customHeight="1" x14ac:dyDescent="0.3">
      <c r="A185" s="831" t="s">
        <v>2181</v>
      </c>
      <c r="B185" s="832" t="s">
        <v>3765</v>
      </c>
      <c r="C185" s="832" t="s">
        <v>2899</v>
      </c>
      <c r="D185" s="832" t="s">
        <v>2900</v>
      </c>
      <c r="E185" s="832" t="s">
        <v>2896</v>
      </c>
      <c r="F185" s="849">
        <v>1</v>
      </c>
      <c r="G185" s="849">
        <v>646.32000000000005</v>
      </c>
      <c r="H185" s="837">
        <v>1</v>
      </c>
      <c r="I185" s="849"/>
      <c r="J185" s="849"/>
      <c r="K185" s="837">
        <v>0</v>
      </c>
      <c r="L185" s="849">
        <v>1</v>
      </c>
      <c r="M185" s="850">
        <v>646.32000000000005</v>
      </c>
    </row>
    <row r="186" spans="1:13" ht="14.4" customHeight="1" x14ac:dyDescent="0.3">
      <c r="A186" s="831" t="s">
        <v>2181</v>
      </c>
      <c r="B186" s="832" t="s">
        <v>3776</v>
      </c>
      <c r="C186" s="832" t="s">
        <v>2797</v>
      </c>
      <c r="D186" s="832" t="s">
        <v>2798</v>
      </c>
      <c r="E186" s="832" t="s">
        <v>2799</v>
      </c>
      <c r="F186" s="849">
        <v>4</v>
      </c>
      <c r="G186" s="849">
        <v>0</v>
      </c>
      <c r="H186" s="837"/>
      <c r="I186" s="849"/>
      <c r="J186" s="849"/>
      <c r="K186" s="837"/>
      <c r="L186" s="849">
        <v>4</v>
      </c>
      <c r="M186" s="850">
        <v>0</v>
      </c>
    </row>
    <row r="187" spans="1:13" ht="14.4" customHeight="1" x14ac:dyDescent="0.3">
      <c r="A187" s="831" t="s">
        <v>2182</v>
      </c>
      <c r="B187" s="832" t="s">
        <v>1836</v>
      </c>
      <c r="C187" s="832" t="s">
        <v>1838</v>
      </c>
      <c r="D187" s="832" t="s">
        <v>1145</v>
      </c>
      <c r="E187" s="832" t="s">
        <v>1839</v>
      </c>
      <c r="F187" s="849"/>
      <c r="G187" s="849"/>
      <c r="H187" s="837">
        <v>0</v>
      </c>
      <c r="I187" s="849">
        <v>1</v>
      </c>
      <c r="J187" s="849">
        <v>143.09</v>
      </c>
      <c r="K187" s="837">
        <v>1</v>
      </c>
      <c r="L187" s="849">
        <v>1</v>
      </c>
      <c r="M187" s="850">
        <v>143.09</v>
      </c>
    </row>
    <row r="188" spans="1:13" ht="14.4" customHeight="1" x14ac:dyDescent="0.3">
      <c r="A188" s="831" t="s">
        <v>2182</v>
      </c>
      <c r="B188" s="832" t="s">
        <v>1879</v>
      </c>
      <c r="C188" s="832" t="s">
        <v>2291</v>
      </c>
      <c r="D188" s="832" t="s">
        <v>1423</v>
      </c>
      <c r="E188" s="832" t="s">
        <v>2292</v>
      </c>
      <c r="F188" s="849"/>
      <c r="G188" s="849"/>
      <c r="H188" s="837">
        <v>0</v>
      </c>
      <c r="I188" s="849">
        <v>3</v>
      </c>
      <c r="J188" s="849">
        <v>463.08000000000004</v>
      </c>
      <c r="K188" s="837">
        <v>1</v>
      </c>
      <c r="L188" s="849">
        <v>3</v>
      </c>
      <c r="M188" s="850">
        <v>463.08000000000004</v>
      </c>
    </row>
    <row r="189" spans="1:13" ht="14.4" customHeight="1" x14ac:dyDescent="0.3">
      <c r="A189" s="831" t="s">
        <v>2182</v>
      </c>
      <c r="B189" s="832" t="s">
        <v>1889</v>
      </c>
      <c r="C189" s="832" t="s">
        <v>3145</v>
      </c>
      <c r="D189" s="832" t="s">
        <v>2736</v>
      </c>
      <c r="E189" s="832" t="s">
        <v>1894</v>
      </c>
      <c r="F189" s="849">
        <v>2</v>
      </c>
      <c r="G189" s="849">
        <v>0</v>
      </c>
      <c r="H189" s="837"/>
      <c r="I189" s="849"/>
      <c r="J189" s="849"/>
      <c r="K189" s="837"/>
      <c r="L189" s="849">
        <v>2</v>
      </c>
      <c r="M189" s="850">
        <v>0</v>
      </c>
    </row>
    <row r="190" spans="1:13" ht="14.4" customHeight="1" x14ac:dyDescent="0.3">
      <c r="A190" s="831" t="s">
        <v>2182</v>
      </c>
      <c r="B190" s="832" t="s">
        <v>1889</v>
      </c>
      <c r="C190" s="832" t="s">
        <v>1890</v>
      </c>
      <c r="D190" s="832" t="s">
        <v>1891</v>
      </c>
      <c r="E190" s="832" t="s">
        <v>1892</v>
      </c>
      <c r="F190" s="849"/>
      <c r="G190" s="849"/>
      <c r="H190" s="837">
        <v>0</v>
      </c>
      <c r="I190" s="849">
        <v>1</v>
      </c>
      <c r="J190" s="849">
        <v>272.83</v>
      </c>
      <c r="K190" s="837">
        <v>1</v>
      </c>
      <c r="L190" s="849">
        <v>1</v>
      </c>
      <c r="M190" s="850">
        <v>272.83</v>
      </c>
    </row>
    <row r="191" spans="1:13" ht="14.4" customHeight="1" x14ac:dyDescent="0.3">
      <c r="A191" s="831" t="s">
        <v>2183</v>
      </c>
      <c r="B191" s="832" t="s">
        <v>1865</v>
      </c>
      <c r="C191" s="832" t="s">
        <v>3161</v>
      </c>
      <c r="D191" s="832" t="s">
        <v>1867</v>
      </c>
      <c r="E191" s="832" t="s">
        <v>3162</v>
      </c>
      <c r="F191" s="849"/>
      <c r="G191" s="849"/>
      <c r="H191" s="837">
        <v>0</v>
      </c>
      <c r="I191" s="849">
        <v>1</v>
      </c>
      <c r="J191" s="849">
        <v>94.28</v>
      </c>
      <c r="K191" s="837">
        <v>1</v>
      </c>
      <c r="L191" s="849">
        <v>1</v>
      </c>
      <c r="M191" s="850">
        <v>94.28</v>
      </c>
    </row>
    <row r="192" spans="1:13" ht="14.4" customHeight="1" x14ac:dyDescent="0.3">
      <c r="A192" s="831" t="s">
        <v>2183</v>
      </c>
      <c r="B192" s="832" t="s">
        <v>2144</v>
      </c>
      <c r="C192" s="832" t="s">
        <v>2145</v>
      </c>
      <c r="D192" s="832" t="s">
        <v>733</v>
      </c>
      <c r="E192" s="832" t="s">
        <v>2146</v>
      </c>
      <c r="F192" s="849"/>
      <c r="G192" s="849"/>
      <c r="H192" s="837">
        <v>0</v>
      </c>
      <c r="I192" s="849">
        <v>5</v>
      </c>
      <c r="J192" s="849">
        <v>242.1</v>
      </c>
      <c r="K192" s="837">
        <v>1</v>
      </c>
      <c r="L192" s="849">
        <v>5</v>
      </c>
      <c r="M192" s="850">
        <v>242.1</v>
      </c>
    </row>
    <row r="193" spans="1:13" ht="14.4" customHeight="1" x14ac:dyDescent="0.3">
      <c r="A193" s="831" t="s">
        <v>2183</v>
      </c>
      <c r="B193" s="832" t="s">
        <v>2144</v>
      </c>
      <c r="C193" s="832" t="s">
        <v>3172</v>
      </c>
      <c r="D193" s="832" t="s">
        <v>3173</v>
      </c>
      <c r="E193" s="832" t="s">
        <v>3174</v>
      </c>
      <c r="F193" s="849">
        <v>1</v>
      </c>
      <c r="G193" s="849">
        <v>48.42</v>
      </c>
      <c r="H193" s="837">
        <v>1</v>
      </c>
      <c r="I193" s="849"/>
      <c r="J193" s="849"/>
      <c r="K193" s="837">
        <v>0</v>
      </c>
      <c r="L193" s="849">
        <v>1</v>
      </c>
      <c r="M193" s="850">
        <v>48.42</v>
      </c>
    </row>
    <row r="194" spans="1:13" ht="14.4" customHeight="1" x14ac:dyDescent="0.3">
      <c r="A194" s="831" t="s">
        <v>2183</v>
      </c>
      <c r="B194" s="832" t="s">
        <v>3763</v>
      </c>
      <c r="C194" s="832" t="s">
        <v>3024</v>
      </c>
      <c r="D194" s="832" t="s">
        <v>3020</v>
      </c>
      <c r="E194" s="832" t="s">
        <v>3025</v>
      </c>
      <c r="F194" s="849">
        <v>2</v>
      </c>
      <c r="G194" s="849">
        <v>1817.06</v>
      </c>
      <c r="H194" s="837">
        <v>1</v>
      </c>
      <c r="I194" s="849"/>
      <c r="J194" s="849"/>
      <c r="K194" s="837">
        <v>0</v>
      </c>
      <c r="L194" s="849">
        <v>2</v>
      </c>
      <c r="M194" s="850">
        <v>1817.06</v>
      </c>
    </row>
    <row r="195" spans="1:13" ht="14.4" customHeight="1" x14ac:dyDescent="0.3">
      <c r="A195" s="831" t="s">
        <v>2183</v>
      </c>
      <c r="B195" s="832" t="s">
        <v>3763</v>
      </c>
      <c r="C195" s="832" t="s">
        <v>3033</v>
      </c>
      <c r="D195" s="832" t="s">
        <v>3034</v>
      </c>
      <c r="E195" s="832" t="s">
        <v>3021</v>
      </c>
      <c r="F195" s="849"/>
      <c r="G195" s="849"/>
      <c r="H195" s="837">
        <v>0</v>
      </c>
      <c r="I195" s="849">
        <v>1</v>
      </c>
      <c r="J195" s="849">
        <v>3354.59</v>
      </c>
      <c r="K195" s="837">
        <v>1</v>
      </c>
      <c r="L195" s="849">
        <v>1</v>
      </c>
      <c r="M195" s="850">
        <v>3354.59</v>
      </c>
    </row>
    <row r="196" spans="1:13" ht="14.4" customHeight="1" x14ac:dyDescent="0.3">
      <c r="A196" s="831" t="s">
        <v>2183</v>
      </c>
      <c r="B196" s="832" t="s">
        <v>3763</v>
      </c>
      <c r="C196" s="832" t="s">
        <v>3035</v>
      </c>
      <c r="D196" s="832" t="s">
        <v>3034</v>
      </c>
      <c r="E196" s="832" t="s">
        <v>3027</v>
      </c>
      <c r="F196" s="849"/>
      <c r="G196" s="849"/>
      <c r="H196" s="837">
        <v>0</v>
      </c>
      <c r="I196" s="849">
        <v>2</v>
      </c>
      <c r="J196" s="849">
        <v>1167.4000000000001</v>
      </c>
      <c r="K196" s="837">
        <v>1</v>
      </c>
      <c r="L196" s="849">
        <v>2</v>
      </c>
      <c r="M196" s="850">
        <v>1167.4000000000001</v>
      </c>
    </row>
    <row r="197" spans="1:13" ht="14.4" customHeight="1" x14ac:dyDescent="0.3">
      <c r="A197" s="831" t="s">
        <v>2183</v>
      </c>
      <c r="B197" s="832" t="s">
        <v>3763</v>
      </c>
      <c r="C197" s="832" t="s">
        <v>3036</v>
      </c>
      <c r="D197" s="832" t="s">
        <v>3034</v>
      </c>
      <c r="E197" s="832" t="s">
        <v>3025</v>
      </c>
      <c r="F197" s="849"/>
      <c r="G197" s="849"/>
      <c r="H197" s="837">
        <v>0</v>
      </c>
      <c r="I197" s="849">
        <v>3</v>
      </c>
      <c r="J197" s="849">
        <v>2725.59</v>
      </c>
      <c r="K197" s="837">
        <v>1</v>
      </c>
      <c r="L197" s="849">
        <v>3</v>
      </c>
      <c r="M197" s="850">
        <v>2725.59</v>
      </c>
    </row>
    <row r="198" spans="1:13" ht="14.4" customHeight="1" x14ac:dyDescent="0.3">
      <c r="A198" s="831" t="s">
        <v>2183</v>
      </c>
      <c r="B198" s="832" t="s">
        <v>3763</v>
      </c>
      <c r="C198" s="832" t="s">
        <v>3175</v>
      </c>
      <c r="D198" s="832" t="s">
        <v>3034</v>
      </c>
      <c r="E198" s="832" t="s">
        <v>3029</v>
      </c>
      <c r="F198" s="849"/>
      <c r="G198" s="849"/>
      <c r="H198" s="837">
        <v>0</v>
      </c>
      <c r="I198" s="849">
        <v>1</v>
      </c>
      <c r="J198" s="849">
        <v>1677.3</v>
      </c>
      <c r="K198" s="837">
        <v>1</v>
      </c>
      <c r="L198" s="849">
        <v>1</v>
      </c>
      <c r="M198" s="850">
        <v>1677.3</v>
      </c>
    </row>
    <row r="199" spans="1:13" ht="14.4" customHeight="1" x14ac:dyDescent="0.3">
      <c r="A199" s="831" t="s">
        <v>2183</v>
      </c>
      <c r="B199" s="832" t="s">
        <v>3764</v>
      </c>
      <c r="C199" s="832" t="s">
        <v>2919</v>
      </c>
      <c r="D199" s="832" t="s">
        <v>2920</v>
      </c>
      <c r="E199" s="832" t="s">
        <v>2921</v>
      </c>
      <c r="F199" s="849">
        <v>6</v>
      </c>
      <c r="G199" s="849">
        <v>8725.380000000001</v>
      </c>
      <c r="H199" s="837">
        <v>1</v>
      </c>
      <c r="I199" s="849"/>
      <c r="J199" s="849"/>
      <c r="K199" s="837">
        <v>0</v>
      </c>
      <c r="L199" s="849">
        <v>6</v>
      </c>
      <c r="M199" s="850">
        <v>8725.380000000001</v>
      </c>
    </row>
    <row r="200" spans="1:13" ht="14.4" customHeight="1" x14ac:dyDescent="0.3">
      <c r="A200" s="831" t="s">
        <v>2183</v>
      </c>
      <c r="B200" s="832" t="s">
        <v>3764</v>
      </c>
      <c r="C200" s="832" t="s">
        <v>3159</v>
      </c>
      <c r="D200" s="832" t="s">
        <v>3160</v>
      </c>
      <c r="E200" s="832" t="s">
        <v>2935</v>
      </c>
      <c r="F200" s="849">
        <v>4</v>
      </c>
      <c r="G200" s="849">
        <v>1939</v>
      </c>
      <c r="H200" s="837">
        <v>1</v>
      </c>
      <c r="I200" s="849"/>
      <c r="J200" s="849"/>
      <c r="K200" s="837">
        <v>0</v>
      </c>
      <c r="L200" s="849">
        <v>4</v>
      </c>
      <c r="M200" s="850">
        <v>1939</v>
      </c>
    </row>
    <row r="201" spans="1:13" ht="14.4" customHeight="1" x14ac:dyDescent="0.3">
      <c r="A201" s="831" t="s">
        <v>2183</v>
      </c>
      <c r="B201" s="832" t="s">
        <v>3764</v>
      </c>
      <c r="C201" s="832" t="s">
        <v>2942</v>
      </c>
      <c r="D201" s="832" t="s">
        <v>2934</v>
      </c>
      <c r="E201" s="832" t="s">
        <v>2943</v>
      </c>
      <c r="F201" s="849"/>
      <c r="G201" s="849"/>
      <c r="H201" s="837">
        <v>0</v>
      </c>
      <c r="I201" s="849">
        <v>1</v>
      </c>
      <c r="J201" s="849">
        <v>242.37</v>
      </c>
      <c r="K201" s="837">
        <v>1</v>
      </c>
      <c r="L201" s="849">
        <v>1</v>
      </c>
      <c r="M201" s="850">
        <v>242.37</v>
      </c>
    </row>
    <row r="202" spans="1:13" ht="14.4" customHeight="1" x14ac:dyDescent="0.3">
      <c r="A202" s="831" t="s">
        <v>2183</v>
      </c>
      <c r="B202" s="832" t="s">
        <v>3765</v>
      </c>
      <c r="C202" s="832" t="s">
        <v>2894</v>
      </c>
      <c r="D202" s="832" t="s">
        <v>2895</v>
      </c>
      <c r="E202" s="832" t="s">
        <v>2896</v>
      </c>
      <c r="F202" s="849">
        <v>5</v>
      </c>
      <c r="G202" s="849">
        <v>3770.2</v>
      </c>
      <c r="H202" s="837">
        <v>1</v>
      </c>
      <c r="I202" s="849"/>
      <c r="J202" s="849"/>
      <c r="K202" s="837">
        <v>0</v>
      </c>
      <c r="L202" s="849">
        <v>5</v>
      </c>
      <c r="M202" s="850">
        <v>3770.2</v>
      </c>
    </row>
    <row r="203" spans="1:13" ht="14.4" customHeight="1" x14ac:dyDescent="0.3">
      <c r="A203" s="831" t="s">
        <v>2183</v>
      </c>
      <c r="B203" s="832" t="s">
        <v>1746</v>
      </c>
      <c r="C203" s="832" t="s">
        <v>1985</v>
      </c>
      <c r="D203" s="832" t="s">
        <v>1986</v>
      </c>
      <c r="E203" s="832" t="s">
        <v>1987</v>
      </c>
      <c r="F203" s="849"/>
      <c r="G203" s="849"/>
      <c r="H203" s="837"/>
      <c r="I203" s="849">
        <v>4</v>
      </c>
      <c r="J203" s="849">
        <v>0</v>
      </c>
      <c r="K203" s="837"/>
      <c r="L203" s="849">
        <v>4</v>
      </c>
      <c r="M203" s="850">
        <v>0</v>
      </c>
    </row>
    <row r="204" spans="1:13" ht="14.4" customHeight="1" x14ac:dyDescent="0.3">
      <c r="A204" s="831" t="s">
        <v>2183</v>
      </c>
      <c r="B204" s="832" t="s">
        <v>3768</v>
      </c>
      <c r="C204" s="832" t="s">
        <v>2948</v>
      </c>
      <c r="D204" s="832" t="s">
        <v>2318</v>
      </c>
      <c r="E204" s="832" t="s">
        <v>2949</v>
      </c>
      <c r="F204" s="849"/>
      <c r="G204" s="849"/>
      <c r="H204" s="837">
        <v>0</v>
      </c>
      <c r="I204" s="849">
        <v>1</v>
      </c>
      <c r="J204" s="849">
        <v>424.24</v>
      </c>
      <c r="K204" s="837">
        <v>1</v>
      </c>
      <c r="L204" s="849">
        <v>1</v>
      </c>
      <c r="M204" s="850">
        <v>424.24</v>
      </c>
    </row>
    <row r="205" spans="1:13" ht="14.4" customHeight="1" x14ac:dyDescent="0.3">
      <c r="A205" s="831" t="s">
        <v>2183</v>
      </c>
      <c r="B205" s="832" t="s">
        <v>1999</v>
      </c>
      <c r="C205" s="832" t="s">
        <v>3046</v>
      </c>
      <c r="D205" s="832" t="s">
        <v>2001</v>
      </c>
      <c r="E205" s="832" t="s">
        <v>2432</v>
      </c>
      <c r="F205" s="849"/>
      <c r="G205" s="849"/>
      <c r="H205" s="837">
        <v>0</v>
      </c>
      <c r="I205" s="849">
        <v>3</v>
      </c>
      <c r="J205" s="849">
        <v>3587.25</v>
      </c>
      <c r="K205" s="837">
        <v>1</v>
      </c>
      <c r="L205" s="849">
        <v>3</v>
      </c>
      <c r="M205" s="850">
        <v>3587.25</v>
      </c>
    </row>
    <row r="206" spans="1:13" ht="14.4" customHeight="1" x14ac:dyDescent="0.3">
      <c r="A206" s="831" t="s">
        <v>2183</v>
      </c>
      <c r="B206" s="832" t="s">
        <v>2037</v>
      </c>
      <c r="C206" s="832" t="s">
        <v>3157</v>
      </c>
      <c r="D206" s="832" t="s">
        <v>799</v>
      </c>
      <c r="E206" s="832" t="s">
        <v>2040</v>
      </c>
      <c r="F206" s="849"/>
      <c r="G206" s="849"/>
      <c r="H206" s="837">
        <v>0</v>
      </c>
      <c r="I206" s="849">
        <v>3</v>
      </c>
      <c r="J206" s="849">
        <v>255.48</v>
      </c>
      <c r="K206" s="837">
        <v>1</v>
      </c>
      <c r="L206" s="849">
        <v>3</v>
      </c>
      <c r="M206" s="850">
        <v>255.48</v>
      </c>
    </row>
    <row r="207" spans="1:13" ht="14.4" customHeight="1" x14ac:dyDescent="0.3">
      <c r="A207" s="831" t="s">
        <v>2183</v>
      </c>
      <c r="B207" s="832" t="s">
        <v>2037</v>
      </c>
      <c r="C207" s="832" t="s">
        <v>2039</v>
      </c>
      <c r="D207" s="832" t="s">
        <v>799</v>
      </c>
      <c r="E207" s="832" t="s">
        <v>2040</v>
      </c>
      <c r="F207" s="849"/>
      <c r="G207" s="849"/>
      <c r="H207" s="837">
        <v>0</v>
      </c>
      <c r="I207" s="849">
        <v>2</v>
      </c>
      <c r="J207" s="849">
        <v>264</v>
      </c>
      <c r="K207" s="837">
        <v>1</v>
      </c>
      <c r="L207" s="849">
        <v>2</v>
      </c>
      <c r="M207" s="850">
        <v>264</v>
      </c>
    </row>
    <row r="208" spans="1:13" ht="14.4" customHeight="1" x14ac:dyDescent="0.3">
      <c r="A208" s="831" t="s">
        <v>2183</v>
      </c>
      <c r="B208" s="832" t="s">
        <v>3780</v>
      </c>
      <c r="C208" s="832" t="s">
        <v>3177</v>
      </c>
      <c r="D208" s="832" t="s">
        <v>3178</v>
      </c>
      <c r="E208" s="832" t="s">
        <v>3179</v>
      </c>
      <c r="F208" s="849"/>
      <c r="G208" s="849"/>
      <c r="H208" s="837">
        <v>0</v>
      </c>
      <c r="I208" s="849">
        <v>1</v>
      </c>
      <c r="J208" s="849">
        <v>283.86</v>
      </c>
      <c r="K208" s="837">
        <v>1</v>
      </c>
      <c r="L208" s="849">
        <v>1</v>
      </c>
      <c r="M208" s="850">
        <v>283.86</v>
      </c>
    </row>
    <row r="209" spans="1:13" ht="14.4" customHeight="1" x14ac:dyDescent="0.3">
      <c r="A209" s="831" t="s">
        <v>2185</v>
      </c>
      <c r="B209" s="832" t="s">
        <v>2092</v>
      </c>
      <c r="C209" s="832" t="s">
        <v>3283</v>
      </c>
      <c r="D209" s="832" t="s">
        <v>3284</v>
      </c>
      <c r="E209" s="832" t="s">
        <v>3285</v>
      </c>
      <c r="F209" s="849">
        <v>2</v>
      </c>
      <c r="G209" s="849">
        <v>1337.08</v>
      </c>
      <c r="H209" s="837">
        <v>1</v>
      </c>
      <c r="I209" s="849"/>
      <c r="J209" s="849"/>
      <c r="K209" s="837">
        <v>0</v>
      </c>
      <c r="L209" s="849">
        <v>2</v>
      </c>
      <c r="M209" s="850">
        <v>1337.08</v>
      </c>
    </row>
    <row r="210" spans="1:13" ht="14.4" customHeight="1" x14ac:dyDescent="0.3">
      <c r="A210" s="831" t="s">
        <v>2185</v>
      </c>
      <c r="B210" s="832" t="s">
        <v>1817</v>
      </c>
      <c r="C210" s="832" t="s">
        <v>3268</v>
      </c>
      <c r="D210" s="832" t="s">
        <v>3269</v>
      </c>
      <c r="E210" s="832" t="s">
        <v>2549</v>
      </c>
      <c r="F210" s="849"/>
      <c r="G210" s="849"/>
      <c r="H210" s="837">
        <v>0</v>
      </c>
      <c r="I210" s="849">
        <v>1</v>
      </c>
      <c r="J210" s="849">
        <v>54.99</v>
      </c>
      <c r="K210" s="837">
        <v>1</v>
      </c>
      <c r="L210" s="849">
        <v>1</v>
      </c>
      <c r="M210" s="850">
        <v>54.99</v>
      </c>
    </row>
    <row r="211" spans="1:13" ht="14.4" customHeight="1" x14ac:dyDescent="0.3">
      <c r="A211" s="831" t="s">
        <v>2185</v>
      </c>
      <c r="B211" s="832" t="s">
        <v>3781</v>
      </c>
      <c r="C211" s="832" t="s">
        <v>3265</v>
      </c>
      <c r="D211" s="832" t="s">
        <v>3266</v>
      </c>
      <c r="E211" s="832" t="s">
        <v>3267</v>
      </c>
      <c r="F211" s="849"/>
      <c r="G211" s="849"/>
      <c r="H211" s="837">
        <v>0</v>
      </c>
      <c r="I211" s="849">
        <v>2</v>
      </c>
      <c r="J211" s="849">
        <v>305.12</v>
      </c>
      <c r="K211" s="837">
        <v>1</v>
      </c>
      <c r="L211" s="849">
        <v>2</v>
      </c>
      <c r="M211" s="850">
        <v>305.12</v>
      </c>
    </row>
    <row r="212" spans="1:13" ht="14.4" customHeight="1" x14ac:dyDescent="0.3">
      <c r="A212" s="831" t="s">
        <v>2185</v>
      </c>
      <c r="B212" s="832" t="s">
        <v>1879</v>
      </c>
      <c r="C212" s="832" t="s">
        <v>2291</v>
      </c>
      <c r="D212" s="832" t="s">
        <v>1423</v>
      </c>
      <c r="E212" s="832" t="s">
        <v>2292</v>
      </c>
      <c r="F212" s="849"/>
      <c r="G212" s="849"/>
      <c r="H212" s="837">
        <v>0</v>
      </c>
      <c r="I212" s="849">
        <v>1</v>
      </c>
      <c r="J212" s="849">
        <v>154.36000000000001</v>
      </c>
      <c r="K212" s="837">
        <v>1</v>
      </c>
      <c r="L212" s="849">
        <v>1</v>
      </c>
      <c r="M212" s="850">
        <v>154.36000000000001</v>
      </c>
    </row>
    <row r="213" spans="1:13" ht="14.4" customHeight="1" x14ac:dyDescent="0.3">
      <c r="A213" s="831" t="s">
        <v>2185</v>
      </c>
      <c r="B213" s="832" t="s">
        <v>3782</v>
      </c>
      <c r="C213" s="832" t="s">
        <v>3240</v>
      </c>
      <c r="D213" s="832" t="s">
        <v>3241</v>
      </c>
      <c r="E213" s="832" t="s">
        <v>3242</v>
      </c>
      <c r="F213" s="849">
        <v>1</v>
      </c>
      <c r="G213" s="849">
        <v>868.37</v>
      </c>
      <c r="H213" s="837">
        <v>1</v>
      </c>
      <c r="I213" s="849"/>
      <c r="J213" s="849"/>
      <c r="K213" s="837">
        <v>0</v>
      </c>
      <c r="L213" s="849">
        <v>1</v>
      </c>
      <c r="M213" s="850">
        <v>868.37</v>
      </c>
    </row>
    <row r="214" spans="1:13" ht="14.4" customHeight="1" x14ac:dyDescent="0.3">
      <c r="A214" s="831" t="s">
        <v>2185</v>
      </c>
      <c r="B214" s="832" t="s">
        <v>3763</v>
      </c>
      <c r="C214" s="832" t="s">
        <v>3019</v>
      </c>
      <c r="D214" s="832" t="s">
        <v>3020</v>
      </c>
      <c r="E214" s="832" t="s">
        <v>3021</v>
      </c>
      <c r="F214" s="849">
        <v>13</v>
      </c>
      <c r="G214" s="849">
        <v>43609.67</v>
      </c>
      <c r="H214" s="837">
        <v>1</v>
      </c>
      <c r="I214" s="849"/>
      <c r="J214" s="849"/>
      <c r="K214" s="837">
        <v>0</v>
      </c>
      <c r="L214" s="849">
        <v>13</v>
      </c>
      <c r="M214" s="850">
        <v>43609.67</v>
      </c>
    </row>
    <row r="215" spans="1:13" ht="14.4" customHeight="1" x14ac:dyDescent="0.3">
      <c r="A215" s="831" t="s">
        <v>2185</v>
      </c>
      <c r="B215" s="832" t="s">
        <v>3763</v>
      </c>
      <c r="C215" s="832" t="s">
        <v>3024</v>
      </c>
      <c r="D215" s="832" t="s">
        <v>3020</v>
      </c>
      <c r="E215" s="832" t="s">
        <v>3025</v>
      </c>
      <c r="F215" s="849">
        <v>10</v>
      </c>
      <c r="G215" s="849">
        <v>9085.2999999999993</v>
      </c>
      <c r="H215" s="837">
        <v>1</v>
      </c>
      <c r="I215" s="849"/>
      <c r="J215" s="849"/>
      <c r="K215" s="837">
        <v>0</v>
      </c>
      <c r="L215" s="849">
        <v>10</v>
      </c>
      <c r="M215" s="850">
        <v>9085.2999999999993</v>
      </c>
    </row>
    <row r="216" spans="1:13" ht="14.4" customHeight="1" x14ac:dyDescent="0.3">
      <c r="A216" s="831" t="s">
        <v>2185</v>
      </c>
      <c r="B216" s="832" t="s">
        <v>3763</v>
      </c>
      <c r="C216" s="832" t="s">
        <v>3026</v>
      </c>
      <c r="D216" s="832" t="s">
        <v>3020</v>
      </c>
      <c r="E216" s="832" t="s">
        <v>3027</v>
      </c>
      <c r="F216" s="849">
        <v>4</v>
      </c>
      <c r="G216" s="849">
        <v>2334.8000000000002</v>
      </c>
      <c r="H216" s="837">
        <v>1</v>
      </c>
      <c r="I216" s="849"/>
      <c r="J216" s="849"/>
      <c r="K216" s="837">
        <v>0</v>
      </c>
      <c r="L216" s="849">
        <v>4</v>
      </c>
      <c r="M216" s="850">
        <v>2334.8000000000002</v>
      </c>
    </row>
    <row r="217" spans="1:13" ht="14.4" customHeight="1" x14ac:dyDescent="0.3">
      <c r="A217" s="831" t="s">
        <v>2185</v>
      </c>
      <c r="B217" s="832" t="s">
        <v>3763</v>
      </c>
      <c r="C217" s="832" t="s">
        <v>3286</v>
      </c>
      <c r="D217" s="832" t="s">
        <v>3020</v>
      </c>
      <c r="E217" s="832" t="s">
        <v>3287</v>
      </c>
      <c r="F217" s="849">
        <v>3</v>
      </c>
      <c r="G217" s="849">
        <v>0</v>
      </c>
      <c r="H217" s="837"/>
      <c r="I217" s="849"/>
      <c r="J217" s="849"/>
      <c r="K217" s="837"/>
      <c r="L217" s="849">
        <v>3</v>
      </c>
      <c r="M217" s="850">
        <v>0</v>
      </c>
    </row>
    <row r="218" spans="1:13" ht="14.4" customHeight="1" x14ac:dyDescent="0.3">
      <c r="A218" s="831" t="s">
        <v>2185</v>
      </c>
      <c r="B218" s="832" t="s">
        <v>3763</v>
      </c>
      <c r="C218" s="832" t="s">
        <v>3028</v>
      </c>
      <c r="D218" s="832" t="s">
        <v>3020</v>
      </c>
      <c r="E218" s="832" t="s">
        <v>3029</v>
      </c>
      <c r="F218" s="849">
        <v>25</v>
      </c>
      <c r="G218" s="849">
        <v>41932.499999999993</v>
      </c>
      <c r="H218" s="837">
        <v>1</v>
      </c>
      <c r="I218" s="849"/>
      <c r="J218" s="849"/>
      <c r="K218" s="837">
        <v>0</v>
      </c>
      <c r="L218" s="849">
        <v>25</v>
      </c>
      <c r="M218" s="850">
        <v>41932.499999999993</v>
      </c>
    </row>
    <row r="219" spans="1:13" ht="14.4" customHeight="1" x14ac:dyDescent="0.3">
      <c r="A219" s="831" t="s">
        <v>2185</v>
      </c>
      <c r="B219" s="832" t="s">
        <v>3763</v>
      </c>
      <c r="C219" s="832" t="s">
        <v>3030</v>
      </c>
      <c r="D219" s="832" t="s">
        <v>3031</v>
      </c>
      <c r="E219" s="832" t="s">
        <v>3029</v>
      </c>
      <c r="F219" s="849">
        <v>5</v>
      </c>
      <c r="G219" s="849">
        <v>8386.5</v>
      </c>
      <c r="H219" s="837">
        <v>1</v>
      </c>
      <c r="I219" s="849"/>
      <c r="J219" s="849"/>
      <c r="K219" s="837">
        <v>0</v>
      </c>
      <c r="L219" s="849">
        <v>5</v>
      </c>
      <c r="M219" s="850">
        <v>8386.5</v>
      </c>
    </row>
    <row r="220" spans="1:13" ht="14.4" customHeight="1" x14ac:dyDescent="0.3">
      <c r="A220" s="831" t="s">
        <v>2185</v>
      </c>
      <c r="B220" s="832" t="s">
        <v>3763</v>
      </c>
      <c r="C220" s="832" t="s">
        <v>3033</v>
      </c>
      <c r="D220" s="832" t="s">
        <v>3034</v>
      </c>
      <c r="E220" s="832" t="s">
        <v>3021</v>
      </c>
      <c r="F220" s="849"/>
      <c r="G220" s="849"/>
      <c r="H220" s="837">
        <v>0</v>
      </c>
      <c r="I220" s="849">
        <v>9</v>
      </c>
      <c r="J220" s="849">
        <v>30191.31</v>
      </c>
      <c r="K220" s="837">
        <v>1</v>
      </c>
      <c r="L220" s="849">
        <v>9</v>
      </c>
      <c r="M220" s="850">
        <v>30191.31</v>
      </c>
    </row>
    <row r="221" spans="1:13" ht="14.4" customHeight="1" x14ac:dyDescent="0.3">
      <c r="A221" s="831" t="s">
        <v>2185</v>
      </c>
      <c r="B221" s="832" t="s">
        <v>3763</v>
      </c>
      <c r="C221" s="832" t="s">
        <v>3292</v>
      </c>
      <c r="D221" s="832" t="s">
        <v>3034</v>
      </c>
      <c r="E221" s="832" t="s">
        <v>3293</v>
      </c>
      <c r="F221" s="849">
        <v>3</v>
      </c>
      <c r="G221" s="849">
        <v>0</v>
      </c>
      <c r="H221" s="837"/>
      <c r="I221" s="849"/>
      <c r="J221" s="849"/>
      <c r="K221" s="837"/>
      <c r="L221" s="849">
        <v>3</v>
      </c>
      <c r="M221" s="850">
        <v>0</v>
      </c>
    </row>
    <row r="222" spans="1:13" ht="14.4" customHeight="1" x14ac:dyDescent="0.3">
      <c r="A222" s="831" t="s">
        <v>2185</v>
      </c>
      <c r="B222" s="832" t="s">
        <v>3763</v>
      </c>
      <c r="C222" s="832" t="s">
        <v>3035</v>
      </c>
      <c r="D222" s="832" t="s">
        <v>3034</v>
      </c>
      <c r="E222" s="832" t="s">
        <v>3027</v>
      </c>
      <c r="F222" s="849"/>
      <c r="G222" s="849"/>
      <c r="H222" s="837">
        <v>0</v>
      </c>
      <c r="I222" s="849">
        <v>7</v>
      </c>
      <c r="J222" s="849">
        <v>4085.9000000000005</v>
      </c>
      <c r="K222" s="837">
        <v>1</v>
      </c>
      <c r="L222" s="849">
        <v>7</v>
      </c>
      <c r="M222" s="850">
        <v>4085.9000000000005</v>
      </c>
    </row>
    <row r="223" spans="1:13" ht="14.4" customHeight="1" x14ac:dyDescent="0.3">
      <c r="A223" s="831" t="s">
        <v>2185</v>
      </c>
      <c r="B223" s="832" t="s">
        <v>3763</v>
      </c>
      <c r="C223" s="832" t="s">
        <v>3036</v>
      </c>
      <c r="D223" s="832" t="s">
        <v>3034</v>
      </c>
      <c r="E223" s="832" t="s">
        <v>3025</v>
      </c>
      <c r="F223" s="849"/>
      <c r="G223" s="849"/>
      <c r="H223" s="837">
        <v>0</v>
      </c>
      <c r="I223" s="849">
        <v>26</v>
      </c>
      <c r="J223" s="849">
        <v>23621.78</v>
      </c>
      <c r="K223" s="837">
        <v>1</v>
      </c>
      <c r="L223" s="849">
        <v>26</v>
      </c>
      <c r="M223" s="850">
        <v>23621.78</v>
      </c>
    </row>
    <row r="224" spans="1:13" ht="14.4" customHeight="1" x14ac:dyDescent="0.3">
      <c r="A224" s="831" t="s">
        <v>2185</v>
      </c>
      <c r="B224" s="832" t="s">
        <v>3763</v>
      </c>
      <c r="C224" s="832" t="s">
        <v>3175</v>
      </c>
      <c r="D224" s="832" t="s">
        <v>3034</v>
      </c>
      <c r="E224" s="832" t="s">
        <v>3029</v>
      </c>
      <c r="F224" s="849"/>
      <c r="G224" s="849"/>
      <c r="H224" s="837">
        <v>0</v>
      </c>
      <c r="I224" s="849">
        <v>43</v>
      </c>
      <c r="J224" s="849">
        <v>72123.899999999994</v>
      </c>
      <c r="K224" s="837">
        <v>1</v>
      </c>
      <c r="L224" s="849">
        <v>43</v>
      </c>
      <c r="M224" s="850">
        <v>72123.899999999994</v>
      </c>
    </row>
    <row r="225" spans="1:13" ht="14.4" customHeight="1" x14ac:dyDescent="0.3">
      <c r="A225" s="831" t="s">
        <v>2185</v>
      </c>
      <c r="B225" s="832" t="s">
        <v>3763</v>
      </c>
      <c r="C225" s="832" t="s">
        <v>3290</v>
      </c>
      <c r="D225" s="832" t="s">
        <v>3034</v>
      </c>
      <c r="E225" s="832" t="s">
        <v>3291</v>
      </c>
      <c r="F225" s="849">
        <v>2</v>
      </c>
      <c r="G225" s="849">
        <v>0</v>
      </c>
      <c r="H225" s="837"/>
      <c r="I225" s="849"/>
      <c r="J225" s="849"/>
      <c r="K225" s="837"/>
      <c r="L225" s="849">
        <v>2</v>
      </c>
      <c r="M225" s="850">
        <v>0</v>
      </c>
    </row>
    <row r="226" spans="1:13" ht="14.4" customHeight="1" x14ac:dyDescent="0.3">
      <c r="A226" s="831" t="s">
        <v>2185</v>
      </c>
      <c r="B226" s="832" t="s">
        <v>3763</v>
      </c>
      <c r="C226" s="832" t="s">
        <v>3288</v>
      </c>
      <c r="D226" s="832" t="s">
        <v>3020</v>
      </c>
      <c r="E226" s="832" t="s">
        <v>3289</v>
      </c>
      <c r="F226" s="849">
        <v>1</v>
      </c>
      <c r="G226" s="849">
        <v>0</v>
      </c>
      <c r="H226" s="837"/>
      <c r="I226" s="849"/>
      <c r="J226" s="849"/>
      <c r="K226" s="837"/>
      <c r="L226" s="849">
        <v>1</v>
      </c>
      <c r="M226" s="850">
        <v>0</v>
      </c>
    </row>
    <row r="227" spans="1:13" ht="14.4" customHeight="1" x14ac:dyDescent="0.3">
      <c r="A227" s="831" t="s">
        <v>2185</v>
      </c>
      <c r="B227" s="832" t="s">
        <v>3764</v>
      </c>
      <c r="C227" s="832" t="s">
        <v>2916</v>
      </c>
      <c r="D227" s="832" t="s">
        <v>2917</v>
      </c>
      <c r="E227" s="832" t="s">
        <v>2918</v>
      </c>
      <c r="F227" s="849">
        <v>6</v>
      </c>
      <c r="G227" s="849">
        <v>1396.08</v>
      </c>
      <c r="H227" s="837">
        <v>1</v>
      </c>
      <c r="I227" s="849"/>
      <c r="J227" s="849"/>
      <c r="K227" s="837">
        <v>0</v>
      </c>
      <c r="L227" s="849">
        <v>6</v>
      </c>
      <c r="M227" s="850">
        <v>1396.08</v>
      </c>
    </row>
    <row r="228" spans="1:13" ht="14.4" customHeight="1" x14ac:dyDescent="0.3">
      <c r="A228" s="831" t="s">
        <v>2185</v>
      </c>
      <c r="B228" s="832" t="s">
        <v>3764</v>
      </c>
      <c r="C228" s="832" t="s">
        <v>2919</v>
      </c>
      <c r="D228" s="832" t="s">
        <v>2920</v>
      </c>
      <c r="E228" s="832" t="s">
        <v>2921</v>
      </c>
      <c r="F228" s="849">
        <v>8</v>
      </c>
      <c r="G228" s="849">
        <v>11633.84</v>
      </c>
      <c r="H228" s="837">
        <v>1</v>
      </c>
      <c r="I228" s="849"/>
      <c r="J228" s="849"/>
      <c r="K228" s="837">
        <v>0</v>
      </c>
      <c r="L228" s="849">
        <v>8</v>
      </c>
      <c r="M228" s="850">
        <v>11633.84</v>
      </c>
    </row>
    <row r="229" spans="1:13" ht="14.4" customHeight="1" x14ac:dyDescent="0.3">
      <c r="A229" s="831" t="s">
        <v>2185</v>
      </c>
      <c r="B229" s="832" t="s">
        <v>3764</v>
      </c>
      <c r="C229" s="832" t="s">
        <v>3202</v>
      </c>
      <c r="D229" s="832" t="s">
        <v>2920</v>
      </c>
      <c r="E229" s="832" t="s">
        <v>3203</v>
      </c>
      <c r="F229" s="849">
        <v>6</v>
      </c>
      <c r="G229" s="849">
        <v>11633.82</v>
      </c>
      <c r="H229" s="837">
        <v>1</v>
      </c>
      <c r="I229" s="849"/>
      <c r="J229" s="849"/>
      <c r="K229" s="837">
        <v>0</v>
      </c>
      <c r="L229" s="849">
        <v>6</v>
      </c>
      <c r="M229" s="850">
        <v>11633.82</v>
      </c>
    </row>
    <row r="230" spans="1:13" ht="14.4" customHeight="1" x14ac:dyDescent="0.3">
      <c r="A230" s="831" t="s">
        <v>2185</v>
      </c>
      <c r="B230" s="832" t="s">
        <v>3764</v>
      </c>
      <c r="C230" s="832" t="s">
        <v>2922</v>
      </c>
      <c r="D230" s="832" t="s">
        <v>2917</v>
      </c>
      <c r="E230" s="832" t="s">
        <v>2923</v>
      </c>
      <c r="F230" s="849">
        <v>14</v>
      </c>
      <c r="G230" s="849">
        <v>27145.579999999998</v>
      </c>
      <c r="H230" s="837">
        <v>1</v>
      </c>
      <c r="I230" s="849"/>
      <c r="J230" s="849"/>
      <c r="K230" s="837">
        <v>0</v>
      </c>
      <c r="L230" s="849">
        <v>14</v>
      </c>
      <c r="M230" s="850">
        <v>27145.579999999998</v>
      </c>
    </row>
    <row r="231" spans="1:13" ht="14.4" customHeight="1" x14ac:dyDescent="0.3">
      <c r="A231" s="831" t="s">
        <v>2185</v>
      </c>
      <c r="B231" s="832" t="s">
        <v>3764</v>
      </c>
      <c r="C231" s="832" t="s">
        <v>2924</v>
      </c>
      <c r="D231" s="832" t="s">
        <v>2917</v>
      </c>
      <c r="E231" s="832" t="s">
        <v>2925</v>
      </c>
      <c r="F231" s="849">
        <v>48</v>
      </c>
      <c r="G231" s="849">
        <v>69803.040000000008</v>
      </c>
      <c r="H231" s="837">
        <v>1</v>
      </c>
      <c r="I231" s="849"/>
      <c r="J231" s="849"/>
      <c r="K231" s="837">
        <v>0</v>
      </c>
      <c r="L231" s="849">
        <v>48</v>
      </c>
      <c r="M231" s="850">
        <v>69803.040000000008</v>
      </c>
    </row>
    <row r="232" spans="1:13" ht="14.4" customHeight="1" x14ac:dyDescent="0.3">
      <c r="A232" s="831" t="s">
        <v>2185</v>
      </c>
      <c r="B232" s="832" t="s">
        <v>3764</v>
      </c>
      <c r="C232" s="832" t="s">
        <v>3207</v>
      </c>
      <c r="D232" s="832" t="s">
        <v>2917</v>
      </c>
      <c r="E232" s="832" t="s">
        <v>3208</v>
      </c>
      <c r="F232" s="849">
        <v>63</v>
      </c>
      <c r="G232" s="849">
        <v>30539.25</v>
      </c>
      <c r="H232" s="837">
        <v>1</v>
      </c>
      <c r="I232" s="849"/>
      <c r="J232" s="849"/>
      <c r="K232" s="837">
        <v>0</v>
      </c>
      <c r="L232" s="849">
        <v>63</v>
      </c>
      <c r="M232" s="850">
        <v>30539.25</v>
      </c>
    </row>
    <row r="233" spans="1:13" ht="14.4" customHeight="1" x14ac:dyDescent="0.3">
      <c r="A233" s="831" t="s">
        <v>2185</v>
      </c>
      <c r="B233" s="832" t="s">
        <v>3764</v>
      </c>
      <c r="C233" s="832" t="s">
        <v>3209</v>
      </c>
      <c r="D233" s="832" t="s">
        <v>2917</v>
      </c>
      <c r="E233" s="832" t="s">
        <v>3210</v>
      </c>
      <c r="F233" s="849">
        <v>19</v>
      </c>
      <c r="G233" s="849">
        <v>18420.12</v>
      </c>
      <c r="H233" s="837">
        <v>1</v>
      </c>
      <c r="I233" s="849"/>
      <c r="J233" s="849"/>
      <c r="K233" s="837">
        <v>0</v>
      </c>
      <c r="L233" s="849">
        <v>19</v>
      </c>
      <c r="M233" s="850">
        <v>18420.12</v>
      </c>
    </row>
    <row r="234" spans="1:13" ht="14.4" customHeight="1" x14ac:dyDescent="0.3">
      <c r="A234" s="831" t="s">
        <v>2185</v>
      </c>
      <c r="B234" s="832" t="s">
        <v>3764</v>
      </c>
      <c r="C234" s="832" t="s">
        <v>2926</v>
      </c>
      <c r="D234" s="832" t="s">
        <v>2927</v>
      </c>
      <c r="E234" s="832" t="s">
        <v>2928</v>
      </c>
      <c r="F234" s="849">
        <v>6</v>
      </c>
      <c r="G234" s="849">
        <v>11633.82</v>
      </c>
      <c r="H234" s="837">
        <v>1</v>
      </c>
      <c r="I234" s="849"/>
      <c r="J234" s="849"/>
      <c r="K234" s="837">
        <v>0</v>
      </c>
      <c r="L234" s="849">
        <v>6</v>
      </c>
      <c r="M234" s="850">
        <v>11633.82</v>
      </c>
    </row>
    <row r="235" spans="1:13" ht="14.4" customHeight="1" x14ac:dyDescent="0.3">
      <c r="A235" s="831" t="s">
        <v>2185</v>
      </c>
      <c r="B235" s="832" t="s">
        <v>3764</v>
      </c>
      <c r="C235" s="832" t="s">
        <v>2929</v>
      </c>
      <c r="D235" s="832" t="s">
        <v>2927</v>
      </c>
      <c r="E235" s="832" t="s">
        <v>2930</v>
      </c>
      <c r="F235" s="849">
        <v>13</v>
      </c>
      <c r="G235" s="849">
        <v>6301.75</v>
      </c>
      <c r="H235" s="837">
        <v>1</v>
      </c>
      <c r="I235" s="849"/>
      <c r="J235" s="849"/>
      <c r="K235" s="837">
        <v>0</v>
      </c>
      <c r="L235" s="849">
        <v>13</v>
      </c>
      <c r="M235" s="850">
        <v>6301.75</v>
      </c>
    </row>
    <row r="236" spans="1:13" ht="14.4" customHeight="1" x14ac:dyDescent="0.3">
      <c r="A236" s="831" t="s">
        <v>2185</v>
      </c>
      <c r="B236" s="832" t="s">
        <v>3764</v>
      </c>
      <c r="C236" s="832" t="s">
        <v>3158</v>
      </c>
      <c r="D236" s="832" t="s">
        <v>2920</v>
      </c>
      <c r="E236" s="832" t="s">
        <v>2935</v>
      </c>
      <c r="F236" s="849">
        <v>4</v>
      </c>
      <c r="G236" s="849">
        <v>1939</v>
      </c>
      <c r="H236" s="837">
        <v>1</v>
      </c>
      <c r="I236" s="849"/>
      <c r="J236" s="849"/>
      <c r="K236" s="837">
        <v>0</v>
      </c>
      <c r="L236" s="849">
        <v>4</v>
      </c>
      <c r="M236" s="850">
        <v>1939</v>
      </c>
    </row>
    <row r="237" spans="1:13" ht="14.4" customHeight="1" x14ac:dyDescent="0.3">
      <c r="A237" s="831" t="s">
        <v>2185</v>
      </c>
      <c r="B237" s="832" t="s">
        <v>3764</v>
      </c>
      <c r="C237" s="832" t="s">
        <v>2931</v>
      </c>
      <c r="D237" s="832" t="s">
        <v>2927</v>
      </c>
      <c r="E237" s="832" t="s">
        <v>2932</v>
      </c>
      <c r="F237" s="849">
        <v>2</v>
      </c>
      <c r="G237" s="849">
        <v>1938.96</v>
      </c>
      <c r="H237" s="837">
        <v>1</v>
      </c>
      <c r="I237" s="849"/>
      <c r="J237" s="849"/>
      <c r="K237" s="837">
        <v>0</v>
      </c>
      <c r="L237" s="849">
        <v>2</v>
      </c>
      <c r="M237" s="850">
        <v>1938.96</v>
      </c>
    </row>
    <row r="238" spans="1:13" ht="14.4" customHeight="1" x14ac:dyDescent="0.3">
      <c r="A238" s="831" t="s">
        <v>2185</v>
      </c>
      <c r="B238" s="832" t="s">
        <v>3764</v>
      </c>
      <c r="C238" s="832" t="s">
        <v>2933</v>
      </c>
      <c r="D238" s="832" t="s">
        <v>2934</v>
      </c>
      <c r="E238" s="832" t="s">
        <v>2935</v>
      </c>
      <c r="F238" s="849"/>
      <c r="G238" s="849"/>
      <c r="H238" s="837">
        <v>0</v>
      </c>
      <c r="I238" s="849">
        <v>31</v>
      </c>
      <c r="J238" s="849">
        <v>15027.25</v>
      </c>
      <c r="K238" s="837">
        <v>1</v>
      </c>
      <c r="L238" s="849">
        <v>31</v>
      </c>
      <c r="M238" s="850">
        <v>15027.25</v>
      </c>
    </row>
    <row r="239" spans="1:13" ht="14.4" customHeight="1" x14ac:dyDescent="0.3">
      <c r="A239" s="831" t="s">
        <v>2185</v>
      </c>
      <c r="B239" s="832" t="s">
        <v>3764</v>
      </c>
      <c r="C239" s="832" t="s">
        <v>2940</v>
      </c>
      <c r="D239" s="832" t="s">
        <v>2934</v>
      </c>
      <c r="E239" s="832" t="s">
        <v>2941</v>
      </c>
      <c r="F239" s="849"/>
      <c r="G239" s="849"/>
      <c r="H239" s="837">
        <v>0</v>
      </c>
      <c r="I239" s="849">
        <v>22</v>
      </c>
      <c r="J239" s="849">
        <v>21328.560000000001</v>
      </c>
      <c r="K239" s="837">
        <v>1</v>
      </c>
      <c r="L239" s="849">
        <v>22</v>
      </c>
      <c r="M239" s="850">
        <v>21328.560000000001</v>
      </c>
    </row>
    <row r="240" spans="1:13" ht="14.4" customHeight="1" x14ac:dyDescent="0.3">
      <c r="A240" s="831" t="s">
        <v>2185</v>
      </c>
      <c r="B240" s="832" t="s">
        <v>3764</v>
      </c>
      <c r="C240" s="832" t="s">
        <v>3211</v>
      </c>
      <c r="D240" s="832" t="s">
        <v>2934</v>
      </c>
      <c r="E240" s="832" t="s">
        <v>3203</v>
      </c>
      <c r="F240" s="849"/>
      <c r="G240" s="849"/>
      <c r="H240" s="837">
        <v>0</v>
      </c>
      <c r="I240" s="849">
        <v>8</v>
      </c>
      <c r="J240" s="849">
        <v>15511.76</v>
      </c>
      <c r="K240" s="837">
        <v>1</v>
      </c>
      <c r="L240" s="849">
        <v>8</v>
      </c>
      <c r="M240" s="850">
        <v>15511.76</v>
      </c>
    </row>
    <row r="241" spans="1:13" ht="14.4" customHeight="1" x14ac:dyDescent="0.3">
      <c r="A241" s="831" t="s">
        <v>2185</v>
      </c>
      <c r="B241" s="832" t="s">
        <v>3764</v>
      </c>
      <c r="C241" s="832" t="s">
        <v>3214</v>
      </c>
      <c r="D241" s="832" t="s">
        <v>2934</v>
      </c>
      <c r="E241" s="832" t="s">
        <v>2921</v>
      </c>
      <c r="F241" s="849"/>
      <c r="G241" s="849"/>
      <c r="H241" s="837">
        <v>0</v>
      </c>
      <c r="I241" s="849">
        <v>6</v>
      </c>
      <c r="J241" s="849">
        <v>8725.380000000001</v>
      </c>
      <c r="K241" s="837">
        <v>1</v>
      </c>
      <c r="L241" s="849">
        <v>6</v>
      </c>
      <c r="M241" s="850">
        <v>8725.380000000001</v>
      </c>
    </row>
    <row r="242" spans="1:13" ht="14.4" customHeight="1" x14ac:dyDescent="0.3">
      <c r="A242" s="831" t="s">
        <v>2185</v>
      </c>
      <c r="B242" s="832" t="s">
        <v>3765</v>
      </c>
      <c r="C242" s="832" t="s">
        <v>2894</v>
      </c>
      <c r="D242" s="832" t="s">
        <v>2895</v>
      </c>
      <c r="E242" s="832" t="s">
        <v>2896</v>
      </c>
      <c r="F242" s="849">
        <v>60</v>
      </c>
      <c r="G242" s="849">
        <v>45242.399999999994</v>
      </c>
      <c r="H242" s="837">
        <v>0.8571428571428571</v>
      </c>
      <c r="I242" s="849">
        <v>10</v>
      </c>
      <c r="J242" s="849">
        <v>7540.4</v>
      </c>
      <c r="K242" s="837">
        <v>0.14285714285714285</v>
      </c>
      <c r="L242" s="849">
        <v>70</v>
      </c>
      <c r="M242" s="850">
        <v>52782.799999999996</v>
      </c>
    </row>
    <row r="243" spans="1:13" ht="14.4" customHeight="1" x14ac:dyDescent="0.3">
      <c r="A243" s="831" t="s">
        <v>2185</v>
      </c>
      <c r="B243" s="832" t="s">
        <v>3765</v>
      </c>
      <c r="C243" s="832" t="s">
        <v>3199</v>
      </c>
      <c r="D243" s="832" t="s">
        <v>2895</v>
      </c>
      <c r="E243" s="832" t="s">
        <v>2904</v>
      </c>
      <c r="F243" s="849">
        <v>60</v>
      </c>
      <c r="G243" s="849">
        <v>67863.599999999991</v>
      </c>
      <c r="H243" s="837">
        <v>1</v>
      </c>
      <c r="I243" s="849"/>
      <c r="J243" s="849"/>
      <c r="K243" s="837">
        <v>0</v>
      </c>
      <c r="L243" s="849">
        <v>60</v>
      </c>
      <c r="M243" s="850">
        <v>67863.599999999991</v>
      </c>
    </row>
    <row r="244" spans="1:13" ht="14.4" customHeight="1" x14ac:dyDescent="0.3">
      <c r="A244" s="831" t="s">
        <v>2185</v>
      </c>
      <c r="B244" s="832" t="s">
        <v>3765</v>
      </c>
      <c r="C244" s="832" t="s">
        <v>2897</v>
      </c>
      <c r="D244" s="832" t="s">
        <v>2895</v>
      </c>
      <c r="E244" s="832" t="s">
        <v>2898</v>
      </c>
      <c r="F244" s="849">
        <v>12</v>
      </c>
      <c r="G244" s="849">
        <v>18096.96</v>
      </c>
      <c r="H244" s="837">
        <v>0.66666666666666663</v>
      </c>
      <c r="I244" s="849">
        <v>6</v>
      </c>
      <c r="J244" s="849">
        <v>9048.48</v>
      </c>
      <c r="K244" s="837">
        <v>0.33333333333333331</v>
      </c>
      <c r="L244" s="849">
        <v>18</v>
      </c>
      <c r="M244" s="850">
        <v>27145.439999999999</v>
      </c>
    </row>
    <row r="245" spans="1:13" ht="14.4" customHeight="1" x14ac:dyDescent="0.3">
      <c r="A245" s="831" t="s">
        <v>2185</v>
      </c>
      <c r="B245" s="832" t="s">
        <v>3765</v>
      </c>
      <c r="C245" s="832" t="s">
        <v>2899</v>
      </c>
      <c r="D245" s="832" t="s">
        <v>2900</v>
      </c>
      <c r="E245" s="832" t="s">
        <v>2896</v>
      </c>
      <c r="F245" s="849">
        <v>3</v>
      </c>
      <c r="G245" s="849">
        <v>1938.96</v>
      </c>
      <c r="H245" s="837">
        <v>1</v>
      </c>
      <c r="I245" s="849"/>
      <c r="J245" s="849"/>
      <c r="K245" s="837">
        <v>0</v>
      </c>
      <c r="L245" s="849">
        <v>3</v>
      </c>
      <c r="M245" s="850">
        <v>1938.96</v>
      </c>
    </row>
    <row r="246" spans="1:13" ht="14.4" customHeight="1" x14ac:dyDescent="0.3">
      <c r="A246" s="831" t="s">
        <v>2185</v>
      </c>
      <c r="B246" s="832" t="s">
        <v>1746</v>
      </c>
      <c r="C246" s="832" t="s">
        <v>1985</v>
      </c>
      <c r="D246" s="832" t="s">
        <v>1986</v>
      </c>
      <c r="E246" s="832" t="s">
        <v>1987</v>
      </c>
      <c r="F246" s="849"/>
      <c r="G246" s="849"/>
      <c r="H246" s="837"/>
      <c r="I246" s="849">
        <v>19</v>
      </c>
      <c r="J246" s="849">
        <v>0</v>
      </c>
      <c r="K246" s="837"/>
      <c r="L246" s="849">
        <v>19</v>
      </c>
      <c r="M246" s="850">
        <v>0</v>
      </c>
    </row>
    <row r="247" spans="1:13" ht="14.4" customHeight="1" x14ac:dyDescent="0.3">
      <c r="A247" s="831" t="s">
        <v>2185</v>
      </c>
      <c r="B247" s="832" t="s">
        <v>3766</v>
      </c>
      <c r="C247" s="832" t="s">
        <v>3314</v>
      </c>
      <c r="D247" s="832" t="s">
        <v>2837</v>
      </c>
      <c r="E247" s="832" t="s">
        <v>3315</v>
      </c>
      <c r="F247" s="849"/>
      <c r="G247" s="849"/>
      <c r="H247" s="837">
        <v>0</v>
      </c>
      <c r="I247" s="849">
        <v>2</v>
      </c>
      <c r="J247" s="849">
        <v>241.54</v>
      </c>
      <c r="K247" s="837">
        <v>1</v>
      </c>
      <c r="L247" s="849">
        <v>2</v>
      </c>
      <c r="M247" s="850">
        <v>241.54</v>
      </c>
    </row>
    <row r="248" spans="1:13" ht="14.4" customHeight="1" x14ac:dyDescent="0.3">
      <c r="A248" s="831" t="s">
        <v>2185</v>
      </c>
      <c r="B248" s="832" t="s">
        <v>3766</v>
      </c>
      <c r="C248" s="832" t="s">
        <v>2519</v>
      </c>
      <c r="D248" s="832" t="s">
        <v>2520</v>
      </c>
      <c r="E248" s="832" t="s">
        <v>2521</v>
      </c>
      <c r="F248" s="849">
        <v>2</v>
      </c>
      <c r="G248" s="849">
        <v>120.78</v>
      </c>
      <c r="H248" s="837">
        <v>1</v>
      </c>
      <c r="I248" s="849"/>
      <c r="J248" s="849"/>
      <c r="K248" s="837">
        <v>0</v>
      </c>
      <c r="L248" s="849">
        <v>2</v>
      </c>
      <c r="M248" s="850">
        <v>120.78</v>
      </c>
    </row>
    <row r="249" spans="1:13" ht="14.4" customHeight="1" x14ac:dyDescent="0.3">
      <c r="A249" s="831" t="s">
        <v>2185</v>
      </c>
      <c r="B249" s="832" t="s">
        <v>3766</v>
      </c>
      <c r="C249" s="832" t="s">
        <v>3316</v>
      </c>
      <c r="D249" s="832" t="s">
        <v>3317</v>
      </c>
      <c r="E249" s="832" t="s">
        <v>3318</v>
      </c>
      <c r="F249" s="849">
        <v>1</v>
      </c>
      <c r="G249" s="849">
        <v>20.13</v>
      </c>
      <c r="H249" s="837">
        <v>1</v>
      </c>
      <c r="I249" s="849"/>
      <c r="J249" s="849"/>
      <c r="K249" s="837">
        <v>0</v>
      </c>
      <c r="L249" s="849">
        <v>1</v>
      </c>
      <c r="M249" s="850">
        <v>20.13</v>
      </c>
    </row>
    <row r="250" spans="1:13" ht="14.4" customHeight="1" x14ac:dyDescent="0.3">
      <c r="A250" s="831" t="s">
        <v>2185</v>
      </c>
      <c r="B250" s="832" t="s">
        <v>3766</v>
      </c>
      <c r="C250" s="832" t="s">
        <v>3319</v>
      </c>
      <c r="D250" s="832" t="s">
        <v>2837</v>
      </c>
      <c r="E250" s="832" t="s">
        <v>3320</v>
      </c>
      <c r="F250" s="849">
        <v>2</v>
      </c>
      <c r="G250" s="849">
        <v>40.26</v>
      </c>
      <c r="H250" s="837">
        <v>1</v>
      </c>
      <c r="I250" s="849"/>
      <c r="J250" s="849"/>
      <c r="K250" s="837">
        <v>0</v>
      </c>
      <c r="L250" s="849">
        <v>2</v>
      </c>
      <c r="M250" s="850">
        <v>40.26</v>
      </c>
    </row>
    <row r="251" spans="1:13" ht="14.4" customHeight="1" x14ac:dyDescent="0.3">
      <c r="A251" s="831" t="s">
        <v>2185</v>
      </c>
      <c r="B251" s="832" t="s">
        <v>3767</v>
      </c>
      <c r="C251" s="832" t="s">
        <v>2980</v>
      </c>
      <c r="D251" s="832" t="s">
        <v>2981</v>
      </c>
      <c r="E251" s="832" t="s">
        <v>2982</v>
      </c>
      <c r="F251" s="849"/>
      <c r="G251" s="849"/>
      <c r="H251" s="837">
        <v>0</v>
      </c>
      <c r="I251" s="849">
        <v>5</v>
      </c>
      <c r="J251" s="849">
        <v>514.5</v>
      </c>
      <c r="K251" s="837">
        <v>1</v>
      </c>
      <c r="L251" s="849">
        <v>5</v>
      </c>
      <c r="M251" s="850">
        <v>514.5</v>
      </c>
    </row>
    <row r="252" spans="1:13" ht="14.4" customHeight="1" x14ac:dyDescent="0.3">
      <c r="A252" s="831" t="s">
        <v>2185</v>
      </c>
      <c r="B252" s="832" t="s">
        <v>3767</v>
      </c>
      <c r="C252" s="832" t="s">
        <v>3247</v>
      </c>
      <c r="D252" s="832" t="s">
        <v>3248</v>
      </c>
      <c r="E252" s="832" t="s">
        <v>3249</v>
      </c>
      <c r="F252" s="849"/>
      <c r="G252" s="849"/>
      <c r="H252" s="837">
        <v>0</v>
      </c>
      <c r="I252" s="849">
        <v>2</v>
      </c>
      <c r="J252" s="849">
        <v>137.19999999999999</v>
      </c>
      <c r="K252" s="837">
        <v>1</v>
      </c>
      <c r="L252" s="849">
        <v>2</v>
      </c>
      <c r="M252" s="850">
        <v>137.19999999999999</v>
      </c>
    </row>
    <row r="253" spans="1:13" ht="14.4" customHeight="1" x14ac:dyDescent="0.3">
      <c r="A253" s="831" t="s">
        <v>2185</v>
      </c>
      <c r="B253" s="832" t="s">
        <v>3768</v>
      </c>
      <c r="C253" s="832" t="s">
        <v>2948</v>
      </c>
      <c r="D253" s="832" t="s">
        <v>2318</v>
      </c>
      <c r="E253" s="832" t="s">
        <v>2949</v>
      </c>
      <c r="F253" s="849"/>
      <c r="G253" s="849"/>
      <c r="H253" s="837">
        <v>0</v>
      </c>
      <c r="I253" s="849">
        <v>1</v>
      </c>
      <c r="J253" s="849">
        <v>424.24</v>
      </c>
      <c r="K253" s="837">
        <v>1</v>
      </c>
      <c r="L253" s="849">
        <v>1</v>
      </c>
      <c r="M253" s="850">
        <v>424.24</v>
      </c>
    </row>
    <row r="254" spans="1:13" ht="14.4" customHeight="1" x14ac:dyDescent="0.3">
      <c r="A254" s="831" t="s">
        <v>2185</v>
      </c>
      <c r="B254" s="832" t="s">
        <v>3768</v>
      </c>
      <c r="C254" s="832" t="s">
        <v>2317</v>
      </c>
      <c r="D254" s="832" t="s">
        <v>2318</v>
      </c>
      <c r="E254" s="832" t="s">
        <v>2319</v>
      </c>
      <c r="F254" s="849"/>
      <c r="G254" s="849"/>
      <c r="H254" s="837">
        <v>0</v>
      </c>
      <c r="I254" s="849">
        <v>11</v>
      </c>
      <c r="J254" s="849">
        <v>9333.3900000000012</v>
      </c>
      <c r="K254" s="837">
        <v>1</v>
      </c>
      <c r="L254" s="849">
        <v>11</v>
      </c>
      <c r="M254" s="850">
        <v>9333.3900000000012</v>
      </c>
    </row>
    <row r="255" spans="1:13" ht="14.4" customHeight="1" x14ac:dyDescent="0.3">
      <c r="A255" s="831" t="s">
        <v>2185</v>
      </c>
      <c r="B255" s="832" t="s">
        <v>3768</v>
      </c>
      <c r="C255" s="832" t="s">
        <v>2950</v>
      </c>
      <c r="D255" s="832" t="s">
        <v>2318</v>
      </c>
      <c r="E255" s="832" t="s">
        <v>2951</v>
      </c>
      <c r="F255" s="849"/>
      <c r="G255" s="849"/>
      <c r="H255" s="837">
        <v>0</v>
      </c>
      <c r="I255" s="849">
        <v>5</v>
      </c>
      <c r="J255" s="849">
        <v>2390.35</v>
      </c>
      <c r="K255" s="837">
        <v>1</v>
      </c>
      <c r="L255" s="849">
        <v>5</v>
      </c>
      <c r="M255" s="850">
        <v>2390.35</v>
      </c>
    </row>
    <row r="256" spans="1:13" ht="14.4" customHeight="1" x14ac:dyDescent="0.3">
      <c r="A256" s="831" t="s">
        <v>2185</v>
      </c>
      <c r="B256" s="832" t="s">
        <v>3768</v>
      </c>
      <c r="C256" s="832" t="s">
        <v>3219</v>
      </c>
      <c r="D256" s="832" t="s">
        <v>3220</v>
      </c>
      <c r="E256" s="832" t="s">
        <v>3221</v>
      </c>
      <c r="F256" s="849">
        <v>2</v>
      </c>
      <c r="G256" s="849">
        <v>1696.98</v>
      </c>
      <c r="H256" s="837">
        <v>1</v>
      </c>
      <c r="I256" s="849"/>
      <c r="J256" s="849"/>
      <c r="K256" s="837">
        <v>0</v>
      </c>
      <c r="L256" s="849">
        <v>2</v>
      </c>
      <c r="M256" s="850">
        <v>1696.98</v>
      </c>
    </row>
    <row r="257" spans="1:13" ht="14.4" customHeight="1" x14ac:dyDescent="0.3">
      <c r="A257" s="831" t="s">
        <v>2185</v>
      </c>
      <c r="B257" s="832" t="s">
        <v>3768</v>
      </c>
      <c r="C257" s="832" t="s">
        <v>3229</v>
      </c>
      <c r="D257" s="832" t="s">
        <v>3223</v>
      </c>
      <c r="E257" s="832" t="s">
        <v>2954</v>
      </c>
      <c r="F257" s="849"/>
      <c r="G257" s="849"/>
      <c r="H257" s="837">
        <v>0</v>
      </c>
      <c r="I257" s="849">
        <v>3</v>
      </c>
      <c r="J257" s="849">
        <v>2290.89</v>
      </c>
      <c r="K257" s="837">
        <v>1</v>
      </c>
      <c r="L257" s="849">
        <v>3</v>
      </c>
      <c r="M257" s="850">
        <v>2290.89</v>
      </c>
    </row>
    <row r="258" spans="1:13" ht="14.4" customHeight="1" x14ac:dyDescent="0.3">
      <c r="A258" s="831" t="s">
        <v>2185</v>
      </c>
      <c r="B258" s="832" t="s">
        <v>3768</v>
      </c>
      <c r="C258" s="832" t="s">
        <v>3225</v>
      </c>
      <c r="D258" s="832" t="s">
        <v>3226</v>
      </c>
      <c r="E258" s="832" t="s">
        <v>2319</v>
      </c>
      <c r="F258" s="849">
        <v>2</v>
      </c>
      <c r="G258" s="849">
        <v>1696.98</v>
      </c>
      <c r="H258" s="837">
        <v>1</v>
      </c>
      <c r="I258" s="849"/>
      <c r="J258" s="849"/>
      <c r="K258" s="837">
        <v>0</v>
      </c>
      <c r="L258" s="849">
        <v>2</v>
      </c>
      <c r="M258" s="850">
        <v>1696.98</v>
      </c>
    </row>
    <row r="259" spans="1:13" ht="14.4" customHeight="1" x14ac:dyDescent="0.3">
      <c r="A259" s="831" t="s">
        <v>2185</v>
      </c>
      <c r="B259" s="832" t="s">
        <v>3768</v>
      </c>
      <c r="C259" s="832" t="s">
        <v>3222</v>
      </c>
      <c r="D259" s="832" t="s">
        <v>3223</v>
      </c>
      <c r="E259" s="832" t="s">
        <v>3224</v>
      </c>
      <c r="F259" s="849">
        <v>1</v>
      </c>
      <c r="G259" s="849">
        <v>0</v>
      </c>
      <c r="H259" s="837"/>
      <c r="I259" s="849"/>
      <c r="J259" s="849"/>
      <c r="K259" s="837"/>
      <c r="L259" s="849">
        <v>1</v>
      </c>
      <c r="M259" s="850">
        <v>0</v>
      </c>
    </row>
    <row r="260" spans="1:13" ht="14.4" customHeight="1" x14ac:dyDescent="0.3">
      <c r="A260" s="831" t="s">
        <v>2185</v>
      </c>
      <c r="B260" s="832" t="s">
        <v>3768</v>
      </c>
      <c r="C260" s="832" t="s">
        <v>3230</v>
      </c>
      <c r="D260" s="832" t="s">
        <v>3231</v>
      </c>
      <c r="E260" s="832" t="s">
        <v>3216</v>
      </c>
      <c r="F260" s="849">
        <v>5</v>
      </c>
      <c r="G260" s="849">
        <v>2829.7000000000003</v>
      </c>
      <c r="H260" s="837">
        <v>1</v>
      </c>
      <c r="I260" s="849"/>
      <c r="J260" s="849"/>
      <c r="K260" s="837">
        <v>0</v>
      </c>
      <c r="L260" s="849">
        <v>5</v>
      </c>
      <c r="M260" s="850">
        <v>2829.7000000000003</v>
      </c>
    </row>
    <row r="261" spans="1:13" ht="14.4" customHeight="1" x14ac:dyDescent="0.3">
      <c r="A261" s="831" t="s">
        <v>2185</v>
      </c>
      <c r="B261" s="832" t="s">
        <v>1999</v>
      </c>
      <c r="C261" s="832" t="s">
        <v>3298</v>
      </c>
      <c r="D261" s="832" t="s">
        <v>3038</v>
      </c>
      <c r="E261" s="832" t="s">
        <v>3299</v>
      </c>
      <c r="F261" s="849">
        <v>6</v>
      </c>
      <c r="G261" s="849">
        <v>7174.5</v>
      </c>
      <c r="H261" s="837">
        <v>1</v>
      </c>
      <c r="I261" s="849"/>
      <c r="J261" s="849"/>
      <c r="K261" s="837">
        <v>0</v>
      </c>
      <c r="L261" s="849">
        <v>6</v>
      </c>
      <c r="M261" s="850">
        <v>7174.5</v>
      </c>
    </row>
    <row r="262" spans="1:13" ht="14.4" customHeight="1" x14ac:dyDescent="0.3">
      <c r="A262" s="831" t="s">
        <v>2185</v>
      </c>
      <c r="B262" s="832" t="s">
        <v>1999</v>
      </c>
      <c r="C262" s="832" t="s">
        <v>3294</v>
      </c>
      <c r="D262" s="832" t="s">
        <v>3038</v>
      </c>
      <c r="E262" s="832" t="s">
        <v>3042</v>
      </c>
      <c r="F262" s="849">
        <v>1</v>
      </c>
      <c r="G262" s="849">
        <v>597.88</v>
      </c>
      <c r="H262" s="837">
        <v>1</v>
      </c>
      <c r="I262" s="849"/>
      <c r="J262" s="849"/>
      <c r="K262" s="837">
        <v>0</v>
      </c>
      <c r="L262" s="849">
        <v>1</v>
      </c>
      <c r="M262" s="850">
        <v>597.88</v>
      </c>
    </row>
    <row r="263" spans="1:13" ht="14.4" customHeight="1" x14ac:dyDescent="0.3">
      <c r="A263" s="831" t="s">
        <v>2185</v>
      </c>
      <c r="B263" s="832" t="s">
        <v>1999</v>
      </c>
      <c r="C263" s="832" t="s">
        <v>3295</v>
      </c>
      <c r="D263" s="832" t="s">
        <v>3038</v>
      </c>
      <c r="E263" s="832" t="s">
        <v>2002</v>
      </c>
      <c r="F263" s="849">
        <v>4</v>
      </c>
      <c r="G263" s="849">
        <v>1195.76</v>
      </c>
      <c r="H263" s="837">
        <v>1</v>
      </c>
      <c r="I263" s="849"/>
      <c r="J263" s="849"/>
      <c r="K263" s="837">
        <v>0</v>
      </c>
      <c r="L263" s="849">
        <v>4</v>
      </c>
      <c r="M263" s="850">
        <v>1195.76</v>
      </c>
    </row>
    <row r="264" spans="1:13" ht="14.4" customHeight="1" x14ac:dyDescent="0.3">
      <c r="A264" s="831" t="s">
        <v>2185</v>
      </c>
      <c r="B264" s="832" t="s">
        <v>1999</v>
      </c>
      <c r="C264" s="832" t="s">
        <v>3037</v>
      </c>
      <c r="D264" s="832" t="s">
        <v>3038</v>
      </c>
      <c r="E264" s="832" t="s">
        <v>2432</v>
      </c>
      <c r="F264" s="849">
        <v>17</v>
      </c>
      <c r="G264" s="849">
        <v>20327.75</v>
      </c>
      <c r="H264" s="837">
        <v>1</v>
      </c>
      <c r="I264" s="849"/>
      <c r="J264" s="849"/>
      <c r="K264" s="837">
        <v>0</v>
      </c>
      <c r="L264" s="849">
        <v>17</v>
      </c>
      <c r="M264" s="850">
        <v>20327.75</v>
      </c>
    </row>
    <row r="265" spans="1:13" ht="14.4" customHeight="1" x14ac:dyDescent="0.3">
      <c r="A265" s="831" t="s">
        <v>2185</v>
      </c>
      <c r="B265" s="832" t="s">
        <v>1999</v>
      </c>
      <c r="C265" s="832" t="s">
        <v>3296</v>
      </c>
      <c r="D265" s="832" t="s">
        <v>3038</v>
      </c>
      <c r="E265" s="832" t="s">
        <v>3297</v>
      </c>
      <c r="F265" s="849">
        <v>2</v>
      </c>
      <c r="G265" s="849">
        <v>0</v>
      </c>
      <c r="H265" s="837"/>
      <c r="I265" s="849"/>
      <c r="J265" s="849"/>
      <c r="K265" s="837"/>
      <c r="L265" s="849">
        <v>2</v>
      </c>
      <c r="M265" s="850">
        <v>0</v>
      </c>
    </row>
    <row r="266" spans="1:13" ht="14.4" customHeight="1" x14ac:dyDescent="0.3">
      <c r="A266" s="831" t="s">
        <v>2185</v>
      </c>
      <c r="B266" s="832" t="s">
        <v>1999</v>
      </c>
      <c r="C266" s="832" t="s">
        <v>3041</v>
      </c>
      <c r="D266" s="832" t="s">
        <v>2001</v>
      </c>
      <c r="E266" s="832" t="s">
        <v>3042</v>
      </c>
      <c r="F266" s="849"/>
      <c r="G266" s="849"/>
      <c r="H266" s="837">
        <v>0</v>
      </c>
      <c r="I266" s="849">
        <v>1</v>
      </c>
      <c r="J266" s="849">
        <v>597.88</v>
      </c>
      <c r="K266" s="837">
        <v>1</v>
      </c>
      <c r="L266" s="849">
        <v>1</v>
      </c>
      <c r="M266" s="850">
        <v>597.88</v>
      </c>
    </row>
    <row r="267" spans="1:13" ht="14.4" customHeight="1" x14ac:dyDescent="0.3">
      <c r="A267" s="831" t="s">
        <v>2185</v>
      </c>
      <c r="B267" s="832" t="s">
        <v>1999</v>
      </c>
      <c r="C267" s="832" t="s">
        <v>3302</v>
      </c>
      <c r="D267" s="832" t="s">
        <v>2431</v>
      </c>
      <c r="E267" s="832" t="s">
        <v>3303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2185</v>
      </c>
      <c r="B268" s="832" t="s">
        <v>1999</v>
      </c>
      <c r="C268" s="832" t="s">
        <v>2430</v>
      </c>
      <c r="D268" s="832" t="s">
        <v>2431</v>
      </c>
      <c r="E268" s="832" t="s">
        <v>2432</v>
      </c>
      <c r="F268" s="849">
        <v>2</v>
      </c>
      <c r="G268" s="849">
        <v>3430.8</v>
      </c>
      <c r="H268" s="837">
        <v>1</v>
      </c>
      <c r="I268" s="849"/>
      <c r="J268" s="849"/>
      <c r="K268" s="837">
        <v>0</v>
      </c>
      <c r="L268" s="849">
        <v>2</v>
      </c>
      <c r="M268" s="850">
        <v>3430.8</v>
      </c>
    </row>
    <row r="269" spans="1:13" ht="14.4" customHeight="1" x14ac:dyDescent="0.3">
      <c r="A269" s="831" t="s">
        <v>2185</v>
      </c>
      <c r="B269" s="832" t="s">
        <v>1999</v>
      </c>
      <c r="C269" s="832" t="s">
        <v>3304</v>
      </c>
      <c r="D269" s="832" t="s">
        <v>3045</v>
      </c>
      <c r="E269" s="832" t="s">
        <v>3042</v>
      </c>
      <c r="F269" s="849">
        <v>3</v>
      </c>
      <c r="G269" s="849">
        <v>3858.57</v>
      </c>
      <c r="H269" s="837">
        <v>1</v>
      </c>
      <c r="I269" s="849"/>
      <c r="J269" s="849"/>
      <c r="K269" s="837">
        <v>0</v>
      </c>
      <c r="L269" s="849">
        <v>3</v>
      </c>
      <c r="M269" s="850">
        <v>3858.57</v>
      </c>
    </row>
    <row r="270" spans="1:13" ht="14.4" customHeight="1" x14ac:dyDescent="0.3">
      <c r="A270" s="831" t="s">
        <v>2185</v>
      </c>
      <c r="B270" s="832" t="s">
        <v>1999</v>
      </c>
      <c r="C270" s="832" t="s">
        <v>3305</v>
      </c>
      <c r="D270" s="832" t="s">
        <v>2431</v>
      </c>
      <c r="E270" s="832" t="s">
        <v>3306</v>
      </c>
      <c r="F270" s="849">
        <v>2</v>
      </c>
      <c r="G270" s="849">
        <v>0</v>
      </c>
      <c r="H270" s="837"/>
      <c r="I270" s="849"/>
      <c r="J270" s="849"/>
      <c r="K270" s="837"/>
      <c r="L270" s="849">
        <v>2</v>
      </c>
      <c r="M270" s="850">
        <v>0</v>
      </c>
    </row>
    <row r="271" spans="1:13" ht="14.4" customHeight="1" x14ac:dyDescent="0.3">
      <c r="A271" s="831" t="s">
        <v>2185</v>
      </c>
      <c r="B271" s="832" t="s">
        <v>1999</v>
      </c>
      <c r="C271" s="832" t="s">
        <v>3044</v>
      </c>
      <c r="D271" s="832" t="s">
        <v>3045</v>
      </c>
      <c r="E271" s="832" t="s">
        <v>2432</v>
      </c>
      <c r="F271" s="849">
        <v>3</v>
      </c>
      <c r="G271" s="849">
        <v>5146.4400000000005</v>
      </c>
      <c r="H271" s="837">
        <v>1</v>
      </c>
      <c r="I271" s="849"/>
      <c r="J271" s="849"/>
      <c r="K271" s="837">
        <v>0</v>
      </c>
      <c r="L271" s="849">
        <v>3</v>
      </c>
      <c r="M271" s="850">
        <v>5146.4400000000005</v>
      </c>
    </row>
    <row r="272" spans="1:13" ht="14.4" customHeight="1" x14ac:dyDescent="0.3">
      <c r="A272" s="831" t="s">
        <v>2185</v>
      </c>
      <c r="B272" s="832" t="s">
        <v>1999</v>
      </c>
      <c r="C272" s="832" t="s">
        <v>3046</v>
      </c>
      <c r="D272" s="832" t="s">
        <v>2001</v>
      </c>
      <c r="E272" s="832" t="s">
        <v>2432</v>
      </c>
      <c r="F272" s="849"/>
      <c r="G272" s="849"/>
      <c r="H272" s="837">
        <v>0</v>
      </c>
      <c r="I272" s="849">
        <v>14</v>
      </c>
      <c r="J272" s="849">
        <v>16740.5</v>
      </c>
      <c r="K272" s="837">
        <v>1</v>
      </c>
      <c r="L272" s="849">
        <v>14</v>
      </c>
      <c r="M272" s="850">
        <v>16740.5</v>
      </c>
    </row>
    <row r="273" spans="1:13" ht="14.4" customHeight="1" x14ac:dyDescent="0.3">
      <c r="A273" s="831" t="s">
        <v>2185</v>
      </c>
      <c r="B273" s="832" t="s">
        <v>1999</v>
      </c>
      <c r="C273" s="832" t="s">
        <v>3049</v>
      </c>
      <c r="D273" s="832" t="s">
        <v>2001</v>
      </c>
      <c r="E273" s="832" t="s">
        <v>3050</v>
      </c>
      <c r="F273" s="849"/>
      <c r="G273" s="849"/>
      <c r="H273" s="837">
        <v>0</v>
      </c>
      <c r="I273" s="849">
        <v>6</v>
      </c>
      <c r="J273" s="849">
        <v>14348.880000000001</v>
      </c>
      <c r="K273" s="837">
        <v>1</v>
      </c>
      <c r="L273" s="849">
        <v>6</v>
      </c>
      <c r="M273" s="850">
        <v>14348.880000000001</v>
      </c>
    </row>
    <row r="274" spans="1:13" ht="14.4" customHeight="1" x14ac:dyDescent="0.3">
      <c r="A274" s="831" t="s">
        <v>2185</v>
      </c>
      <c r="B274" s="832" t="s">
        <v>2021</v>
      </c>
      <c r="C274" s="832" t="s">
        <v>3189</v>
      </c>
      <c r="D274" s="832" t="s">
        <v>3190</v>
      </c>
      <c r="E274" s="832" t="s">
        <v>3191</v>
      </c>
      <c r="F274" s="849"/>
      <c r="G274" s="849"/>
      <c r="H274" s="837">
        <v>0</v>
      </c>
      <c r="I274" s="849">
        <v>1</v>
      </c>
      <c r="J274" s="849">
        <v>14.11</v>
      </c>
      <c r="K274" s="837">
        <v>1</v>
      </c>
      <c r="L274" s="849">
        <v>1</v>
      </c>
      <c r="M274" s="850">
        <v>14.11</v>
      </c>
    </row>
    <row r="275" spans="1:13" ht="14.4" customHeight="1" x14ac:dyDescent="0.3">
      <c r="A275" s="831" t="s">
        <v>2185</v>
      </c>
      <c r="B275" s="832" t="s">
        <v>2021</v>
      </c>
      <c r="C275" s="832" t="s">
        <v>2025</v>
      </c>
      <c r="D275" s="832" t="s">
        <v>2026</v>
      </c>
      <c r="E275" s="832" t="s">
        <v>2027</v>
      </c>
      <c r="F275" s="849"/>
      <c r="G275" s="849"/>
      <c r="H275" s="837">
        <v>0</v>
      </c>
      <c r="I275" s="849">
        <v>2</v>
      </c>
      <c r="J275" s="849">
        <v>9.4</v>
      </c>
      <c r="K275" s="837">
        <v>1</v>
      </c>
      <c r="L275" s="849">
        <v>2</v>
      </c>
      <c r="M275" s="850">
        <v>9.4</v>
      </c>
    </row>
    <row r="276" spans="1:13" ht="14.4" customHeight="1" x14ac:dyDescent="0.3">
      <c r="A276" s="831" t="s">
        <v>2185</v>
      </c>
      <c r="B276" s="832" t="s">
        <v>2032</v>
      </c>
      <c r="C276" s="832" t="s">
        <v>2035</v>
      </c>
      <c r="D276" s="832" t="s">
        <v>1326</v>
      </c>
      <c r="E276" s="832" t="s">
        <v>2036</v>
      </c>
      <c r="F276" s="849"/>
      <c r="G276" s="849"/>
      <c r="H276" s="837"/>
      <c r="I276" s="849">
        <v>1</v>
      </c>
      <c r="J276" s="849">
        <v>0</v>
      </c>
      <c r="K276" s="837"/>
      <c r="L276" s="849">
        <v>1</v>
      </c>
      <c r="M276" s="850">
        <v>0</v>
      </c>
    </row>
    <row r="277" spans="1:13" ht="14.4" customHeight="1" x14ac:dyDescent="0.3">
      <c r="A277" s="831" t="s">
        <v>2185</v>
      </c>
      <c r="B277" s="832" t="s">
        <v>2032</v>
      </c>
      <c r="C277" s="832" t="s">
        <v>2370</v>
      </c>
      <c r="D277" s="832" t="s">
        <v>2371</v>
      </c>
      <c r="E277" s="832" t="s">
        <v>2372</v>
      </c>
      <c r="F277" s="849">
        <v>1</v>
      </c>
      <c r="G277" s="849">
        <v>0</v>
      </c>
      <c r="H277" s="837"/>
      <c r="I277" s="849"/>
      <c r="J277" s="849"/>
      <c r="K277" s="837"/>
      <c r="L277" s="849">
        <v>1</v>
      </c>
      <c r="M277" s="850">
        <v>0</v>
      </c>
    </row>
    <row r="278" spans="1:13" ht="14.4" customHeight="1" x14ac:dyDescent="0.3">
      <c r="A278" s="831" t="s">
        <v>2185</v>
      </c>
      <c r="B278" s="832" t="s">
        <v>2037</v>
      </c>
      <c r="C278" s="832" t="s">
        <v>3200</v>
      </c>
      <c r="D278" s="832" t="s">
        <v>799</v>
      </c>
      <c r="E278" s="832" t="s">
        <v>2042</v>
      </c>
      <c r="F278" s="849"/>
      <c r="G278" s="849"/>
      <c r="H278" s="837">
        <v>0</v>
      </c>
      <c r="I278" s="849">
        <v>1</v>
      </c>
      <c r="J278" s="849">
        <v>264</v>
      </c>
      <c r="K278" s="837">
        <v>1</v>
      </c>
      <c r="L278" s="849">
        <v>1</v>
      </c>
      <c r="M278" s="850">
        <v>264</v>
      </c>
    </row>
    <row r="279" spans="1:13" ht="14.4" customHeight="1" x14ac:dyDescent="0.3">
      <c r="A279" s="831" t="s">
        <v>2185</v>
      </c>
      <c r="B279" s="832" t="s">
        <v>2037</v>
      </c>
      <c r="C279" s="832" t="s">
        <v>2038</v>
      </c>
      <c r="D279" s="832" t="s">
        <v>797</v>
      </c>
      <c r="E279" s="832" t="s">
        <v>1829</v>
      </c>
      <c r="F279" s="849"/>
      <c r="G279" s="849"/>
      <c r="H279" s="837">
        <v>0</v>
      </c>
      <c r="I279" s="849">
        <v>32</v>
      </c>
      <c r="J279" s="849">
        <v>1736.9599999999998</v>
      </c>
      <c r="K279" s="837">
        <v>1</v>
      </c>
      <c r="L279" s="849">
        <v>32</v>
      </c>
      <c r="M279" s="850">
        <v>1736.9599999999998</v>
      </c>
    </row>
    <row r="280" spans="1:13" ht="14.4" customHeight="1" x14ac:dyDescent="0.3">
      <c r="A280" s="831" t="s">
        <v>2185</v>
      </c>
      <c r="B280" s="832" t="s">
        <v>2047</v>
      </c>
      <c r="C280" s="832" t="s">
        <v>2913</v>
      </c>
      <c r="D280" s="832" t="s">
        <v>2914</v>
      </c>
      <c r="E280" s="832" t="s">
        <v>1829</v>
      </c>
      <c r="F280" s="849">
        <v>3</v>
      </c>
      <c r="G280" s="849">
        <v>396</v>
      </c>
      <c r="H280" s="837">
        <v>1</v>
      </c>
      <c r="I280" s="849"/>
      <c r="J280" s="849"/>
      <c r="K280" s="837">
        <v>0</v>
      </c>
      <c r="L280" s="849">
        <v>3</v>
      </c>
      <c r="M280" s="850">
        <v>396</v>
      </c>
    </row>
    <row r="281" spans="1:13" ht="14.4" customHeight="1" x14ac:dyDescent="0.3">
      <c r="A281" s="831" t="s">
        <v>2185</v>
      </c>
      <c r="B281" s="832" t="s">
        <v>3783</v>
      </c>
      <c r="C281" s="832" t="s">
        <v>3271</v>
      </c>
      <c r="D281" s="832" t="s">
        <v>3272</v>
      </c>
      <c r="E281" s="832" t="s">
        <v>3273</v>
      </c>
      <c r="F281" s="849"/>
      <c r="G281" s="849"/>
      <c r="H281" s="837">
        <v>0</v>
      </c>
      <c r="I281" s="849">
        <v>9</v>
      </c>
      <c r="J281" s="849">
        <v>1449.54</v>
      </c>
      <c r="K281" s="837">
        <v>1</v>
      </c>
      <c r="L281" s="849">
        <v>9</v>
      </c>
      <c r="M281" s="850">
        <v>1449.54</v>
      </c>
    </row>
    <row r="282" spans="1:13" ht="14.4" customHeight="1" x14ac:dyDescent="0.3">
      <c r="A282" s="831" t="s">
        <v>2185</v>
      </c>
      <c r="B282" s="832" t="s">
        <v>3769</v>
      </c>
      <c r="C282" s="832" t="s">
        <v>3332</v>
      </c>
      <c r="D282" s="832" t="s">
        <v>3104</v>
      </c>
      <c r="E282" s="832" t="s">
        <v>3333</v>
      </c>
      <c r="F282" s="849"/>
      <c r="G282" s="849"/>
      <c r="H282" s="837">
        <v>0</v>
      </c>
      <c r="I282" s="849">
        <v>3</v>
      </c>
      <c r="J282" s="849">
        <v>241.59</v>
      </c>
      <c r="K282" s="837">
        <v>1</v>
      </c>
      <c r="L282" s="849">
        <v>3</v>
      </c>
      <c r="M282" s="850">
        <v>241.59</v>
      </c>
    </row>
    <row r="283" spans="1:13" ht="14.4" customHeight="1" x14ac:dyDescent="0.3">
      <c r="A283" s="831" t="s">
        <v>2185</v>
      </c>
      <c r="B283" s="832" t="s">
        <v>3769</v>
      </c>
      <c r="C283" s="832" t="s">
        <v>3103</v>
      </c>
      <c r="D283" s="832" t="s">
        <v>3104</v>
      </c>
      <c r="E283" s="832" t="s">
        <v>3105</v>
      </c>
      <c r="F283" s="849"/>
      <c r="G283" s="849"/>
      <c r="H283" s="837">
        <v>0</v>
      </c>
      <c r="I283" s="849">
        <v>3</v>
      </c>
      <c r="J283" s="849">
        <v>483.18</v>
      </c>
      <c r="K283" s="837">
        <v>1</v>
      </c>
      <c r="L283" s="849">
        <v>3</v>
      </c>
      <c r="M283" s="850">
        <v>483.18</v>
      </c>
    </row>
    <row r="284" spans="1:13" ht="14.4" customHeight="1" x14ac:dyDescent="0.3">
      <c r="A284" s="831" t="s">
        <v>2185</v>
      </c>
      <c r="B284" s="832" t="s">
        <v>3784</v>
      </c>
      <c r="C284" s="832" t="s">
        <v>3193</v>
      </c>
      <c r="D284" s="832" t="s">
        <v>3194</v>
      </c>
      <c r="E284" s="832" t="s">
        <v>3195</v>
      </c>
      <c r="F284" s="849">
        <v>3</v>
      </c>
      <c r="G284" s="849">
        <v>394.86</v>
      </c>
      <c r="H284" s="837">
        <v>1</v>
      </c>
      <c r="I284" s="849"/>
      <c r="J284" s="849"/>
      <c r="K284" s="837">
        <v>0</v>
      </c>
      <c r="L284" s="849">
        <v>3</v>
      </c>
      <c r="M284" s="850">
        <v>394.86</v>
      </c>
    </row>
    <row r="285" spans="1:13" ht="14.4" customHeight="1" x14ac:dyDescent="0.3">
      <c r="A285" s="831" t="s">
        <v>2185</v>
      </c>
      <c r="B285" s="832" t="s">
        <v>2067</v>
      </c>
      <c r="C285" s="832" t="s">
        <v>3201</v>
      </c>
      <c r="D285" s="832" t="s">
        <v>2848</v>
      </c>
      <c r="E285" s="832" t="s">
        <v>1826</v>
      </c>
      <c r="F285" s="849">
        <v>1</v>
      </c>
      <c r="G285" s="849">
        <v>69.16</v>
      </c>
      <c r="H285" s="837">
        <v>1</v>
      </c>
      <c r="I285" s="849"/>
      <c r="J285" s="849"/>
      <c r="K285" s="837">
        <v>0</v>
      </c>
      <c r="L285" s="849">
        <v>1</v>
      </c>
      <c r="M285" s="850">
        <v>69.16</v>
      </c>
    </row>
    <row r="286" spans="1:13" ht="14.4" customHeight="1" x14ac:dyDescent="0.3">
      <c r="A286" s="831" t="s">
        <v>2185</v>
      </c>
      <c r="B286" s="832" t="s">
        <v>3771</v>
      </c>
      <c r="C286" s="832" t="s">
        <v>3123</v>
      </c>
      <c r="D286" s="832" t="s">
        <v>3124</v>
      </c>
      <c r="E286" s="832" t="s">
        <v>3125</v>
      </c>
      <c r="F286" s="849">
        <v>22</v>
      </c>
      <c r="G286" s="849">
        <v>2198.6799999999998</v>
      </c>
      <c r="H286" s="837">
        <v>1</v>
      </c>
      <c r="I286" s="849"/>
      <c r="J286" s="849"/>
      <c r="K286" s="837">
        <v>0</v>
      </c>
      <c r="L286" s="849">
        <v>22</v>
      </c>
      <c r="M286" s="850">
        <v>2198.6799999999998</v>
      </c>
    </row>
    <row r="287" spans="1:13" ht="14.4" customHeight="1" x14ac:dyDescent="0.3">
      <c r="A287" s="831" t="s">
        <v>2185</v>
      </c>
      <c r="B287" s="832" t="s">
        <v>3776</v>
      </c>
      <c r="C287" s="832" t="s">
        <v>3340</v>
      </c>
      <c r="D287" s="832" t="s">
        <v>3341</v>
      </c>
      <c r="E287" s="832" t="s">
        <v>3342</v>
      </c>
      <c r="F287" s="849"/>
      <c r="G287" s="849"/>
      <c r="H287" s="837">
        <v>0</v>
      </c>
      <c r="I287" s="849">
        <v>2</v>
      </c>
      <c r="J287" s="849">
        <v>130.72</v>
      </c>
      <c r="K287" s="837">
        <v>1</v>
      </c>
      <c r="L287" s="849">
        <v>2</v>
      </c>
      <c r="M287" s="850">
        <v>130.72</v>
      </c>
    </row>
    <row r="288" spans="1:13" ht="14.4" customHeight="1" x14ac:dyDescent="0.3">
      <c r="A288" s="831" t="s">
        <v>2186</v>
      </c>
      <c r="B288" s="832" t="s">
        <v>1759</v>
      </c>
      <c r="C288" s="832" t="s">
        <v>2345</v>
      </c>
      <c r="D288" s="832" t="s">
        <v>1763</v>
      </c>
      <c r="E288" s="832" t="s">
        <v>2346</v>
      </c>
      <c r="F288" s="849"/>
      <c r="G288" s="849"/>
      <c r="H288" s="837">
        <v>0</v>
      </c>
      <c r="I288" s="849">
        <v>4</v>
      </c>
      <c r="J288" s="849">
        <v>823.36</v>
      </c>
      <c r="K288" s="837">
        <v>1</v>
      </c>
      <c r="L288" s="849">
        <v>4</v>
      </c>
      <c r="M288" s="850">
        <v>823.36</v>
      </c>
    </row>
    <row r="289" spans="1:13" ht="14.4" customHeight="1" x14ac:dyDescent="0.3">
      <c r="A289" s="831" t="s">
        <v>2186</v>
      </c>
      <c r="B289" s="832" t="s">
        <v>1759</v>
      </c>
      <c r="C289" s="832" t="s">
        <v>2347</v>
      </c>
      <c r="D289" s="832" t="s">
        <v>1763</v>
      </c>
      <c r="E289" s="832" t="s">
        <v>2348</v>
      </c>
      <c r="F289" s="849"/>
      <c r="G289" s="849"/>
      <c r="H289" s="837">
        <v>0</v>
      </c>
      <c r="I289" s="849">
        <v>3</v>
      </c>
      <c r="J289" s="849">
        <v>263.46000000000004</v>
      </c>
      <c r="K289" s="837">
        <v>1</v>
      </c>
      <c r="L289" s="849">
        <v>3</v>
      </c>
      <c r="M289" s="850">
        <v>263.46000000000004</v>
      </c>
    </row>
    <row r="290" spans="1:13" ht="14.4" customHeight="1" x14ac:dyDescent="0.3">
      <c r="A290" s="831" t="s">
        <v>2186</v>
      </c>
      <c r="B290" s="832" t="s">
        <v>1759</v>
      </c>
      <c r="C290" s="832" t="s">
        <v>2349</v>
      </c>
      <c r="D290" s="832" t="s">
        <v>1763</v>
      </c>
      <c r="E290" s="832" t="s">
        <v>2346</v>
      </c>
      <c r="F290" s="849"/>
      <c r="G290" s="849"/>
      <c r="H290" s="837">
        <v>0</v>
      </c>
      <c r="I290" s="849">
        <v>2</v>
      </c>
      <c r="J290" s="849">
        <v>230.36</v>
      </c>
      <c r="K290" s="837">
        <v>1</v>
      </c>
      <c r="L290" s="849">
        <v>2</v>
      </c>
      <c r="M290" s="850">
        <v>230.36</v>
      </c>
    </row>
    <row r="291" spans="1:13" ht="14.4" customHeight="1" x14ac:dyDescent="0.3">
      <c r="A291" s="831" t="s">
        <v>2186</v>
      </c>
      <c r="B291" s="832" t="s">
        <v>2092</v>
      </c>
      <c r="C291" s="832" t="s">
        <v>3283</v>
      </c>
      <c r="D291" s="832" t="s">
        <v>3284</v>
      </c>
      <c r="E291" s="832" t="s">
        <v>3285</v>
      </c>
      <c r="F291" s="849">
        <v>2</v>
      </c>
      <c r="G291" s="849">
        <v>1337.08</v>
      </c>
      <c r="H291" s="837">
        <v>1</v>
      </c>
      <c r="I291" s="849"/>
      <c r="J291" s="849"/>
      <c r="K291" s="837">
        <v>0</v>
      </c>
      <c r="L291" s="849">
        <v>2</v>
      </c>
      <c r="M291" s="850">
        <v>1337.08</v>
      </c>
    </row>
    <row r="292" spans="1:13" ht="14.4" customHeight="1" x14ac:dyDescent="0.3">
      <c r="A292" s="831" t="s">
        <v>2186</v>
      </c>
      <c r="B292" s="832" t="s">
        <v>1778</v>
      </c>
      <c r="C292" s="832" t="s">
        <v>1781</v>
      </c>
      <c r="D292" s="832" t="s">
        <v>928</v>
      </c>
      <c r="E292" s="832" t="s">
        <v>1782</v>
      </c>
      <c r="F292" s="849"/>
      <c r="G292" s="849"/>
      <c r="H292" s="837">
        <v>0</v>
      </c>
      <c r="I292" s="849">
        <v>1</v>
      </c>
      <c r="J292" s="849">
        <v>490.89</v>
      </c>
      <c r="K292" s="837">
        <v>1</v>
      </c>
      <c r="L292" s="849">
        <v>1</v>
      </c>
      <c r="M292" s="850">
        <v>490.89</v>
      </c>
    </row>
    <row r="293" spans="1:13" ht="14.4" customHeight="1" x14ac:dyDescent="0.3">
      <c r="A293" s="831" t="s">
        <v>2186</v>
      </c>
      <c r="B293" s="832" t="s">
        <v>3777</v>
      </c>
      <c r="C293" s="832" t="s">
        <v>2236</v>
      </c>
      <c r="D293" s="832" t="s">
        <v>2237</v>
      </c>
      <c r="E293" s="832" t="s">
        <v>2238</v>
      </c>
      <c r="F293" s="849"/>
      <c r="G293" s="849"/>
      <c r="H293" s="837">
        <v>0</v>
      </c>
      <c r="I293" s="849">
        <v>1</v>
      </c>
      <c r="J293" s="849">
        <v>819.07</v>
      </c>
      <c r="K293" s="837">
        <v>1</v>
      </c>
      <c r="L293" s="849">
        <v>1</v>
      </c>
      <c r="M293" s="850">
        <v>819.07</v>
      </c>
    </row>
    <row r="294" spans="1:13" ht="14.4" customHeight="1" x14ac:dyDescent="0.3">
      <c r="A294" s="831" t="s">
        <v>2186</v>
      </c>
      <c r="B294" s="832" t="s">
        <v>1879</v>
      </c>
      <c r="C294" s="832" t="s">
        <v>2291</v>
      </c>
      <c r="D294" s="832" t="s">
        <v>1423</v>
      </c>
      <c r="E294" s="832" t="s">
        <v>2292</v>
      </c>
      <c r="F294" s="849"/>
      <c r="G294" s="849"/>
      <c r="H294" s="837">
        <v>0</v>
      </c>
      <c r="I294" s="849">
        <v>5</v>
      </c>
      <c r="J294" s="849">
        <v>771.80000000000007</v>
      </c>
      <c r="K294" s="837">
        <v>1</v>
      </c>
      <c r="L294" s="849">
        <v>5</v>
      </c>
      <c r="M294" s="850">
        <v>771.80000000000007</v>
      </c>
    </row>
    <row r="295" spans="1:13" ht="14.4" customHeight="1" x14ac:dyDescent="0.3">
      <c r="A295" s="831" t="s">
        <v>2186</v>
      </c>
      <c r="B295" s="832" t="s">
        <v>3772</v>
      </c>
      <c r="C295" s="832" t="s">
        <v>2294</v>
      </c>
      <c r="D295" s="832" t="s">
        <v>2295</v>
      </c>
      <c r="E295" s="832" t="s">
        <v>2296</v>
      </c>
      <c r="F295" s="849">
        <v>2</v>
      </c>
      <c r="G295" s="849">
        <v>141.08000000000001</v>
      </c>
      <c r="H295" s="837">
        <v>1</v>
      </c>
      <c r="I295" s="849"/>
      <c r="J295" s="849"/>
      <c r="K295" s="837">
        <v>0</v>
      </c>
      <c r="L295" s="849">
        <v>2</v>
      </c>
      <c r="M295" s="850">
        <v>141.08000000000001</v>
      </c>
    </row>
    <row r="296" spans="1:13" ht="14.4" customHeight="1" x14ac:dyDescent="0.3">
      <c r="A296" s="831" t="s">
        <v>2186</v>
      </c>
      <c r="B296" s="832" t="s">
        <v>2144</v>
      </c>
      <c r="C296" s="832" t="s">
        <v>2145</v>
      </c>
      <c r="D296" s="832" t="s">
        <v>733</v>
      </c>
      <c r="E296" s="832" t="s">
        <v>2146</v>
      </c>
      <c r="F296" s="849"/>
      <c r="G296" s="849"/>
      <c r="H296" s="837">
        <v>0</v>
      </c>
      <c r="I296" s="849">
        <v>12</v>
      </c>
      <c r="J296" s="849">
        <v>581.04</v>
      </c>
      <c r="K296" s="837">
        <v>1</v>
      </c>
      <c r="L296" s="849">
        <v>12</v>
      </c>
      <c r="M296" s="850">
        <v>581.04</v>
      </c>
    </row>
    <row r="297" spans="1:13" ht="14.4" customHeight="1" x14ac:dyDescent="0.3">
      <c r="A297" s="831" t="s">
        <v>2186</v>
      </c>
      <c r="B297" s="832" t="s">
        <v>3763</v>
      </c>
      <c r="C297" s="832" t="s">
        <v>3376</v>
      </c>
      <c r="D297" s="832" t="s">
        <v>3020</v>
      </c>
      <c r="E297" s="832" t="s">
        <v>3377</v>
      </c>
      <c r="F297" s="849">
        <v>12</v>
      </c>
      <c r="G297" s="849">
        <v>0</v>
      </c>
      <c r="H297" s="837"/>
      <c r="I297" s="849"/>
      <c r="J297" s="849"/>
      <c r="K297" s="837"/>
      <c r="L297" s="849">
        <v>12</v>
      </c>
      <c r="M297" s="850">
        <v>0</v>
      </c>
    </row>
    <row r="298" spans="1:13" ht="14.4" customHeight="1" x14ac:dyDescent="0.3">
      <c r="A298" s="831" t="s">
        <v>2186</v>
      </c>
      <c r="B298" s="832" t="s">
        <v>3763</v>
      </c>
      <c r="C298" s="832" t="s">
        <v>3019</v>
      </c>
      <c r="D298" s="832" t="s">
        <v>3020</v>
      </c>
      <c r="E298" s="832" t="s">
        <v>3021</v>
      </c>
      <c r="F298" s="849">
        <v>38</v>
      </c>
      <c r="G298" s="849">
        <v>127474.42</v>
      </c>
      <c r="H298" s="837">
        <v>1</v>
      </c>
      <c r="I298" s="849"/>
      <c r="J298" s="849"/>
      <c r="K298" s="837">
        <v>0</v>
      </c>
      <c r="L298" s="849">
        <v>38</v>
      </c>
      <c r="M298" s="850">
        <v>127474.42</v>
      </c>
    </row>
    <row r="299" spans="1:13" ht="14.4" customHeight="1" x14ac:dyDescent="0.3">
      <c r="A299" s="831" t="s">
        <v>2186</v>
      </c>
      <c r="B299" s="832" t="s">
        <v>3763</v>
      </c>
      <c r="C299" s="832" t="s">
        <v>3022</v>
      </c>
      <c r="D299" s="832" t="s">
        <v>3020</v>
      </c>
      <c r="E299" s="832" t="s">
        <v>3023</v>
      </c>
      <c r="F299" s="849">
        <v>24</v>
      </c>
      <c r="G299" s="849">
        <v>0</v>
      </c>
      <c r="H299" s="837"/>
      <c r="I299" s="849"/>
      <c r="J299" s="849"/>
      <c r="K299" s="837"/>
      <c r="L299" s="849">
        <v>24</v>
      </c>
      <c r="M299" s="850">
        <v>0</v>
      </c>
    </row>
    <row r="300" spans="1:13" ht="14.4" customHeight="1" x14ac:dyDescent="0.3">
      <c r="A300" s="831" t="s">
        <v>2186</v>
      </c>
      <c r="B300" s="832" t="s">
        <v>3763</v>
      </c>
      <c r="C300" s="832" t="s">
        <v>3024</v>
      </c>
      <c r="D300" s="832" t="s">
        <v>3020</v>
      </c>
      <c r="E300" s="832" t="s">
        <v>3025</v>
      </c>
      <c r="F300" s="849">
        <v>26</v>
      </c>
      <c r="G300" s="849">
        <v>23621.780000000002</v>
      </c>
      <c r="H300" s="837">
        <v>1</v>
      </c>
      <c r="I300" s="849"/>
      <c r="J300" s="849"/>
      <c r="K300" s="837">
        <v>0</v>
      </c>
      <c r="L300" s="849">
        <v>26</v>
      </c>
      <c r="M300" s="850">
        <v>23621.780000000002</v>
      </c>
    </row>
    <row r="301" spans="1:13" ht="14.4" customHeight="1" x14ac:dyDescent="0.3">
      <c r="A301" s="831" t="s">
        <v>2186</v>
      </c>
      <c r="B301" s="832" t="s">
        <v>3763</v>
      </c>
      <c r="C301" s="832" t="s">
        <v>3026</v>
      </c>
      <c r="D301" s="832" t="s">
        <v>3020</v>
      </c>
      <c r="E301" s="832" t="s">
        <v>3027</v>
      </c>
      <c r="F301" s="849">
        <v>16</v>
      </c>
      <c r="G301" s="849">
        <v>9339.2000000000007</v>
      </c>
      <c r="H301" s="837">
        <v>1</v>
      </c>
      <c r="I301" s="849"/>
      <c r="J301" s="849"/>
      <c r="K301" s="837">
        <v>0</v>
      </c>
      <c r="L301" s="849">
        <v>16</v>
      </c>
      <c r="M301" s="850">
        <v>9339.2000000000007</v>
      </c>
    </row>
    <row r="302" spans="1:13" ht="14.4" customHeight="1" x14ac:dyDescent="0.3">
      <c r="A302" s="831" t="s">
        <v>2186</v>
      </c>
      <c r="B302" s="832" t="s">
        <v>3763</v>
      </c>
      <c r="C302" s="832" t="s">
        <v>3286</v>
      </c>
      <c r="D302" s="832" t="s">
        <v>3020</v>
      </c>
      <c r="E302" s="832" t="s">
        <v>3287</v>
      </c>
      <c r="F302" s="849">
        <v>9</v>
      </c>
      <c r="G302" s="849">
        <v>0</v>
      </c>
      <c r="H302" s="837"/>
      <c r="I302" s="849"/>
      <c r="J302" s="849"/>
      <c r="K302" s="837"/>
      <c r="L302" s="849">
        <v>9</v>
      </c>
      <c r="M302" s="850">
        <v>0</v>
      </c>
    </row>
    <row r="303" spans="1:13" ht="14.4" customHeight="1" x14ac:dyDescent="0.3">
      <c r="A303" s="831" t="s">
        <v>2186</v>
      </c>
      <c r="B303" s="832" t="s">
        <v>3763</v>
      </c>
      <c r="C303" s="832" t="s">
        <v>3028</v>
      </c>
      <c r="D303" s="832" t="s">
        <v>3020</v>
      </c>
      <c r="E303" s="832" t="s">
        <v>3029</v>
      </c>
      <c r="F303" s="849">
        <v>37</v>
      </c>
      <c r="G303" s="849">
        <v>62060.1</v>
      </c>
      <c r="H303" s="837">
        <v>1</v>
      </c>
      <c r="I303" s="849"/>
      <c r="J303" s="849"/>
      <c r="K303" s="837">
        <v>0</v>
      </c>
      <c r="L303" s="849">
        <v>37</v>
      </c>
      <c r="M303" s="850">
        <v>62060.1</v>
      </c>
    </row>
    <row r="304" spans="1:13" ht="14.4" customHeight="1" x14ac:dyDescent="0.3">
      <c r="A304" s="831" t="s">
        <v>2186</v>
      </c>
      <c r="B304" s="832" t="s">
        <v>3763</v>
      </c>
      <c r="C304" s="832" t="s">
        <v>3035</v>
      </c>
      <c r="D304" s="832" t="s">
        <v>3034</v>
      </c>
      <c r="E304" s="832" t="s">
        <v>3027</v>
      </c>
      <c r="F304" s="849"/>
      <c r="G304" s="849"/>
      <c r="H304" s="837">
        <v>0</v>
      </c>
      <c r="I304" s="849">
        <v>3</v>
      </c>
      <c r="J304" s="849">
        <v>1751.1000000000001</v>
      </c>
      <c r="K304" s="837">
        <v>1</v>
      </c>
      <c r="L304" s="849">
        <v>3</v>
      </c>
      <c r="M304" s="850">
        <v>1751.1000000000001</v>
      </c>
    </row>
    <row r="305" spans="1:13" ht="14.4" customHeight="1" x14ac:dyDescent="0.3">
      <c r="A305" s="831" t="s">
        <v>2186</v>
      </c>
      <c r="B305" s="832" t="s">
        <v>3763</v>
      </c>
      <c r="C305" s="832" t="s">
        <v>3036</v>
      </c>
      <c r="D305" s="832" t="s">
        <v>3034</v>
      </c>
      <c r="E305" s="832" t="s">
        <v>3025</v>
      </c>
      <c r="F305" s="849"/>
      <c r="G305" s="849"/>
      <c r="H305" s="837">
        <v>0</v>
      </c>
      <c r="I305" s="849">
        <v>2</v>
      </c>
      <c r="J305" s="849">
        <v>1817.06</v>
      </c>
      <c r="K305" s="837">
        <v>1</v>
      </c>
      <c r="L305" s="849">
        <v>2</v>
      </c>
      <c r="M305" s="850">
        <v>1817.06</v>
      </c>
    </row>
    <row r="306" spans="1:13" ht="14.4" customHeight="1" x14ac:dyDescent="0.3">
      <c r="A306" s="831" t="s">
        <v>2186</v>
      </c>
      <c r="B306" s="832" t="s">
        <v>3763</v>
      </c>
      <c r="C306" s="832" t="s">
        <v>3175</v>
      </c>
      <c r="D306" s="832" t="s">
        <v>3034</v>
      </c>
      <c r="E306" s="832" t="s">
        <v>3029</v>
      </c>
      <c r="F306" s="849"/>
      <c r="G306" s="849"/>
      <c r="H306" s="837">
        <v>0</v>
      </c>
      <c r="I306" s="849">
        <v>6</v>
      </c>
      <c r="J306" s="849">
        <v>10063.799999999999</v>
      </c>
      <c r="K306" s="837">
        <v>1</v>
      </c>
      <c r="L306" s="849">
        <v>6</v>
      </c>
      <c r="M306" s="850">
        <v>10063.799999999999</v>
      </c>
    </row>
    <row r="307" spans="1:13" ht="14.4" customHeight="1" x14ac:dyDescent="0.3">
      <c r="A307" s="831" t="s">
        <v>2186</v>
      </c>
      <c r="B307" s="832" t="s">
        <v>3764</v>
      </c>
      <c r="C307" s="832" t="s">
        <v>2916</v>
      </c>
      <c r="D307" s="832" t="s">
        <v>2917</v>
      </c>
      <c r="E307" s="832" t="s">
        <v>2918</v>
      </c>
      <c r="F307" s="849">
        <v>18</v>
      </c>
      <c r="G307" s="849">
        <v>4188.24</v>
      </c>
      <c r="H307" s="837">
        <v>1</v>
      </c>
      <c r="I307" s="849"/>
      <c r="J307" s="849"/>
      <c r="K307" s="837">
        <v>0</v>
      </c>
      <c r="L307" s="849">
        <v>18</v>
      </c>
      <c r="M307" s="850">
        <v>4188.24</v>
      </c>
    </row>
    <row r="308" spans="1:13" ht="14.4" customHeight="1" x14ac:dyDescent="0.3">
      <c r="A308" s="831" t="s">
        <v>2186</v>
      </c>
      <c r="B308" s="832" t="s">
        <v>3764</v>
      </c>
      <c r="C308" s="832" t="s">
        <v>3202</v>
      </c>
      <c r="D308" s="832" t="s">
        <v>2920</v>
      </c>
      <c r="E308" s="832" t="s">
        <v>3203</v>
      </c>
      <c r="F308" s="849">
        <v>6</v>
      </c>
      <c r="G308" s="849">
        <v>11633.82</v>
      </c>
      <c r="H308" s="837">
        <v>1</v>
      </c>
      <c r="I308" s="849"/>
      <c r="J308" s="849"/>
      <c r="K308" s="837">
        <v>0</v>
      </c>
      <c r="L308" s="849">
        <v>6</v>
      </c>
      <c r="M308" s="850">
        <v>11633.82</v>
      </c>
    </row>
    <row r="309" spans="1:13" ht="14.4" customHeight="1" x14ac:dyDescent="0.3">
      <c r="A309" s="831" t="s">
        <v>2186</v>
      </c>
      <c r="B309" s="832" t="s">
        <v>3764</v>
      </c>
      <c r="C309" s="832" t="s">
        <v>2924</v>
      </c>
      <c r="D309" s="832" t="s">
        <v>2917</v>
      </c>
      <c r="E309" s="832" t="s">
        <v>2925</v>
      </c>
      <c r="F309" s="849">
        <v>6</v>
      </c>
      <c r="G309" s="849">
        <v>8725.380000000001</v>
      </c>
      <c r="H309" s="837">
        <v>1</v>
      </c>
      <c r="I309" s="849"/>
      <c r="J309" s="849"/>
      <c r="K309" s="837">
        <v>0</v>
      </c>
      <c r="L309" s="849">
        <v>6</v>
      </c>
      <c r="M309" s="850">
        <v>8725.380000000001</v>
      </c>
    </row>
    <row r="310" spans="1:13" ht="14.4" customHeight="1" x14ac:dyDescent="0.3">
      <c r="A310" s="831" t="s">
        <v>2186</v>
      </c>
      <c r="B310" s="832" t="s">
        <v>3764</v>
      </c>
      <c r="C310" s="832" t="s">
        <v>3207</v>
      </c>
      <c r="D310" s="832" t="s">
        <v>2917</v>
      </c>
      <c r="E310" s="832" t="s">
        <v>3208</v>
      </c>
      <c r="F310" s="849">
        <v>24</v>
      </c>
      <c r="G310" s="849">
        <v>11634</v>
      </c>
      <c r="H310" s="837">
        <v>1</v>
      </c>
      <c r="I310" s="849"/>
      <c r="J310" s="849"/>
      <c r="K310" s="837">
        <v>0</v>
      </c>
      <c r="L310" s="849">
        <v>24</v>
      </c>
      <c r="M310" s="850">
        <v>11634</v>
      </c>
    </row>
    <row r="311" spans="1:13" ht="14.4" customHeight="1" x14ac:dyDescent="0.3">
      <c r="A311" s="831" t="s">
        <v>2186</v>
      </c>
      <c r="B311" s="832" t="s">
        <v>3764</v>
      </c>
      <c r="C311" s="832" t="s">
        <v>2931</v>
      </c>
      <c r="D311" s="832" t="s">
        <v>2927</v>
      </c>
      <c r="E311" s="832" t="s">
        <v>2932</v>
      </c>
      <c r="F311" s="849">
        <v>18</v>
      </c>
      <c r="G311" s="849">
        <v>17450.64</v>
      </c>
      <c r="H311" s="837">
        <v>1</v>
      </c>
      <c r="I311" s="849"/>
      <c r="J311" s="849"/>
      <c r="K311" s="837">
        <v>0</v>
      </c>
      <c r="L311" s="849">
        <v>18</v>
      </c>
      <c r="M311" s="850">
        <v>17450.64</v>
      </c>
    </row>
    <row r="312" spans="1:13" ht="14.4" customHeight="1" x14ac:dyDescent="0.3">
      <c r="A312" s="831" t="s">
        <v>2186</v>
      </c>
      <c r="B312" s="832" t="s">
        <v>3764</v>
      </c>
      <c r="C312" s="832" t="s">
        <v>2933</v>
      </c>
      <c r="D312" s="832" t="s">
        <v>2934</v>
      </c>
      <c r="E312" s="832" t="s">
        <v>2935</v>
      </c>
      <c r="F312" s="849"/>
      <c r="G312" s="849"/>
      <c r="H312" s="837">
        <v>0</v>
      </c>
      <c r="I312" s="849">
        <v>1</v>
      </c>
      <c r="J312" s="849">
        <v>484.75</v>
      </c>
      <c r="K312" s="837">
        <v>1</v>
      </c>
      <c r="L312" s="849">
        <v>1</v>
      </c>
      <c r="M312" s="850">
        <v>484.75</v>
      </c>
    </row>
    <row r="313" spans="1:13" ht="14.4" customHeight="1" x14ac:dyDescent="0.3">
      <c r="A313" s="831" t="s">
        <v>2186</v>
      </c>
      <c r="B313" s="832" t="s">
        <v>3764</v>
      </c>
      <c r="C313" s="832" t="s">
        <v>3211</v>
      </c>
      <c r="D313" s="832" t="s">
        <v>2934</v>
      </c>
      <c r="E313" s="832" t="s">
        <v>3203</v>
      </c>
      <c r="F313" s="849"/>
      <c r="G313" s="849"/>
      <c r="H313" s="837">
        <v>0</v>
      </c>
      <c r="I313" s="849">
        <v>6</v>
      </c>
      <c r="J313" s="849">
        <v>11633.82</v>
      </c>
      <c r="K313" s="837">
        <v>1</v>
      </c>
      <c r="L313" s="849">
        <v>6</v>
      </c>
      <c r="M313" s="850">
        <v>11633.82</v>
      </c>
    </row>
    <row r="314" spans="1:13" ht="14.4" customHeight="1" x14ac:dyDescent="0.3">
      <c r="A314" s="831" t="s">
        <v>2186</v>
      </c>
      <c r="B314" s="832" t="s">
        <v>3764</v>
      </c>
      <c r="C314" s="832" t="s">
        <v>3214</v>
      </c>
      <c r="D314" s="832" t="s">
        <v>2934</v>
      </c>
      <c r="E314" s="832" t="s">
        <v>2921</v>
      </c>
      <c r="F314" s="849"/>
      <c r="G314" s="849"/>
      <c r="H314" s="837">
        <v>0</v>
      </c>
      <c r="I314" s="849">
        <v>6</v>
      </c>
      <c r="J314" s="849">
        <v>8725.380000000001</v>
      </c>
      <c r="K314" s="837">
        <v>1</v>
      </c>
      <c r="L314" s="849">
        <v>6</v>
      </c>
      <c r="M314" s="850">
        <v>8725.380000000001</v>
      </c>
    </row>
    <row r="315" spans="1:13" ht="14.4" customHeight="1" x14ac:dyDescent="0.3">
      <c r="A315" s="831" t="s">
        <v>2186</v>
      </c>
      <c r="B315" s="832" t="s">
        <v>3765</v>
      </c>
      <c r="C315" s="832" t="s">
        <v>3199</v>
      </c>
      <c r="D315" s="832" t="s">
        <v>2895</v>
      </c>
      <c r="E315" s="832" t="s">
        <v>2904</v>
      </c>
      <c r="F315" s="849">
        <v>12</v>
      </c>
      <c r="G315" s="849">
        <v>13572.72</v>
      </c>
      <c r="H315" s="837">
        <v>0.5</v>
      </c>
      <c r="I315" s="849">
        <v>12</v>
      </c>
      <c r="J315" s="849">
        <v>13572.72</v>
      </c>
      <c r="K315" s="837">
        <v>0.5</v>
      </c>
      <c r="L315" s="849">
        <v>24</v>
      </c>
      <c r="M315" s="850">
        <v>27145.439999999999</v>
      </c>
    </row>
    <row r="316" spans="1:13" ht="14.4" customHeight="1" x14ac:dyDescent="0.3">
      <c r="A316" s="831" t="s">
        <v>2186</v>
      </c>
      <c r="B316" s="832" t="s">
        <v>3765</v>
      </c>
      <c r="C316" s="832" t="s">
        <v>2897</v>
      </c>
      <c r="D316" s="832" t="s">
        <v>2895</v>
      </c>
      <c r="E316" s="832" t="s">
        <v>2898</v>
      </c>
      <c r="F316" s="849">
        <v>6</v>
      </c>
      <c r="G316" s="849">
        <v>9048.48</v>
      </c>
      <c r="H316" s="837">
        <v>0.33333333333333331</v>
      </c>
      <c r="I316" s="849">
        <v>12</v>
      </c>
      <c r="J316" s="849">
        <v>18096.96</v>
      </c>
      <c r="K316" s="837">
        <v>0.66666666666666663</v>
      </c>
      <c r="L316" s="849">
        <v>18</v>
      </c>
      <c r="M316" s="850">
        <v>27145.439999999999</v>
      </c>
    </row>
    <row r="317" spans="1:13" ht="14.4" customHeight="1" x14ac:dyDescent="0.3">
      <c r="A317" s="831" t="s">
        <v>2186</v>
      </c>
      <c r="B317" s="832" t="s">
        <v>3765</v>
      </c>
      <c r="C317" s="832" t="s">
        <v>3345</v>
      </c>
      <c r="D317" s="832" t="s">
        <v>2895</v>
      </c>
      <c r="E317" s="832" t="s">
        <v>3346</v>
      </c>
      <c r="F317" s="849">
        <v>6</v>
      </c>
      <c r="G317" s="849">
        <v>13572.78</v>
      </c>
      <c r="H317" s="837">
        <v>1</v>
      </c>
      <c r="I317" s="849"/>
      <c r="J317" s="849"/>
      <c r="K317" s="837">
        <v>0</v>
      </c>
      <c r="L317" s="849">
        <v>6</v>
      </c>
      <c r="M317" s="850">
        <v>13572.78</v>
      </c>
    </row>
    <row r="318" spans="1:13" ht="14.4" customHeight="1" x14ac:dyDescent="0.3">
      <c r="A318" s="831" t="s">
        <v>2186</v>
      </c>
      <c r="B318" s="832" t="s">
        <v>3765</v>
      </c>
      <c r="C318" s="832" t="s">
        <v>2903</v>
      </c>
      <c r="D318" s="832" t="s">
        <v>2902</v>
      </c>
      <c r="E318" s="832" t="s">
        <v>2904</v>
      </c>
      <c r="F318" s="849"/>
      <c r="G318" s="849"/>
      <c r="H318" s="837">
        <v>0</v>
      </c>
      <c r="I318" s="849">
        <v>2</v>
      </c>
      <c r="J318" s="849">
        <v>2262.12</v>
      </c>
      <c r="K318" s="837">
        <v>1</v>
      </c>
      <c r="L318" s="849">
        <v>2</v>
      </c>
      <c r="M318" s="850">
        <v>2262.12</v>
      </c>
    </row>
    <row r="319" spans="1:13" ht="14.4" customHeight="1" x14ac:dyDescent="0.3">
      <c r="A319" s="831" t="s">
        <v>2186</v>
      </c>
      <c r="B319" s="832" t="s">
        <v>1746</v>
      </c>
      <c r="C319" s="832" t="s">
        <v>1985</v>
      </c>
      <c r="D319" s="832" t="s">
        <v>1986</v>
      </c>
      <c r="E319" s="832" t="s">
        <v>1987</v>
      </c>
      <c r="F319" s="849"/>
      <c r="G319" s="849"/>
      <c r="H319" s="837"/>
      <c r="I319" s="849">
        <v>5</v>
      </c>
      <c r="J319" s="849">
        <v>0</v>
      </c>
      <c r="K319" s="837"/>
      <c r="L319" s="849">
        <v>5</v>
      </c>
      <c r="M319" s="850">
        <v>0</v>
      </c>
    </row>
    <row r="320" spans="1:13" ht="14.4" customHeight="1" x14ac:dyDescent="0.3">
      <c r="A320" s="831" t="s">
        <v>2186</v>
      </c>
      <c r="B320" s="832" t="s">
        <v>3766</v>
      </c>
      <c r="C320" s="832" t="s">
        <v>3388</v>
      </c>
      <c r="D320" s="832" t="s">
        <v>3389</v>
      </c>
      <c r="E320" s="832" t="s">
        <v>3390</v>
      </c>
      <c r="F320" s="849"/>
      <c r="G320" s="849"/>
      <c r="H320" s="837">
        <v>0</v>
      </c>
      <c r="I320" s="849">
        <v>2</v>
      </c>
      <c r="J320" s="849">
        <v>819.54</v>
      </c>
      <c r="K320" s="837">
        <v>1</v>
      </c>
      <c r="L320" s="849">
        <v>2</v>
      </c>
      <c r="M320" s="850">
        <v>819.54</v>
      </c>
    </row>
    <row r="321" spans="1:13" ht="14.4" customHeight="1" x14ac:dyDescent="0.3">
      <c r="A321" s="831" t="s">
        <v>2186</v>
      </c>
      <c r="B321" s="832" t="s">
        <v>3767</v>
      </c>
      <c r="C321" s="832" t="s">
        <v>2980</v>
      </c>
      <c r="D321" s="832" t="s">
        <v>2981</v>
      </c>
      <c r="E321" s="832" t="s">
        <v>2982</v>
      </c>
      <c r="F321" s="849"/>
      <c r="G321" s="849"/>
      <c r="H321" s="837">
        <v>0</v>
      </c>
      <c r="I321" s="849">
        <v>2</v>
      </c>
      <c r="J321" s="849">
        <v>205.8</v>
      </c>
      <c r="K321" s="837">
        <v>1</v>
      </c>
      <c r="L321" s="849">
        <v>2</v>
      </c>
      <c r="M321" s="850">
        <v>205.8</v>
      </c>
    </row>
    <row r="322" spans="1:13" ht="14.4" customHeight="1" x14ac:dyDescent="0.3">
      <c r="A322" s="831" t="s">
        <v>2186</v>
      </c>
      <c r="B322" s="832" t="s">
        <v>3768</v>
      </c>
      <c r="C322" s="832" t="s">
        <v>3364</v>
      </c>
      <c r="D322" s="832" t="s">
        <v>3365</v>
      </c>
      <c r="E322" s="832" t="s">
        <v>3366</v>
      </c>
      <c r="F322" s="849">
        <v>2</v>
      </c>
      <c r="G322" s="849">
        <v>1912.26</v>
      </c>
      <c r="H322" s="837">
        <v>1</v>
      </c>
      <c r="I322" s="849"/>
      <c r="J322" s="849"/>
      <c r="K322" s="837">
        <v>0</v>
      </c>
      <c r="L322" s="849">
        <v>2</v>
      </c>
      <c r="M322" s="850">
        <v>1912.26</v>
      </c>
    </row>
    <row r="323" spans="1:13" ht="14.4" customHeight="1" x14ac:dyDescent="0.3">
      <c r="A323" s="831" t="s">
        <v>2186</v>
      </c>
      <c r="B323" s="832" t="s">
        <v>3768</v>
      </c>
      <c r="C323" s="832" t="s">
        <v>2317</v>
      </c>
      <c r="D323" s="832" t="s">
        <v>2318</v>
      </c>
      <c r="E323" s="832" t="s">
        <v>2319</v>
      </c>
      <c r="F323" s="849"/>
      <c r="G323" s="849"/>
      <c r="H323" s="837">
        <v>0</v>
      </c>
      <c r="I323" s="849">
        <v>17</v>
      </c>
      <c r="J323" s="849">
        <v>14424.330000000002</v>
      </c>
      <c r="K323" s="837">
        <v>1</v>
      </c>
      <c r="L323" s="849">
        <v>17</v>
      </c>
      <c r="M323" s="850">
        <v>14424.330000000002</v>
      </c>
    </row>
    <row r="324" spans="1:13" ht="14.4" customHeight="1" x14ac:dyDescent="0.3">
      <c r="A324" s="831" t="s">
        <v>2186</v>
      </c>
      <c r="B324" s="832" t="s">
        <v>3768</v>
      </c>
      <c r="C324" s="832" t="s">
        <v>3362</v>
      </c>
      <c r="D324" s="832" t="s">
        <v>2318</v>
      </c>
      <c r="E324" s="832" t="s">
        <v>3363</v>
      </c>
      <c r="F324" s="849">
        <v>3</v>
      </c>
      <c r="G324" s="849">
        <v>0</v>
      </c>
      <c r="H324" s="837"/>
      <c r="I324" s="849"/>
      <c r="J324" s="849"/>
      <c r="K324" s="837"/>
      <c r="L324" s="849">
        <v>3</v>
      </c>
      <c r="M324" s="850">
        <v>0</v>
      </c>
    </row>
    <row r="325" spans="1:13" ht="14.4" customHeight="1" x14ac:dyDescent="0.3">
      <c r="A325" s="831" t="s">
        <v>2186</v>
      </c>
      <c r="B325" s="832" t="s">
        <v>3768</v>
      </c>
      <c r="C325" s="832" t="s">
        <v>2320</v>
      </c>
      <c r="D325" s="832" t="s">
        <v>2318</v>
      </c>
      <c r="E325" s="832" t="s">
        <v>2319</v>
      </c>
      <c r="F325" s="849">
        <v>5</v>
      </c>
      <c r="G325" s="849">
        <v>4242.4500000000007</v>
      </c>
      <c r="H325" s="837">
        <v>1</v>
      </c>
      <c r="I325" s="849"/>
      <c r="J325" s="849"/>
      <c r="K325" s="837">
        <v>0</v>
      </c>
      <c r="L325" s="849">
        <v>5</v>
      </c>
      <c r="M325" s="850">
        <v>4242.4500000000007</v>
      </c>
    </row>
    <row r="326" spans="1:13" ht="14.4" customHeight="1" x14ac:dyDescent="0.3">
      <c r="A326" s="831" t="s">
        <v>2186</v>
      </c>
      <c r="B326" s="832" t="s">
        <v>1999</v>
      </c>
      <c r="C326" s="832" t="s">
        <v>3381</v>
      </c>
      <c r="D326" s="832" t="s">
        <v>3038</v>
      </c>
      <c r="E326" s="832" t="s">
        <v>3382</v>
      </c>
      <c r="F326" s="849">
        <v>2</v>
      </c>
      <c r="G326" s="849">
        <v>4782.9799999999996</v>
      </c>
      <c r="H326" s="837">
        <v>1</v>
      </c>
      <c r="I326" s="849"/>
      <c r="J326" s="849"/>
      <c r="K326" s="837">
        <v>0</v>
      </c>
      <c r="L326" s="849">
        <v>2</v>
      </c>
      <c r="M326" s="850">
        <v>4782.9799999999996</v>
      </c>
    </row>
    <row r="327" spans="1:13" ht="14.4" customHeight="1" x14ac:dyDescent="0.3">
      <c r="A327" s="831" t="s">
        <v>2186</v>
      </c>
      <c r="B327" s="832" t="s">
        <v>1999</v>
      </c>
      <c r="C327" s="832" t="s">
        <v>3294</v>
      </c>
      <c r="D327" s="832" t="s">
        <v>3038</v>
      </c>
      <c r="E327" s="832" t="s">
        <v>3042</v>
      </c>
      <c r="F327" s="849">
        <v>2</v>
      </c>
      <c r="G327" s="849">
        <v>1195.76</v>
      </c>
      <c r="H327" s="837">
        <v>1</v>
      </c>
      <c r="I327" s="849"/>
      <c r="J327" s="849"/>
      <c r="K327" s="837">
        <v>0</v>
      </c>
      <c r="L327" s="849">
        <v>2</v>
      </c>
      <c r="M327" s="850">
        <v>1195.76</v>
      </c>
    </row>
    <row r="328" spans="1:13" ht="14.4" customHeight="1" x14ac:dyDescent="0.3">
      <c r="A328" s="831" t="s">
        <v>2186</v>
      </c>
      <c r="B328" s="832" t="s">
        <v>1999</v>
      </c>
      <c r="C328" s="832" t="s">
        <v>3037</v>
      </c>
      <c r="D328" s="832" t="s">
        <v>3038</v>
      </c>
      <c r="E328" s="832" t="s">
        <v>2432</v>
      </c>
      <c r="F328" s="849">
        <v>3</v>
      </c>
      <c r="G328" s="849">
        <v>3587.25</v>
      </c>
      <c r="H328" s="837">
        <v>1</v>
      </c>
      <c r="I328" s="849"/>
      <c r="J328" s="849"/>
      <c r="K328" s="837">
        <v>0</v>
      </c>
      <c r="L328" s="849">
        <v>3</v>
      </c>
      <c r="M328" s="850">
        <v>3587.25</v>
      </c>
    </row>
    <row r="329" spans="1:13" ht="14.4" customHeight="1" x14ac:dyDescent="0.3">
      <c r="A329" s="831" t="s">
        <v>2186</v>
      </c>
      <c r="B329" s="832" t="s">
        <v>1999</v>
      </c>
      <c r="C329" s="832" t="s">
        <v>3041</v>
      </c>
      <c r="D329" s="832" t="s">
        <v>2001</v>
      </c>
      <c r="E329" s="832" t="s">
        <v>3042</v>
      </c>
      <c r="F329" s="849"/>
      <c r="G329" s="849"/>
      <c r="H329" s="837">
        <v>0</v>
      </c>
      <c r="I329" s="849">
        <v>2</v>
      </c>
      <c r="J329" s="849">
        <v>1195.76</v>
      </c>
      <c r="K329" s="837">
        <v>1</v>
      </c>
      <c r="L329" s="849">
        <v>2</v>
      </c>
      <c r="M329" s="850">
        <v>1195.76</v>
      </c>
    </row>
    <row r="330" spans="1:13" ht="14.4" customHeight="1" x14ac:dyDescent="0.3">
      <c r="A330" s="831" t="s">
        <v>2186</v>
      </c>
      <c r="B330" s="832" t="s">
        <v>1999</v>
      </c>
      <c r="C330" s="832" t="s">
        <v>2430</v>
      </c>
      <c r="D330" s="832" t="s">
        <v>2431</v>
      </c>
      <c r="E330" s="832" t="s">
        <v>2432</v>
      </c>
      <c r="F330" s="849">
        <v>6</v>
      </c>
      <c r="G330" s="849">
        <v>10292.400000000001</v>
      </c>
      <c r="H330" s="837">
        <v>1</v>
      </c>
      <c r="I330" s="849"/>
      <c r="J330" s="849"/>
      <c r="K330" s="837">
        <v>0</v>
      </c>
      <c r="L330" s="849">
        <v>6</v>
      </c>
      <c r="M330" s="850">
        <v>10292.400000000001</v>
      </c>
    </row>
    <row r="331" spans="1:13" ht="14.4" customHeight="1" x14ac:dyDescent="0.3">
      <c r="A331" s="831" t="s">
        <v>2186</v>
      </c>
      <c r="B331" s="832" t="s">
        <v>1999</v>
      </c>
      <c r="C331" s="832" t="s">
        <v>3304</v>
      </c>
      <c r="D331" s="832" t="s">
        <v>3045</v>
      </c>
      <c r="E331" s="832" t="s">
        <v>3042</v>
      </c>
      <c r="F331" s="849">
        <v>10</v>
      </c>
      <c r="G331" s="849">
        <v>12861.900000000001</v>
      </c>
      <c r="H331" s="837">
        <v>1</v>
      </c>
      <c r="I331" s="849"/>
      <c r="J331" s="849"/>
      <c r="K331" s="837">
        <v>0</v>
      </c>
      <c r="L331" s="849">
        <v>10</v>
      </c>
      <c r="M331" s="850">
        <v>12861.900000000001</v>
      </c>
    </row>
    <row r="332" spans="1:13" ht="14.4" customHeight="1" x14ac:dyDescent="0.3">
      <c r="A332" s="831" t="s">
        <v>2186</v>
      </c>
      <c r="B332" s="832" t="s">
        <v>1999</v>
      </c>
      <c r="C332" s="832" t="s">
        <v>3044</v>
      </c>
      <c r="D332" s="832" t="s">
        <v>3045</v>
      </c>
      <c r="E332" s="832" t="s">
        <v>2432</v>
      </c>
      <c r="F332" s="849">
        <v>3</v>
      </c>
      <c r="G332" s="849">
        <v>5146.4400000000005</v>
      </c>
      <c r="H332" s="837">
        <v>1</v>
      </c>
      <c r="I332" s="849"/>
      <c r="J332" s="849"/>
      <c r="K332" s="837">
        <v>0</v>
      </c>
      <c r="L332" s="849">
        <v>3</v>
      </c>
      <c r="M332" s="850">
        <v>5146.4400000000005</v>
      </c>
    </row>
    <row r="333" spans="1:13" ht="14.4" customHeight="1" x14ac:dyDescent="0.3">
      <c r="A333" s="831" t="s">
        <v>2186</v>
      </c>
      <c r="B333" s="832" t="s">
        <v>1999</v>
      </c>
      <c r="C333" s="832" t="s">
        <v>3046</v>
      </c>
      <c r="D333" s="832" t="s">
        <v>2001</v>
      </c>
      <c r="E333" s="832" t="s">
        <v>2432</v>
      </c>
      <c r="F333" s="849"/>
      <c r="G333" s="849"/>
      <c r="H333" s="837">
        <v>0</v>
      </c>
      <c r="I333" s="849">
        <v>3</v>
      </c>
      <c r="J333" s="849">
        <v>3587.25</v>
      </c>
      <c r="K333" s="837">
        <v>1</v>
      </c>
      <c r="L333" s="849">
        <v>3</v>
      </c>
      <c r="M333" s="850">
        <v>3587.25</v>
      </c>
    </row>
    <row r="334" spans="1:13" ht="14.4" customHeight="1" x14ac:dyDescent="0.3">
      <c r="A334" s="831" t="s">
        <v>2186</v>
      </c>
      <c r="B334" s="832" t="s">
        <v>2032</v>
      </c>
      <c r="C334" s="832" t="s">
        <v>2035</v>
      </c>
      <c r="D334" s="832" t="s">
        <v>1326</v>
      </c>
      <c r="E334" s="832" t="s">
        <v>2036</v>
      </c>
      <c r="F334" s="849"/>
      <c r="G334" s="849"/>
      <c r="H334" s="837"/>
      <c r="I334" s="849">
        <v>3</v>
      </c>
      <c r="J334" s="849">
        <v>0</v>
      </c>
      <c r="K334" s="837"/>
      <c r="L334" s="849">
        <v>3</v>
      </c>
      <c r="M334" s="850">
        <v>0</v>
      </c>
    </row>
    <row r="335" spans="1:13" ht="14.4" customHeight="1" x14ac:dyDescent="0.3">
      <c r="A335" s="831" t="s">
        <v>2186</v>
      </c>
      <c r="B335" s="832" t="s">
        <v>2032</v>
      </c>
      <c r="C335" s="832" t="s">
        <v>2370</v>
      </c>
      <c r="D335" s="832" t="s">
        <v>2371</v>
      </c>
      <c r="E335" s="832" t="s">
        <v>2372</v>
      </c>
      <c r="F335" s="849">
        <v>1</v>
      </c>
      <c r="G335" s="849">
        <v>0</v>
      </c>
      <c r="H335" s="837"/>
      <c r="I335" s="849"/>
      <c r="J335" s="849"/>
      <c r="K335" s="837"/>
      <c r="L335" s="849">
        <v>1</v>
      </c>
      <c r="M335" s="850">
        <v>0</v>
      </c>
    </row>
    <row r="336" spans="1:13" ht="14.4" customHeight="1" x14ac:dyDescent="0.3">
      <c r="A336" s="831" t="s">
        <v>2186</v>
      </c>
      <c r="B336" s="832" t="s">
        <v>2037</v>
      </c>
      <c r="C336" s="832" t="s">
        <v>3157</v>
      </c>
      <c r="D336" s="832" t="s">
        <v>799</v>
      </c>
      <c r="E336" s="832" t="s">
        <v>2040</v>
      </c>
      <c r="F336" s="849"/>
      <c r="G336" s="849"/>
      <c r="H336" s="837">
        <v>0</v>
      </c>
      <c r="I336" s="849">
        <v>3</v>
      </c>
      <c r="J336" s="849">
        <v>255.48</v>
      </c>
      <c r="K336" s="837">
        <v>1</v>
      </c>
      <c r="L336" s="849">
        <v>3</v>
      </c>
      <c r="M336" s="850">
        <v>255.48</v>
      </c>
    </row>
    <row r="337" spans="1:13" ht="14.4" customHeight="1" x14ac:dyDescent="0.3">
      <c r="A337" s="831" t="s">
        <v>2186</v>
      </c>
      <c r="B337" s="832" t="s">
        <v>2037</v>
      </c>
      <c r="C337" s="832" t="s">
        <v>2038</v>
      </c>
      <c r="D337" s="832" t="s">
        <v>797</v>
      </c>
      <c r="E337" s="832" t="s">
        <v>1829</v>
      </c>
      <c r="F337" s="849"/>
      <c r="G337" s="849"/>
      <c r="H337" s="837">
        <v>0</v>
      </c>
      <c r="I337" s="849">
        <v>25</v>
      </c>
      <c r="J337" s="849">
        <v>1181.3499999999999</v>
      </c>
      <c r="K337" s="837">
        <v>1</v>
      </c>
      <c r="L337" s="849">
        <v>25</v>
      </c>
      <c r="M337" s="850">
        <v>1181.3499999999999</v>
      </c>
    </row>
    <row r="338" spans="1:13" ht="14.4" customHeight="1" x14ac:dyDescent="0.3">
      <c r="A338" s="831" t="s">
        <v>2186</v>
      </c>
      <c r="B338" s="832" t="s">
        <v>2037</v>
      </c>
      <c r="C338" s="832" t="s">
        <v>2039</v>
      </c>
      <c r="D338" s="832" t="s">
        <v>799</v>
      </c>
      <c r="E338" s="832" t="s">
        <v>2040</v>
      </c>
      <c r="F338" s="849"/>
      <c r="G338" s="849"/>
      <c r="H338" s="837">
        <v>0</v>
      </c>
      <c r="I338" s="849">
        <v>3</v>
      </c>
      <c r="J338" s="849">
        <v>255.48</v>
      </c>
      <c r="K338" s="837">
        <v>1</v>
      </c>
      <c r="L338" s="849">
        <v>3</v>
      </c>
      <c r="M338" s="850">
        <v>255.48</v>
      </c>
    </row>
    <row r="339" spans="1:13" ht="14.4" customHeight="1" x14ac:dyDescent="0.3">
      <c r="A339" s="831" t="s">
        <v>2186</v>
      </c>
      <c r="B339" s="832" t="s">
        <v>2037</v>
      </c>
      <c r="C339" s="832" t="s">
        <v>2298</v>
      </c>
      <c r="D339" s="832" t="s">
        <v>1201</v>
      </c>
      <c r="E339" s="832" t="s">
        <v>2299</v>
      </c>
      <c r="F339" s="849">
        <v>16</v>
      </c>
      <c r="G339" s="849">
        <v>1577.7200000000003</v>
      </c>
      <c r="H339" s="837">
        <v>1</v>
      </c>
      <c r="I339" s="849"/>
      <c r="J339" s="849"/>
      <c r="K339" s="837">
        <v>0</v>
      </c>
      <c r="L339" s="849">
        <v>16</v>
      </c>
      <c r="M339" s="850">
        <v>1577.7200000000003</v>
      </c>
    </row>
    <row r="340" spans="1:13" ht="14.4" customHeight="1" x14ac:dyDescent="0.3">
      <c r="A340" s="831" t="s">
        <v>2186</v>
      </c>
      <c r="B340" s="832" t="s">
        <v>2037</v>
      </c>
      <c r="C340" s="832" t="s">
        <v>2300</v>
      </c>
      <c r="D340" s="832" t="s">
        <v>1201</v>
      </c>
      <c r="E340" s="832" t="s">
        <v>2299</v>
      </c>
      <c r="F340" s="849">
        <v>3</v>
      </c>
      <c r="G340" s="849">
        <v>238.44</v>
      </c>
      <c r="H340" s="837">
        <v>1</v>
      </c>
      <c r="I340" s="849"/>
      <c r="J340" s="849"/>
      <c r="K340" s="837">
        <v>0</v>
      </c>
      <c r="L340" s="849">
        <v>3</v>
      </c>
      <c r="M340" s="850">
        <v>238.44</v>
      </c>
    </row>
    <row r="341" spans="1:13" ht="14.4" customHeight="1" x14ac:dyDescent="0.3">
      <c r="A341" s="831" t="s">
        <v>2186</v>
      </c>
      <c r="B341" s="832" t="s">
        <v>3780</v>
      </c>
      <c r="C341" s="832" t="s">
        <v>3380</v>
      </c>
      <c r="D341" s="832" t="s">
        <v>3178</v>
      </c>
      <c r="E341" s="832" t="s">
        <v>2040</v>
      </c>
      <c r="F341" s="849"/>
      <c r="G341" s="849"/>
      <c r="H341" s="837">
        <v>0</v>
      </c>
      <c r="I341" s="849">
        <v>2</v>
      </c>
      <c r="J341" s="849">
        <v>170.32</v>
      </c>
      <c r="K341" s="837">
        <v>1</v>
      </c>
      <c r="L341" s="849">
        <v>2</v>
      </c>
      <c r="M341" s="850">
        <v>170.32</v>
      </c>
    </row>
    <row r="342" spans="1:13" ht="14.4" customHeight="1" x14ac:dyDescent="0.3">
      <c r="A342" s="831" t="s">
        <v>2186</v>
      </c>
      <c r="B342" s="832" t="s">
        <v>3780</v>
      </c>
      <c r="C342" s="832" t="s">
        <v>3177</v>
      </c>
      <c r="D342" s="832" t="s">
        <v>3178</v>
      </c>
      <c r="E342" s="832" t="s">
        <v>3179</v>
      </c>
      <c r="F342" s="849"/>
      <c r="G342" s="849"/>
      <c r="H342" s="837">
        <v>0</v>
      </c>
      <c r="I342" s="849">
        <v>2</v>
      </c>
      <c r="J342" s="849">
        <v>567.72</v>
      </c>
      <c r="K342" s="837">
        <v>1</v>
      </c>
      <c r="L342" s="849">
        <v>2</v>
      </c>
      <c r="M342" s="850">
        <v>567.72</v>
      </c>
    </row>
    <row r="343" spans="1:13" ht="14.4" customHeight="1" x14ac:dyDescent="0.3">
      <c r="A343" s="831" t="s">
        <v>2186</v>
      </c>
      <c r="B343" s="832" t="s">
        <v>2043</v>
      </c>
      <c r="C343" s="832" t="s">
        <v>3386</v>
      </c>
      <c r="D343" s="832" t="s">
        <v>2045</v>
      </c>
      <c r="E343" s="832" t="s">
        <v>3387</v>
      </c>
      <c r="F343" s="849"/>
      <c r="G343" s="849"/>
      <c r="H343" s="837">
        <v>0</v>
      </c>
      <c r="I343" s="849">
        <v>2</v>
      </c>
      <c r="J343" s="849">
        <v>491.82</v>
      </c>
      <c r="K343" s="837">
        <v>1</v>
      </c>
      <c r="L343" s="849">
        <v>2</v>
      </c>
      <c r="M343" s="850">
        <v>491.82</v>
      </c>
    </row>
    <row r="344" spans="1:13" ht="14.4" customHeight="1" x14ac:dyDescent="0.3">
      <c r="A344" s="831" t="s">
        <v>2186</v>
      </c>
      <c r="B344" s="832" t="s">
        <v>2047</v>
      </c>
      <c r="C344" s="832" t="s">
        <v>3357</v>
      </c>
      <c r="D344" s="832" t="s">
        <v>2049</v>
      </c>
      <c r="E344" s="832" t="s">
        <v>2057</v>
      </c>
      <c r="F344" s="849"/>
      <c r="G344" s="849"/>
      <c r="H344" s="837">
        <v>0</v>
      </c>
      <c r="I344" s="849">
        <v>1</v>
      </c>
      <c r="J344" s="849">
        <v>123.2</v>
      </c>
      <c r="K344" s="837">
        <v>1</v>
      </c>
      <c r="L344" s="849">
        <v>1</v>
      </c>
      <c r="M344" s="850">
        <v>123.2</v>
      </c>
    </row>
    <row r="345" spans="1:13" ht="14.4" customHeight="1" x14ac:dyDescent="0.3">
      <c r="A345" s="831" t="s">
        <v>2186</v>
      </c>
      <c r="B345" s="832" t="s">
        <v>3770</v>
      </c>
      <c r="C345" s="832" t="s">
        <v>2910</v>
      </c>
      <c r="D345" s="832" t="s">
        <v>2911</v>
      </c>
      <c r="E345" s="832" t="s">
        <v>2912</v>
      </c>
      <c r="F345" s="849"/>
      <c r="G345" s="849"/>
      <c r="H345" s="837">
        <v>0</v>
      </c>
      <c r="I345" s="849">
        <v>4</v>
      </c>
      <c r="J345" s="849">
        <v>2247.04</v>
      </c>
      <c r="K345" s="837">
        <v>1</v>
      </c>
      <c r="L345" s="849">
        <v>4</v>
      </c>
      <c r="M345" s="850">
        <v>2247.04</v>
      </c>
    </row>
    <row r="346" spans="1:13" ht="14.4" customHeight="1" x14ac:dyDescent="0.3">
      <c r="A346" s="831" t="s">
        <v>2186</v>
      </c>
      <c r="B346" s="832" t="s">
        <v>3770</v>
      </c>
      <c r="C346" s="832" t="s">
        <v>3347</v>
      </c>
      <c r="D346" s="832" t="s">
        <v>3348</v>
      </c>
      <c r="E346" s="832" t="s">
        <v>3349</v>
      </c>
      <c r="F346" s="849">
        <v>1</v>
      </c>
      <c r="G346" s="849">
        <v>601.9</v>
      </c>
      <c r="H346" s="837">
        <v>1</v>
      </c>
      <c r="I346" s="849"/>
      <c r="J346" s="849"/>
      <c r="K346" s="837">
        <v>0</v>
      </c>
      <c r="L346" s="849">
        <v>1</v>
      </c>
      <c r="M346" s="850">
        <v>601.9</v>
      </c>
    </row>
    <row r="347" spans="1:13" ht="14.4" customHeight="1" x14ac:dyDescent="0.3">
      <c r="A347" s="831" t="s">
        <v>2186</v>
      </c>
      <c r="B347" s="832" t="s">
        <v>3774</v>
      </c>
      <c r="C347" s="832" t="s">
        <v>3372</v>
      </c>
      <c r="D347" s="832" t="s">
        <v>2501</v>
      </c>
      <c r="E347" s="832" t="s">
        <v>3373</v>
      </c>
      <c r="F347" s="849"/>
      <c r="G347" s="849"/>
      <c r="H347" s="837">
        <v>0</v>
      </c>
      <c r="I347" s="849">
        <v>4</v>
      </c>
      <c r="J347" s="849">
        <v>276.64</v>
      </c>
      <c r="K347" s="837">
        <v>1</v>
      </c>
      <c r="L347" s="849">
        <v>4</v>
      </c>
      <c r="M347" s="850">
        <v>276.64</v>
      </c>
    </row>
    <row r="348" spans="1:13" ht="14.4" customHeight="1" x14ac:dyDescent="0.3">
      <c r="A348" s="831" t="s">
        <v>2186</v>
      </c>
      <c r="B348" s="832" t="s">
        <v>2138</v>
      </c>
      <c r="C348" s="832" t="s">
        <v>2374</v>
      </c>
      <c r="D348" s="832" t="s">
        <v>2140</v>
      </c>
      <c r="E348" s="832" t="s">
        <v>2375</v>
      </c>
      <c r="F348" s="849"/>
      <c r="G348" s="849"/>
      <c r="H348" s="837">
        <v>0</v>
      </c>
      <c r="I348" s="849">
        <v>3</v>
      </c>
      <c r="J348" s="849">
        <v>160.71</v>
      </c>
      <c r="K348" s="837">
        <v>1</v>
      </c>
      <c r="L348" s="849">
        <v>3</v>
      </c>
      <c r="M348" s="850">
        <v>160.71</v>
      </c>
    </row>
    <row r="349" spans="1:13" ht="14.4" customHeight="1" x14ac:dyDescent="0.3">
      <c r="A349" s="831" t="s">
        <v>2186</v>
      </c>
      <c r="B349" s="832" t="s">
        <v>2138</v>
      </c>
      <c r="C349" s="832" t="s">
        <v>2139</v>
      </c>
      <c r="D349" s="832" t="s">
        <v>2140</v>
      </c>
      <c r="E349" s="832" t="s">
        <v>2046</v>
      </c>
      <c r="F349" s="849"/>
      <c r="G349" s="849"/>
      <c r="H349" s="837">
        <v>0</v>
      </c>
      <c r="I349" s="849">
        <v>5</v>
      </c>
      <c r="J349" s="849">
        <v>669.7</v>
      </c>
      <c r="K349" s="837">
        <v>1</v>
      </c>
      <c r="L349" s="849">
        <v>5</v>
      </c>
      <c r="M349" s="850">
        <v>669.7</v>
      </c>
    </row>
    <row r="350" spans="1:13" ht="14.4" customHeight="1" x14ac:dyDescent="0.3">
      <c r="A350" s="831" t="s">
        <v>2186</v>
      </c>
      <c r="B350" s="832" t="s">
        <v>3771</v>
      </c>
      <c r="C350" s="832" t="s">
        <v>3398</v>
      </c>
      <c r="D350" s="832" t="s">
        <v>2378</v>
      </c>
      <c r="E350" s="832" t="s">
        <v>3399</v>
      </c>
      <c r="F350" s="849">
        <v>1</v>
      </c>
      <c r="G350" s="849">
        <v>150.94</v>
      </c>
      <c r="H350" s="837">
        <v>1</v>
      </c>
      <c r="I350" s="849"/>
      <c r="J350" s="849"/>
      <c r="K350" s="837">
        <v>0</v>
      </c>
      <c r="L350" s="849">
        <v>1</v>
      </c>
      <c r="M350" s="850">
        <v>150.94</v>
      </c>
    </row>
    <row r="351" spans="1:13" ht="14.4" customHeight="1" x14ac:dyDescent="0.3">
      <c r="A351" s="831" t="s">
        <v>2186</v>
      </c>
      <c r="B351" s="832" t="s">
        <v>3771</v>
      </c>
      <c r="C351" s="832" t="s">
        <v>3123</v>
      </c>
      <c r="D351" s="832" t="s">
        <v>3124</v>
      </c>
      <c r="E351" s="832" t="s">
        <v>3125</v>
      </c>
      <c r="F351" s="849">
        <v>3</v>
      </c>
      <c r="G351" s="849">
        <v>299.82</v>
      </c>
      <c r="H351" s="837">
        <v>1</v>
      </c>
      <c r="I351" s="849"/>
      <c r="J351" s="849"/>
      <c r="K351" s="837">
        <v>0</v>
      </c>
      <c r="L351" s="849">
        <v>3</v>
      </c>
      <c r="M351" s="850">
        <v>299.82</v>
      </c>
    </row>
    <row r="352" spans="1:13" ht="14.4" customHeight="1" x14ac:dyDescent="0.3">
      <c r="A352" s="831" t="s">
        <v>2186</v>
      </c>
      <c r="B352" s="832" t="s">
        <v>3776</v>
      </c>
      <c r="C352" s="832" t="s">
        <v>3340</v>
      </c>
      <c r="D352" s="832" t="s">
        <v>3341</v>
      </c>
      <c r="E352" s="832" t="s">
        <v>3342</v>
      </c>
      <c r="F352" s="849"/>
      <c r="G352" s="849"/>
      <c r="H352" s="837">
        <v>0</v>
      </c>
      <c r="I352" s="849">
        <v>9</v>
      </c>
      <c r="J352" s="849">
        <v>588.24</v>
      </c>
      <c r="K352" s="837">
        <v>1</v>
      </c>
      <c r="L352" s="849">
        <v>9</v>
      </c>
      <c r="M352" s="850">
        <v>588.24</v>
      </c>
    </row>
    <row r="353" spans="1:13" ht="14.4" customHeight="1" x14ac:dyDescent="0.3">
      <c r="A353" s="831" t="s">
        <v>2187</v>
      </c>
      <c r="B353" s="832" t="s">
        <v>1759</v>
      </c>
      <c r="C353" s="832" t="s">
        <v>3683</v>
      </c>
      <c r="D353" s="832" t="s">
        <v>1763</v>
      </c>
      <c r="E353" s="832" t="s">
        <v>2348</v>
      </c>
      <c r="F353" s="849"/>
      <c r="G353" s="849"/>
      <c r="H353" s="837">
        <v>0</v>
      </c>
      <c r="I353" s="849">
        <v>1</v>
      </c>
      <c r="J353" s="849">
        <v>57.6</v>
      </c>
      <c r="K353" s="837">
        <v>1</v>
      </c>
      <c r="L353" s="849">
        <v>1</v>
      </c>
      <c r="M353" s="850">
        <v>57.6</v>
      </c>
    </row>
    <row r="354" spans="1:13" ht="14.4" customHeight="1" x14ac:dyDescent="0.3">
      <c r="A354" s="831" t="s">
        <v>2187</v>
      </c>
      <c r="B354" s="832" t="s">
        <v>1765</v>
      </c>
      <c r="C354" s="832" t="s">
        <v>2703</v>
      </c>
      <c r="D354" s="832" t="s">
        <v>2704</v>
      </c>
      <c r="E354" s="832" t="s">
        <v>2705</v>
      </c>
      <c r="F354" s="849">
        <v>1</v>
      </c>
      <c r="G354" s="849">
        <v>0</v>
      </c>
      <c r="H354" s="837"/>
      <c r="I354" s="849"/>
      <c r="J354" s="849"/>
      <c r="K354" s="837"/>
      <c r="L354" s="849">
        <v>1</v>
      </c>
      <c r="M354" s="850">
        <v>0</v>
      </c>
    </row>
    <row r="355" spans="1:13" ht="14.4" customHeight="1" x14ac:dyDescent="0.3">
      <c r="A355" s="831" t="s">
        <v>2187</v>
      </c>
      <c r="B355" s="832" t="s">
        <v>3762</v>
      </c>
      <c r="C355" s="832" t="s">
        <v>2996</v>
      </c>
      <c r="D355" s="832" t="s">
        <v>2997</v>
      </c>
      <c r="E355" s="832" t="s">
        <v>2998</v>
      </c>
      <c r="F355" s="849"/>
      <c r="G355" s="849"/>
      <c r="H355" s="837">
        <v>0</v>
      </c>
      <c r="I355" s="849">
        <v>4</v>
      </c>
      <c r="J355" s="849">
        <v>387.36</v>
      </c>
      <c r="K355" s="837">
        <v>1</v>
      </c>
      <c r="L355" s="849">
        <v>4</v>
      </c>
      <c r="M355" s="850">
        <v>387.36</v>
      </c>
    </row>
    <row r="356" spans="1:13" ht="14.4" customHeight="1" x14ac:dyDescent="0.3">
      <c r="A356" s="831" t="s">
        <v>2187</v>
      </c>
      <c r="B356" s="832" t="s">
        <v>3762</v>
      </c>
      <c r="C356" s="832" t="s">
        <v>2999</v>
      </c>
      <c r="D356" s="832" t="s">
        <v>2997</v>
      </c>
      <c r="E356" s="832" t="s">
        <v>3000</v>
      </c>
      <c r="F356" s="849"/>
      <c r="G356" s="849"/>
      <c r="H356" s="837">
        <v>0</v>
      </c>
      <c r="I356" s="849">
        <v>5</v>
      </c>
      <c r="J356" s="849">
        <v>968.40000000000009</v>
      </c>
      <c r="K356" s="837">
        <v>1</v>
      </c>
      <c r="L356" s="849">
        <v>5</v>
      </c>
      <c r="M356" s="850">
        <v>968.40000000000009</v>
      </c>
    </row>
    <row r="357" spans="1:13" ht="14.4" customHeight="1" x14ac:dyDescent="0.3">
      <c r="A357" s="831" t="s">
        <v>2187</v>
      </c>
      <c r="B357" s="832" t="s">
        <v>2144</v>
      </c>
      <c r="C357" s="832" t="s">
        <v>2145</v>
      </c>
      <c r="D357" s="832" t="s">
        <v>733</v>
      </c>
      <c r="E357" s="832" t="s">
        <v>2146</v>
      </c>
      <c r="F357" s="849"/>
      <c r="G357" s="849"/>
      <c r="H357" s="837">
        <v>0</v>
      </c>
      <c r="I357" s="849">
        <v>2</v>
      </c>
      <c r="J357" s="849">
        <v>96.84</v>
      </c>
      <c r="K357" s="837">
        <v>1</v>
      </c>
      <c r="L357" s="849">
        <v>2</v>
      </c>
      <c r="M357" s="850">
        <v>96.84</v>
      </c>
    </row>
    <row r="358" spans="1:13" ht="14.4" customHeight="1" x14ac:dyDescent="0.3">
      <c r="A358" s="831" t="s">
        <v>2187</v>
      </c>
      <c r="B358" s="832" t="s">
        <v>3763</v>
      </c>
      <c r="C358" s="832" t="s">
        <v>3019</v>
      </c>
      <c r="D358" s="832" t="s">
        <v>3020</v>
      </c>
      <c r="E358" s="832" t="s">
        <v>3021</v>
      </c>
      <c r="F358" s="849">
        <v>10</v>
      </c>
      <c r="G358" s="849">
        <v>33545.9</v>
      </c>
      <c r="H358" s="837">
        <v>1</v>
      </c>
      <c r="I358" s="849"/>
      <c r="J358" s="849"/>
      <c r="K358" s="837">
        <v>0</v>
      </c>
      <c r="L358" s="849">
        <v>10</v>
      </c>
      <c r="M358" s="850">
        <v>33545.9</v>
      </c>
    </row>
    <row r="359" spans="1:13" ht="14.4" customHeight="1" x14ac:dyDescent="0.3">
      <c r="A359" s="831" t="s">
        <v>2187</v>
      </c>
      <c r="B359" s="832" t="s">
        <v>3763</v>
      </c>
      <c r="C359" s="832" t="s">
        <v>3024</v>
      </c>
      <c r="D359" s="832" t="s">
        <v>3020</v>
      </c>
      <c r="E359" s="832" t="s">
        <v>3025</v>
      </c>
      <c r="F359" s="849">
        <v>9</v>
      </c>
      <c r="G359" s="849">
        <v>8176.7699999999995</v>
      </c>
      <c r="H359" s="837">
        <v>1</v>
      </c>
      <c r="I359" s="849"/>
      <c r="J359" s="849"/>
      <c r="K359" s="837">
        <v>0</v>
      </c>
      <c r="L359" s="849">
        <v>9</v>
      </c>
      <c r="M359" s="850">
        <v>8176.7699999999995</v>
      </c>
    </row>
    <row r="360" spans="1:13" ht="14.4" customHeight="1" x14ac:dyDescent="0.3">
      <c r="A360" s="831" t="s">
        <v>2187</v>
      </c>
      <c r="B360" s="832" t="s">
        <v>3763</v>
      </c>
      <c r="C360" s="832" t="s">
        <v>3026</v>
      </c>
      <c r="D360" s="832" t="s">
        <v>3020</v>
      </c>
      <c r="E360" s="832" t="s">
        <v>3027</v>
      </c>
      <c r="F360" s="849">
        <v>3</v>
      </c>
      <c r="G360" s="849">
        <v>1751.1000000000001</v>
      </c>
      <c r="H360" s="837">
        <v>1</v>
      </c>
      <c r="I360" s="849"/>
      <c r="J360" s="849"/>
      <c r="K360" s="837">
        <v>0</v>
      </c>
      <c r="L360" s="849">
        <v>3</v>
      </c>
      <c r="M360" s="850">
        <v>1751.1000000000001</v>
      </c>
    </row>
    <row r="361" spans="1:13" ht="14.4" customHeight="1" x14ac:dyDescent="0.3">
      <c r="A361" s="831" t="s">
        <v>2187</v>
      </c>
      <c r="B361" s="832" t="s">
        <v>3763</v>
      </c>
      <c r="C361" s="832" t="s">
        <v>3286</v>
      </c>
      <c r="D361" s="832" t="s">
        <v>3020</v>
      </c>
      <c r="E361" s="832" t="s">
        <v>3287</v>
      </c>
      <c r="F361" s="849">
        <v>3</v>
      </c>
      <c r="G361" s="849">
        <v>0</v>
      </c>
      <c r="H361" s="837"/>
      <c r="I361" s="849"/>
      <c r="J361" s="849"/>
      <c r="K361" s="837"/>
      <c r="L361" s="849">
        <v>3</v>
      </c>
      <c r="M361" s="850">
        <v>0</v>
      </c>
    </row>
    <row r="362" spans="1:13" ht="14.4" customHeight="1" x14ac:dyDescent="0.3">
      <c r="A362" s="831" t="s">
        <v>2187</v>
      </c>
      <c r="B362" s="832" t="s">
        <v>3763</v>
      </c>
      <c r="C362" s="832" t="s">
        <v>3028</v>
      </c>
      <c r="D362" s="832" t="s">
        <v>3020</v>
      </c>
      <c r="E362" s="832" t="s">
        <v>3029</v>
      </c>
      <c r="F362" s="849">
        <v>29</v>
      </c>
      <c r="G362" s="849">
        <v>48641.7</v>
      </c>
      <c r="H362" s="837">
        <v>1</v>
      </c>
      <c r="I362" s="849"/>
      <c r="J362" s="849"/>
      <c r="K362" s="837">
        <v>0</v>
      </c>
      <c r="L362" s="849">
        <v>29</v>
      </c>
      <c r="M362" s="850">
        <v>48641.7</v>
      </c>
    </row>
    <row r="363" spans="1:13" ht="14.4" customHeight="1" x14ac:dyDescent="0.3">
      <c r="A363" s="831" t="s">
        <v>2187</v>
      </c>
      <c r="B363" s="832" t="s">
        <v>3763</v>
      </c>
      <c r="C363" s="832" t="s">
        <v>3030</v>
      </c>
      <c r="D363" s="832" t="s">
        <v>3031</v>
      </c>
      <c r="E363" s="832" t="s">
        <v>3029</v>
      </c>
      <c r="F363" s="849">
        <v>3</v>
      </c>
      <c r="G363" s="849">
        <v>5031.8999999999996</v>
      </c>
      <c r="H363" s="837">
        <v>1</v>
      </c>
      <c r="I363" s="849"/>
      <c r="J363" s="849"/>
      <c r="K363" s="837">
        <v>0</v>
      </c>
      <c r="L363" s="849">
        <v>3</v>
      </c>
      <c r="M363" s="850">
        <v>5031.8999999999996</v>
      </c>
    </row>
    <row r="364" spans="1:13" ht="14.4" customHeight="1" x14ac:dyDescent="0.3">
      <c r="A364" s="831" t="s">
        <v>2187</v>
      </c>
      <c r="B364" s="832" t="s">
        <v>3763</v>
      </c>
      <c r="C364" s="832" t="s">
        <v>3032</v>
      </c>
      <c r="D364" s="832" t="s">
        <v>3031</v>
      </c>
      <c r="E364" s="832" t="s">
        <v>3025</v>
      </c>
      <c r="F364" s="849">
        <v>8</v>
      </c>
      <c r="G364" s="849">
        <v>7268.24</v>
      </c>
      <c r="H364" s="837">
        <v>1</v>
      </c>
      <c r="I364" s="849"/>
      <c r="J364" s="849"/>
      <c r="K364" s="837">
        <v>0</v>
      </c>
      <c r="L364" s="849">
        <v>8</v>
      </c>
      <c r="M364" s="850">
        <v>7268.24</v>
      </c>
    </row>
    <row r="365" spans="1:13" ht="14.4" customHeight="1" x14ac:dyDescent="0.3">
      <c r="A365" s="831" t="s">
        <v>2187</v>
      </c>
      <c r="B365" s="832" t="s">
        <v>3763</v>
      </c>
      <c r="C365" s="832" t="s">
        <v>3035</v>
      </c>
      <c r="D365" s="832" t="s">
        <v>3034</v>
      </c>
      <c r="E365" s="832" t="s">
        <v>3027</v>
      </c>
      <c r="F365" s="849"/>
      <c r="G365" s="849"/>
      <c r="H365" s="837">
        <v>0</v>
      </c>
      <c r="I365" s="849">
        <v>24</v>
      </c>
      <c r="J365" s="849">
        <v>14008.800000000001</v>
      </c>
      <c r="K365" s="837">
        <v>1</v>
      </c>
      <c r="L365" s="849">
        <v>24</v>
      </c>
      <c r="M365" s="850">
        <v>14008.800000000001</v>
      </c>
    </row>
    <row r="366" spans="1:13" ht="14.4" customHeight="1" x14ac:dyDescent="0.3">
      <c r="A366" s="831" t="s">
        <v>2187</v>
      </c>
      <c r="B366" s="832" t="s">
        <v>3763</v>
      </c>
      <c r="C366" s="832" t="s">
        <v>3036</v>
      </c>
      <c r="D366" s="832" t="s">
        <v>3034</v>
      </c>
      <c r="E366" s="832" t="s">
        <v>3025</v>
      </c>
      <c r="F366" s="849"/>
      <c r="G366" s="849"/>
      <c r="H366" s="837">
        <v>0</v>
      </c>
      <c r="I366" s="849">
        <v>7</v>
      </c>
      <c r="J366" s="849">
        <v>6359.7099999999991</v>
      </c>
      <c r="K366" s="837">
        <v>1</v>
      </c>
      <c r="L366" s="849">
        <v>7</v>
      </c>
      <c r="M366" s="850">
        <v>6359.7099999999991</v>
      </c>
    </row>
    <row r="367" spans="1:13" ht="14.4" customHeight="1" x14ac:dyDescent="0.3">
      <c r="A367" s="831" t="s">
        <v>2187</v>
      </c>
      <c r="B367" s="832" t="s">
        <v>3763</v>
      </c>
      <c r="C367" s="832" t="s">
        <v>3175</v>
      </c>
      <c r="D367" s="832" t="s">
        <v>3034</v>
      </c>
      <c r="E367" s="832" t="s">
        <v>3029</v>
      </c>
      <c r="F367" s="849"/>
      <c r="G367" s="849"/>
      <c r="H367" s="837">
        <v>0</v>
      </c>
      <c r="I367" s="849">
        <v>3</v>
      </c>
      <c r="J367" s="849">
        <v>5031.8999999999996</v>
      </c>
      <c r="K367" s="837">
        <v>1</v>
      </c>
      <c r="L367" s="849">
        <v>3</v>
      </c>
      <c r="M367" s="850">
        <v>5031.8999999999996</v>
      </c>
    </row>
    <row r="368" spans="1:13" ht="14.4" customHeight="1" x14ac:dyDescent="0.3">
      <c r="A368" s="831" t="s">
        <v>2187</v>
      </c>
      <c r="B368" s="832" t="s">
        <v>3763</v>
      </c>
      <c r="C368" s="832" t="s">
        <v>3480</v>
      </c>
      <c r="D368" s="832" t="s">
        <v>3031</v>
      </c>
      <c r="E368" s="832" t="s">
        <v>3027</v>
      </c>
      <c r="F368" s="849">
        <v>3</v>
      </c>
      <c r="G368" s="849">
        <v>1751.1000000000001</v>
      </c>
      <c r="H368" s="837">
        <v>1</v>
      </c>
      <c r="I368" s="849"/>
      <c r="J368" s="849"/>
      <c r="K368" s="837">
        <v>0</v>
      </c>
      <c r="L368" s="849">
        <v>3</v>
      </c>
      <c r="M368" s="850">
        <v>1751.1000000000001</v>
      </c>
    </row>
    <row r="369" spans="1:13" ht="14.4" customHeight="1" x14ac:dyDescent="0.3">
      <c r="A369" s="831" t="s">
        <v>2187</v>
      </c>
      <c r="B369" s="832" t="s">
        <v>3764</v>
      </c>
      <c r="C369" s="832" t="s">
        <v>2916</v>
      </c>
      <c r="D369" s="832" t="s">
        <v>2917</v>
      </c>
      <c r="E369" s="832" t="s">
        <v>2918</v>
      </c>
      <c r="F369" s="849">
        <v>2</v>
      </c>
      <c r="G369" s="849">
        <v>465.36</v>
      </c>
      <c r="H369" s="837">
        <v>1</v>
      </c>
      <c r="I369" s="849"/>
      <c r="J369" s="849"/>
      <c r="K369" s="837">
        <v>0</v>
      </c>
      <c r="L369" s="849">
        <v>2</v>
      </c>
      <c r="M369" s="850">
        <v>465.36</v>
      </c>
    </row>
    <row r="370" spans="1:13" ht="14.4" customHeight="1" x14ac:dyDescent="0.3">
      <c r="A370" s="831" t="s">
        <v>2187</v>
      </c>
      <c r="B370" s="832" t="s">
        <v>3764</v>
      </c>
      <c r="C370" s="832" t="s">
        <v>3202</v>
      </c>
      <c r="D370" s="832" t="s">
        <v>2920</v>
      </c>
      <c r="E370" s="832" t="s">
        <v>3203</v>
      </c>
      <c r="F370" s="849">
        <v>18</v>
      </c>
      <c r="G370" s="849">
        <v>34901.46</v>
      </c>
      <c r="H370" s="837">
        <v>1</v>
      </c>
      <c r="I370" s="849"/>
      <c r="J370" s="849"/>
      <c r="K370" s="837">
        <v>0</v>
      </c>
      <c r="L370" s="849">
        <v>18</v>
      </c>
      <c r="M370" s="850">
        <v>34901.46</v>
      </c>
    </row>
    <row r="371" spans="1:13" ht="14.4" customHeight="1" x14ac:dyDescent="0.3">
      <c r="A371" s="831" t="s">
        <v>2187</v>
      </c>
      <c r="B371" s="832" t="s">
        <v>3764</v>
      </c>
      <c r="C371" s="832" t="s">
        <v>2922</v>
      </c>
      <c r="D371" s="832" t="s">
        <v>2917</v>
      </c>
      <c r="E371" s="832" t="s">
        <v>2923</v>
      </c>
      <c r="F371" s="849">
        <v>12</v>
      </c>
      <c r="G371" s="849">
        <v>23267.64</v>
      </c>
      <c r="H371" s="837">
        <v>1</v>
      </c>
      <c r="I371" s="849"/>
      <c r="J371" s="849"/>
      <c r="K371" s="837">
        <v>0</v>
      </c>
      <c r="L371" s="849">
        <v>12</v>
      </c>
      <c r="M371" s="850">
        <v>23267.64</v>
      </c>
    </row>
    <row r="372" spans="1:13" ht="14.4" customHeight="1" x14ac:dyDescent="0.3">
      <c r="A372" s="831" t="s">
        <v>2187</v>
      </c>
      <c r="B372" s="832" t="s">
        <v>3764</v>
      </c>
      <c r="C372" s="832" t="s">
        <v>2924</v>
      </c>
      <c r="D372" s="832" t="s">
        <v>2917</v>
      </c>
      <c r="E372" s="832" t="s">
        <v>2925</v>
      </c>
      <c r="F372" s="849">
        <v>22</v>
      </c>
      <c r="G372" s="849">
        <v>31993.060000000005</v>
      </c>
      <c r="H372" s="837">
        <v>1</v>
      </c>
      <c r="I372" s="849"/>
      <c r="J372" s="849"/>
      <c r="K372" s="837">
        <v>0</v>
      </c>
      <c r="L372" s="849">
        <v>22</v>
      </c>
      <c r="M372" s="850">
        <v>31993.060000000005</v>
      </c>
    </row>
    <row r="373" spans="1:13" ht="14.4" customHeight="1" x14ac:dyDescent="0.3">
      <c r="A373" s="831" t="s">
        <v>2187</v>
      </c>
      <c r="B373" s="832" t="s">
        <v>3764</v>
      </c>
      <c r="C373" s="832" t="s">
        <v>2926</v>
      </c>
      <c r="D373" s="832" t="s">
        <v>2927</v>
      </c>
      <c r="E373" s="832" t="s">
        <v>2928</v>
      </c>
      <c r="F373" s="849">
        <v>6</v>
      </c>
      <c r="G373" s="849">
        <v>11633.82</v>
      </c>
      <c r="H373" s="837">
        <v>1</v>
      </c>
      <c r="I373" s="849"/>
      <c r="J373" s="849"/>
      <c r="K373" s="837">
        <v>0</v>
      </c>
      <c r="L373" s="849">
        <v>6</v>
      </c>
      <c r="M373" s="850">
        <v>11633.82</v>
      </c>
    </row>
    <row r="374" spans="1:13" ht="14.4" customHeight="1" x14ac:dyDescent="0.3">
      <c r="A374" s="831" t="s">
        <v>2187</v>
      </c>
      <c r="B374" s="832" t="s">
        <v>3764</v>
      </c>
      <c r="C374" s="832" t="s">
        <v>3158</v>
      </c>
      <c r="D374" s="832" t="s">
        <v>2920</v>
      </c>
      <c r="E374" s="832" t="s">
        <v>2935</v>
      </c>
      <c r="F374" s="849">
        <v>6</v>
      </c>
      <c r="G374" s="849">
        <v>2908.5</v>
      </c>
      <c r="H374" s="837">
        <v>1</v>
      </c>
      <c r="I374" s="849"/>
      <c r="J374" s="849"/>
      <c r="K374" s="837">
        <v>0</v>
      </c>
      <c r="L374" s="849">
        <v>6</v>
      </c>
      <c r="M374" s="850">
        <v>2908.5</v>
      </c>
    </row>
    <row r="375" spans="1:13" ht="14.4" customHeight="1" x14ac:dyDescent="0.3">
      <c r="A375" s="831" t="s">
        <v>2187</v>
      </c>
      <c r="B375" s="832" t="s">
        <v>3764</v>
      </c>
      <c r="C375" s="832" t="s">
        <v>2931</v>
      </c>
      <c r="D375" s="832" t="s">
        <v>2927</v>
      </c>
      <c r="E375" s="832" t="s">
        <v>2932</v>
      </c>
      <c r="F375" s="849">
        <v>4</v>
      </c>
      <c r="G375" s="849">
        <v>3877.92</v>
      </c>
      <c r="H375" s="837">
        <v>1</v>
      </c>
      <c r="I375" s="849"/>
      <c r="J375" s="849"/>
      <c r="K375" s="837">
        <v>0</v>
      </c>
      <c r="L375" s="849">
        <v>4</v>
      </c>
      <c r="M375" s="850">
        <v>3877.92</v>
      </c>
    </row>
    <row r="376" spans="1:13" ht="14.4" customHeight="1" x14ac:dyDescent="0.3">
      <c r="A376" s="831" t="s">
        <v>2187</v>
      </c>
      <c r="B376" s="832" t="s">
        <v>3764</v>
      </c>
      <c r="C376" s="832" t="s">
        <v>2933</v>
      </c>
      <c r="D376" s="832" t="s">
        <v>2934</v>
      </c>
      <c r="E376" s="832" t="s">
        <v>2935</v>
      </c>
      <c r="F376" s="849"/>
      <c r="G376" s="849"/>
      <c r="H376" s="837">
        <v>0</v>
      </c>
      <c r="I376" s="849">
        <v>19</v>
      </c>
      <c r="J376" s="849">
        <v>9210.25</v>
      </c>
      <c r="K376" s="837">
        <v>1</v>
      </c>
      <c r="L376" s="849">
        <v>19</v>
      </c>
      <c r="M376" s="850">
        <v>9210.25</v>
      </c>
    </row>
    <row r="377" spans="1:13" ht="14.4" customHeight="1" x14ac:dyDescent="0.3">
      <c r="A377" s="831" t="s">
        <v>2187</v>
      </c>
      <c r="B377" s="832" t="s">
        <v>3764</v>
      </c>
      <c r="C377" s="832" t="s">
        <v>2940</v>
      </c>
      <c r="D377" s="832" t="s">
        <v>2934</v>
      </c>
      <c r="E377" s="832" t="s">
        <v>2941</v>
      </c>
      <c r="F377" s="849"/>
      <c r="G377" s="849"/>
      <c r="H377" s="837">
        <v>0</v>
      </c>
      <c r="I377" s="849">
        <v>6</v>
      </c>
      <c r="J377" s="849">
        <v>5816.88</v>
      </c>
      <c r="K377" s="837">
        <v>1</v>
      </c>
      <c r="L377" s="849">
        <v>6</v>
      </c>
      <c r="M377" s="850">
        <v>5816.88</v>
      </c>
    </row>
    <row r="378" spans="1:13" ht="14.4" customHeight="1" x14ac:dyDescent="0.3">
      <c r="A378" s="831" t="s">
        <v>2187</v>
      </c>
      <c r="B378" s="832" t="s">
        <v>3764</v>
      </c>
      <c r="C378" s="832" t="s">
        <v>3211</v>
      </c>
      <c r="D378" s="832" t="s">
        <v>2934</v>
      </c>
      <c r="E378" s="832" t="s">
        <v>3203</v>
      </c>
      <c r="F378" s="849"/>
      <c r="G378" s="849"/>
      <c r="H378" s="837">
        <v>0</v>
      </c>
      <c r="I378" s="849">
        <v>14</v>
      </c>
      <c r="J378" s="849">
        <v>27145.58</v>
      </c>
      <c r="K378" s="837">
        <v>1</v>
      </c>
      <c r="L378" s="849">
        <v>14</v>
      </c>
      <c r="M378" s="850">
        <v>27145.58</v>
      </c>
    </row>
    <row r="379" spans="1:13" ht="14.4" customHeight="1" x14ac:dyDescent="0.3">
      <c r="A379" s="831" t="s">
        <v>2187</v>
      </c>
      <c r="B379" s="832" t="s">
        <v>3764</v>
      </c>
      <c r="C379" s="832" t="s">
        <v>2942</v>
      </c>
      <c r="D379" s="832" t="s">
        <v>2934</v>
      </c>
      <c r="E379" s="832" t="s">
        <v>2943</v>
      </c>
      <c r="F379" s="849"/>
      <c r="G379" s="849"/>
      <c r="H379" s="837">
        <v>0</v>
      </c>
      <c r="I379" s="849">
        <v>6</v>
      </c>
      <c r="J379" s="849">
        <v>1454.22</v>
      </c>
      <c r="K379" s="837">
        <v>1</v>
      </c>
      <c r="L379" s="849">
        <v>6</v>
      </c>
      <c r="M379" s="850">
        <v>1454.22</v>
      </c>
    </row>
    <row r="380" spans="1:13" ht="14.4" customHeight="1" x14ac:dyDescent="0.3">
      <c r="A380" s="831" t="s">
        <v>2187</v>
      </c>
      <c r="B380" s="832" t="s">
        <v>3765</v>
      </c>
      <c r="C380" s="832" t="s">
        <v>2894</v>
      </c>
      <c r="D380" s="832" t="s">
        <v>2895</v>
      </c>
      <c r="E380" s="832" t="s">
        <v>2896</v>
      </c>
      <c r="F380" s="849">
        <v>20</v>
      </c>
      <c r="G380" s="849">
        <v>15080.8</v>
      </c>
      <c r="H380" s="837">
        <v>1</v>
      </c>
      <c r="I380" s="849"/>
      <c r="J380" s="849"/>
      <c r="K380" s="837">
        <v>0</v>
      </c>
      <c r="L380" s="849">
        <v>20</v>
      </c>
      <c r="M380" s="850">
        <v>15080.8</v>
      </c>
    </row>
    <row r="381" spans="1:13" ht="14.4" customHeight="1" x14ac:dyDescent="0.3">
      <c r="A381" s="831" t="s">
        <v>2187</v>
      </c>
      <c r="B381" s="832" t="s">
        <v>3765</v>
      </c>
      <c r="C381" s="832" t="s">
        <v>3199</v>
      </c>
      <c r="D381" s="832" t="s">
        <v>2895</v>
      </c>
      <c r="E381" s="832" t="s">
        <v>2904</v>
      </c>
      <c r="F381" s="849">
        <v>5</v>
      </c>
      <c r="G381" s="849">
        <v>5655.2999999999993</v>
      </c>
      <c r="H381" s="837">
        <v>1</v>
      </c>
      <c r="I381" s="849"/>
      <c r="J381" s="849"/>
      <c r="K381" s="837">
        <v>0</v>
      </c>
      <c r="L381" s="849">
        <v>5</v>
      </c>
      <c r="M381" s="850">
        <v>5655.2999999999993</v>
      </c>
    </row>
    <row r="382" spans="1:13" ht="14.4" customHeight="1" x14ac:dyDescent="0.3">
      <c r="A382" s="831" t="s">
        <v>2187</v>
      </c>
      <c r="B382" s="832" t="s">
        <v>3765</v>
      </c>
      <c r="C382" s="832" t="s">
        <v>2897</v>
      </c>
      <c r="D382" s="832" t="s">
        <v>2895</v>
      </c>
      <c r="E382" s="832" t="s">
        <v>2898</v>
      </c>
      <c r="F382" s="849">
        <v>5</v>
      </c>
      <c r="G382" s="849">
        <v>7540.4</v>
      </c>
      <c r="H382" s="837">
        <v>1</v>
      </c>
      <c r="I382" s="849"/>
      <c r="J382" s="849"/>
      <c r="K382" s="837">
        <v>0</v>
      </c>
      <c r="L382" s="849">
        <v>5</v>
      </c>
      <c r="M382" s="850">
        <v>7540.4</v>
      </c>
    </row>
    <row r="383" spans="1:13" ht="14.4" customHeight="1" x14ac:dyDescent="0.3">
      <c r="A383" s="831" t="s">
        <v>2187</v>
      </c>
      <c r="B383" s="832" t="s">
        <v>3765</v>
      </c>
      <c r="C383" s="832" t="s">
        <v>3415</v>
      </c>
      <c r="D383" s="832" t="s">
        <v>2900</v>
      </c>
      <c r="E383" s="832" t="s">
        <v>2898</v>
      </c>
      <c r="F383" s="849">
        <v>6</v>
      </c>
      <c r="G383" s="849">
        <v>7755.9000000000005</v>
      </c>
      <c r="H383" s="837">
        <v>1</v>
      </c>
      <c r="I383" s="849"/>
      <c r="J383" s="849"/>
      <c r="K383" s="837">
        <v>0</v>
      </c>
      <c r="L383" s="849">
        <v>6</v>
      </c>
      <c r="M383" s="850">
        <v>7755.9000000000005</v>
      </c>
    </row>
    <row r="384" spans="1:13" ht="14.4" customHeight="1" x14ac:dyDescent="0.3">
      <c r="A384" s="831" t="s">
        <v>2187</v>
      </c>
      <c r="B384" s="832" t="s">
        <v>3765</v>
      </c>
      <c r="C384" s="832" t="s">
        <v>2899</v>
      </c>
      <c r="D384" s="832" t="s">
        <v>2900</v>
      </c>
      <c r="E384" s="832" t="s">
        <v>2896</v>
      </c>
      <c r="F384" s="849">
        <v>6</v>
      </c>
      <c r="G384" s="849">
        <v>3877.92</v>
      </c>
      <c r="H384" s="837">
        <v>1</v>
      </c>
      <c r="I384" s="849"/>
      <c r="J384" s="849"/>
      <c r="K384" s="837">
        <v>0</v>
      </c>
      <c r="L384" s="849">
        <v>6</v>
      </c>
      <c r="M384" s="850">
        <v>3877.92</v>
      </c>
    </row>
    <row r="385" spans="1:13" ht="14.4" customHeight="1" x14ac:dyDescent="0.3">
      <c r="A385" s="831" t="s">
        <v>2187</v>
      </c>
      <c r="B385" s="832" t="s">
        <v>3765</v>
      </c>
      <c r="C385" s="832" t="s">
        <v>2901</v>
      </c>
      <c r="D385" s="832" t="s">
        <v>2902</v>
      </c>
      <c r="E385" s="832" t="s">
        <v>2896</v>
      </c>
      <c r="F385" s="849"/>
      <c r="G385" s="849"/>
      <c r="H385" s="837">
        <v>0</v>
      </c>
      <c r="I385" s="849">
        <v>5</v>
      </c>
      <c r="J385" s="849">
        <v>3770.2</v>
      </c>
      <c r="K385" s="837">
        <v>1</v>
      </c>
      <c r="L385" s="849">
        <v>5</v>
      </c>
      <c r="M385" s="850">
        <v>3770.2</v>
      </c>
    </row>
    <row r="386" spans="1:13" ht="14.4" customHeight="1" x14ac:dyDescent="0.3">
      <c r="A386" s="831" t="s">
        <v>2187</v>
      </c>
      <c r="B386" s="832" t="s">
        <v>3765</v>
      </c>
      <c r="C386" s="832" t="s">
        <v>3416</v>
      </c>
      <c r="D386" s="832" t="s">
        <v>2902</v>
      </c>
      <c r="E386" s="832" t="s">
        <v>2898</v>
      </c>
      <c r="F386" s="849"/>
      <c r="G386" s="849"/>
      <c r="H386" s="837">
        <v>0</v>
      </c>
      <c r="I386" s="849">
        <v>5</v>
      </c>
      <c r="J386" s="849">
        <v>7540.4</v>
      </c>
      <c r="K386" s="837">
        <v>1</v>
      </c>
      <c r="L386" s="849">
        <v>5</v>
      </c>
      <c r="M386" s="850">
        <v>7540.4</v>
      </c>
    </row>
    <row r="387" spans="1:13" ht="14.4" customHeight="1" x14ac:dyDescent="0.3">
      <c r="A387" s="831" t="s">
        <v>2187</v>
      </c>
      <c r="B387" s="832" t="s">
        <v>1746</v>
      </c>
      <c r="C387" s="832" t="s">
        <v>1985</v>
      </c>
      <c r="D387" s="832" t="s">
        <v>1986</v>
      </c>
      <c r="E387" s="832" t="s">
        <v>1987</v>
      </c>
      <c r="F387" s="849"/>
      <c r="G387" s="849"/>
      <c r="H387" s="837"/>
      <c r="I387" s="849">
        <v>10</v>
      </c>
      <c r="J387" s="849">
        <v>0</v>
      </c>
      <c r="K387" s="837"/>
      <c r="L387" s="849">
        <v>10</v>
      </c>
      <c r="M387" s="850">
        <v>0</v>
      </c>
    </row>
    <row r="388" spans="1:13" ht="14.4" customHeight="1" x14ac:dyDescent="0.3">
      <c r="A388" s="831" t="s">
        <v>2187</v>
      </c>
      <c r="B388" s="832" t="s">
        <v>3766</v>
      </c>
      <c r="C388" s="832" t="s">
        <v>2519</v>
      </c>
      <c r="D388" s="832" t="s">
        <v>2520</v>
      </c>
      <c r="E388" s="832" t="s">
        <v>2521</v>
      </c>
      <c r="F388" s="849">
        <v>4</v>
      </c>
      <c r="G388" s="849">
        <v>241.56</v>
      </c>
      <c r="H388" s="837">
        <v>1</v>
      </c>
      <c r="I388" s="849"/>
      <c r="J388" s="849"/>
      <c r="K388" s="837">
        <v>0</v>
      </c>
      <c r="L388" s="849">
        <v>4</v>
      </c>
      <c r="M388" s="850">
        <v>241.56</v>
      </c>
    </row>
    <row r="389" spans="1:13" ht="14.4" customHeight="1" x14ac:dyDescent="0.3">
      <c r="A389" s="831" t="s">
        <v>2187</v>
      </c>
      <c r="B389" s="832" t="s">
        <v>3767</v>
      </c>
      <c r="C389" s="832" t="s">
        <v>2980</v>
      </c>
      <c r="D389" s="832" t="s">
        <v>2981</v>
      </c>
      <c r="E389" s="832" t="s">
        <v>2982</v>
      </c>
      <c r="F389" s="849"/>
      <c r="G389" s="849"/>
      <c r="H389" s="837">
        <v>0</v>
      </c>
      <c r="I389" s="849">
        <v>2</v>
      </c>
      <c r="J389" s="849">
        <v>205.8</v>
      </c>
      <c r="K389" s="837">
        <v>1</v>
      </c>
      <c r="L389" s="849">
        <v>2</v>
      </c>
      <c r="M389" s="850">
        <v>205.8</v>
      </c>
    </row>
    <row r="390" spans="1:13" ht="14.4" customHeight="1" x14ac:dyDescent="0.3">
      <c r="A390" s="831" t="s">
        <v>2187</v>
      </c>
      <c r="B390" s="832" t="s">
        <v>3767</v>
      </c>
      <c r="C390" s="832" t="s">
        <v>3247</v>
      </c>
      <c r="D390" s="832" t="s">
        <v>3248</v>
      </c>
      <c r="E390" s="832" t="s">
        <v>3249</v>
      </c>
      <c r="F390" s="849"/>
      <c r="G390" s="849"/>
      <c r="H390" s="837">
        <v>0</v>
      </c>
      <c r="I390" s="849">
        <v>1</v>
      </c>
      <c r="J390" s="849">
        <v>70.05</v>
      </c>
      <c r="K390" s="837">
        <v>1</v>
      </c>
      <c r="L390" s="849">
        <v>1</v>
      </c>
      <c r="M390" s="850">
        <v>70.05</v>
      </c>
    </row>
    <row r="391" spans="1:13" ht="14.4" customHeight="1" x14ac:dyDescent="0.3">
      <c r="A391" s="831" t="s">
        <v>2187</v>
      </c>
      <c r="B391" s="832" t="s">
        <v>3768</v>
      </c>
      <c r="C391" s="832" t="s">
        <v>3659</v>
      </c>
      <c r="D391" s="832" t="s">
        <v>2953</v>
      </c>
      <c r="E391" s="832" t="s">
        <v>2319</v>
      </c>
      <c r="F391" s="849">
        <v>5</v>
      </c>
      <c r="G391" s="849">
        <v>4242.45</v>
      </c>
      <c r="H391" s="837">
        <v>1</v>
      </c>
      <c r="I391" s="849"/>
      <c r="J391" s="849"/>
      <c r="K391" s="837">
        <v>0</v>
      </c>
      <c r="L391" s="849">
        <v>5</v>
      </c>
      <c r="M391" s="850">
        <v>4242.45</v>
      </c>
    </row>
    <row r="392" spans="1:13" ht="14.4" customHeight="1" x14ac:dyDescent="0.3">
      <c r="A392" s="831" t="s">
        <v>2187</v>
      </c>
      <c r="B392" s="832" t="s">
        <v>1999</v>
      </c>
      <c r="C392" s="832" t="s">
        <v>3294</v>
      </c>
      <c r="D392" s="832" t="s">
        <v>3038</v>
      </c>
      <c r="E392" s="832" t="s">
        <v>3042</v>
      </c>
      <c r="F392" s="849">
        <v>6</v>
      </c>
      <c r="G392" s="849">
        <v>3587.2799999999997</v>
      </c>
      <c r="H392" s="837">
        <v>1</v>
      </c>
      <c r="I392" s="849"/>
      <c r="J392" s="849"/>
      <c r="K392" s="837">
        <v>0</v>
      </c>
      <c r="L392" s="849">
        <v>6</v>
      </c>
      <c r="M392" s="850">
        <v>3587.2799999999997</v>
      </c>
    </row>
    <row r="393" spans="1:13" ht="14.4" customHeight="1" x14ac:dyDescent="0.3">
      <c r="A393" s="831" t="s">
        <v>2187</v>
      </c>
      <c r="B393" s="832" t="s">
        <v>1999</v>
      </c>
      <c r="C393" s="832" t="s">
        <v>3037</v>
      </c>
      <c r="D393" s="832" t="s">
        <v>3038</v>
      </c>
      <c r="E393" s="832" t="s">
        <v>2432</v>
      </c>
      <c r="F393" s="849">
        <v>3</v>
      </c>
      <c r="G393" s="849">
        <v>3587.25</v>
      </c>
      <c r="H393" s="837">
        <v>1</v>
      </c>
      <c r="I393" s="849"/>
      <c r="J393" s="849"/>
      <c r="K393" s="837">
        <v>0</v>
      </c>
      <c r="L393" s="849">
        <v>3</v>
      </c>
      <c r="M393" s="850">
        <v>3587.25</v>
      </c>
    </row>
    <row r="394" spans="1:13" ht="14.4" customHeight="1" x14ac:dyDescent="0.3">
      <c r="A394" s="831" t="s">
        <v>2187</v>
      </c>
      <c r="B394" s="832" t="s">
        <v>1999</v>
      </c>
      <c r="C394" s="832" t="s">
        <v>3041</v>
      </c>
      <c r="D394" s="832" t="s">
        <v>2001</v>
      </c>
      <c r="E394" s="832" t="s">
        <v>3042</v>
      </c>
      <c r="F394" s="849"/>
      <c r="G394" s="849"/>
      <c r="H394" s="837">
        <v>0</v>
      </c>
      <c r="I394" s="849">
        <v>10</v>
      </c>
      <c r="J394" s="849">
        <v>5978.7999999999993</v>
      </c>
      <c r="K394" s="837">
        <v>1</v>
      </c>
      <c r="L394" s="849">
        <v>10</v>
      </c>
      <c r="M394" s="850">
        <v>5978.7999999999993</v>
      </c>
    </row>
    <row r="395" spans="1:13" ht="14.4" customHeight="1" x14ac:dyDescent="0.3">
      <c r="A395" s="831" t="s">
        <v>2187</v>
      </c>
      <c r="B395" s="832" t="s">
        <v>1999</v>
      </c>
      <c r="C395" s="832" t="s">
        <v>2430</v>
      </c>
      <c r="D395" s="832" t="s">
        <v>2431</v>
      </c>
      <c r="E395" s="832" t="s">
        <v>2432</v>
      </c>
      <c r="F395" s="849">
        <v>15</v>
      </c>
      <c r="G395" s="849">
        <v>25731</v>
      </c>
      <c r="H395" s="837">
        <v>1</v>
      </c>
      <c r="I395" s="849"/>
      <c r="J395" s="849"/>
      <c r="K395" s="837">
        <v>0</v>
      </c>
      <c r="L395" s="849">
        <v>15</v>
      </c>
      <c r="M395" s="850">
        <v>25731</v>
      </c>
    </row>
    <row r="396" spans="1:13" ht="14.4" customHeight="1" x14ac:dyDescent="0.3">
      <c r="A396" s="831" t="s">
        <v>2187</v>
      </c>
      <c r="B396" s="832" t="s">
        <v>1999</v>
      </c>
      <c r="C396" s="832" t="s">
        <v>3044</v>
      </c>
      <c r="D396" s="832" t="s">
        <v>3045</v>
      </c>
      <c r="E396" s="832" t="s">
        <v>2432</v>
      </c>
      <c r="F396" s="849">
        <v>6</v>
      </c>
      <c r="G396" s="849">
        <v>10292.880000000001</v>
      </c>
      <c r="H396" s="837">
        <v>1</v>
      </c>
      <c r="I396" s="849"/>
      <c r="J396" s="849"/>
      <c r="K396" s="837">
        <v>0</v>
      </c>
      <c r="L396" s="849">
        <v>6</v>
      </c>
      <c r="M396" s="850">
        <v>10292.880000000001</v>
      </c>
    </row>
    <row r="397" spans="1:13" ht="14.4" customHeight="1" x14ac:dyDescent="0.3">
      <c r="A397" s="831" t="s">
        <v>2187</v>
      </c>
      <c r="B397" s="832" t="s">
        <v>1999</v>
      </c>
      <c r="C397" s="832" t="s">
        <v>3046</v>
      </c>
      <c r="D397" s="832" t="s">
        <v>2001</v>
      </c>
      <c r="E397" s="832" t="s">
        <v>2432</v>
      </c>
      <c r="F397" s="849"/>
      <c r="G397" s="849"/>
      <c r="H397" s="837">
        <v>0</v>
      </c>
      <c r="I397" s="849">
        <v>25</v>
      </c>
      <c r="J397" s="849">
        <v>29893.75</v>
      </c>
      <c r="K397" s="837">
        <v>1</v>
      </c>
      <c r="L397" s="849">
        <v>25</v>
      </c>
      <c r="M397" s="850">
        <v>29893.75</v>
      </c>
    </row>
    <row r="398" spans="1:13" ht="14.4" customHeight="1" x14ac:dyDescent="0.3">
      <c r="A398" s="831" t="s">
        <v>2187</v>
      </c>
      <c r="B398" s="832" t="s">
        <v>1999</v>
      </c>
      <c r="C398" s="832" t="s">
        <v>3049</v>
      </c>
      <c r="D398" s="832" t="s">
        <v>2001</v>
      </c>
      <c r="E398" s="832" t="s">
        <v>3050</v>
      </c>
      <c r="F398" s="849"/>
      <c r="G398" s="849"/>
      <c r="H398" s="837">
        <v>0</v>
      </c>
      <c r="I398" s="849">
        <v>3</v>
      </c>
      <c r="J398" s="849">
        <v>7174.4400000000005</v>
      </c>
      <c r="K398" s="837">
        <v>1</v>
      </c>
      <c r="L398" s="849">
        <v>3</v>
      </c>
      <c r="M398" s="850">
        <v>7174.4400000000005</v>
      </c>
    </row>
    <row r="399" spans="1:13" ht="14.4" customHeight="1" x14ac:dyDescent="0.3">
      <c r="A399" s="831" t="s">
        <v>2187</v>
      </c>
      <c r="B399" s="832" t="s">
        <v>1999</v>
      </c>
      <c r="C399" s="832" t="s">
        <v>2000</v>
      </c>
      <c r="D399" s="832" t="s">
        <v>2001</v>
      </c>
      <c r="E399" s="832" t="s">
        <v>2002</v>
      </c>
      <c r="F399" s="849"/>
      <c r="G399" s="849"/>
      <c r="H399" s="837">
        <v>0</v>
      </c>
      <c r="I399" s="849">
        <v>3</v>
      </c>
      <c r="J399" s="849">
        <v>896.81999999999994</v>
      </c>
      <c r="K399" s="837">
        <v>1</v>
      </c>
      <c r="L399" s="849">
        <v>3</v>
      </c>
      <c r="M399" s="850">
        <v>896.81999999999994</v>
      </c>
    </row>
    <row r="400" spans="1:13" ht="14.4" customHeight="1" x14ac:dyDescent="0.3">
      <c r="A400" s="831" t="s">
        <v>2187</v>
      </c>
      <c r="B400" s="832" t="s">
        <v>2021</v>
      </c>
      <c r="C400" s="832" t="s">
        <v>3568</v>
      </c>
      <c r="D400" s="832" t="s">
        <v>3569</v>
      </c>
      <c r="E400" s="832" t="s">
        <v>3570</v>
      </c>
      <c r="F400" s="849">
        <v>1</v>
      </c>
      <c r="G400" s="849">
        <v>15.67</v>
      </c>
      <c r="H400" s="837">
        <v>1</v>
      </c>
      <c r="I400" s="849"/>
      <c r="J400" s="849"/>
      <c r="K400" s="837">
        <v>0</v>
      </c>
      <c r="L400" s="849">
        <v>1</v>
      </c>
      <c r="M400" s="850">
        <v>15.67</v>
      </c>
    </row>
    <row r="401" spans="1:13" ht="14.4" customHeight="1" x14ac:dyDescent="0.3">
      <c r="A401" s="831" t="s">
        <v>2187</v>
      </c>
      <c r="B401" s="832" t="s">
        <v>2032</v>
      </c>
      <c r="C401" s="832" t="s">
        <v>3110</v>
      </c>
      <c r="D401" s="832" t="s">
        <v>3111</v>
      </c>
      <c r="E401" s="832" t="s">
        <v>2372</v>
      </c>
      <c r="F401" s="849">
        <v>1</v>
      </c>
      <c r="G401" s="849">
        <v>0</v>
      </c>
      <c r="H401" s="837"/>
      <c r="I401" s="849"/>
      <c r="J401" s="849"/>
      <c r="K401" s="837"/>
      <c r="L401" s="849">
        <v>1</v>
      </c>
      <c r="M401" s="850">
        <v>0</v>
      </c>
    </row>
    <row r="402" spans="1:13" ht="14.4" customHeight="1" x14ac:dyDescent="0.3">
      <c r="A402" s="831" t="s">
        <v>2187</v>
      </c>
      <c r="B402" s="832" t="s">
        <v>2032</v>
      </c>
      <c r="C402" s="832" t="s">
        <v>2033</v>
      </c>
      <c r="D402" s="832" t="s">
        <v>1326</v>
      </c>
      <c r="E402" s="832" t="s">
        <v>2034</v>
      </c>
      <c r="F402" s="849"/>
      <c r="G402" s="849"/>
      <c r="H402" s="837"/>
      <c r="I402" s="849">
        <v>1</v>
      </c>
      <c r="J402" s="849">
        <v>0</v>
      </c>
      <c r="K402" s="837"/>
      <c r="L402" s="849">
        <v>1</v>
      </c>
      <c r="M402" s="850">
        <v>0</v>
      </c>
    </row>
    <row r="403" spans="1:13" ht="14.4" customHeight="1" x14ac:dyDescent="0.3">
      <c r="A403" s="831" t="s">
        <v>2187</v>
      </c>
      <c r="B403" s="832" t="s">
        <v>2032</v>
      </c>
      <c r="C403" s="832" t="s">
        <v>2035</v>
      </c>
      <c r="D403" s="832" t="s">
        <v>1326</v>
      </c>
      <c r="E403" s="832" t="s">
        <v>2036</v>
      </c>
      <c r="F403" s="849"/>
      <c r="G403" s="849"/>
      <c r="H403" s="837"/>
      <c r="I403" s="849">
        <v>4</v>
      </c>
      <c r="J403" s="849">
        <v>0</v>
      </c>
      <c r="K403" s="837"/>
      <c r="L403" s="849">
        <v>4</v>
      </c>
      <c r="M403" s="850">
        <v>0</v>
      </c>
    </row>
    <row r="404" spans="1:13" ht="14.4" customHeight="1" x14ac:dyDescent="0.3">
      <c r="A404" s="831" t="s">
        <v>2187</v>
      </c>
      <c r="B404" s="832" t="s">
        <v>2037</v>
      </c>
      <c r="C404" s="832" t="s">
        <v>2038</v>
      </c>
      <c r="D404" s="832" t="s">
        <v>797</v>
      </c>
      <c r="E404" s="832" t="s">
        <v>1829</v>
      </c>
      <c r="F404" s="849"/>
      <c r="G404" s="849"/>
      <c r="H404" s="837">
        <v>0</v>
      </c>
      <c r="I404" s="849">
        <v>6</v>
      </c>
      <c r="J404" s="849">
        <v>395.93999999999994</v>
      </c>
      <c r="K404" s="837">
        <v>1</v>
      </c>
      <c r="L404" s="849">
        <v>6</v>
      </c>
      <c r="M404" s="850">
        <v>395.93999999999994</v>
      </c>
    </row>
    <row r="405" spans="1:13" ht="14.4" customHeight="1" x14ac:dyDescent="0.3">
      <c r="A405" s="831" t="s">
        <v>2187</v>
      </c>
      <c r="B405" s="832" t="s">
        <v>3769</v>
      </c>
      <c r="C405" s="832" t="s">
        <v>3332</v>
      </c>
      <c r="D405" s="832" t="s">
        <v>3104</v>
      </c>
      <c r="E405" s="832" t="s">
        <v>3333</v>
      </c>
      <c r="F405" s="849"/>
      <c r="G405" s="849"/>
      <c r="H405" s="837">
        <v>0</v>
      </c>
      <c r="I405" s="849">
        <v>4</v>
      </c>
      <c r="J405" s="849">
        <v>322.12</v>
      </c>
      <c r="K405" s="837">
        <v>1</v>
      </c>
      <c r="L405" s="849">
        <v>4</v>
      </c>
      <c r="M405" s="850">
        <v>322.12</v>
      </c>
    </row>
    <row r="406" spans="1:13" ht="14.4" customHeight="1" x14ac:dyDescent="0.3">
      <c r="A406" s="831" t="s">
        <v>2187</v>
      </c>
      <c r="B406" s="832" t="s">
        <v>3769</v>
      </c>
      <c r="C406" s="832" t="s">
        <v>3103</v>
      </c>
      <c r="D406" s="832" t="s">
        <v>3104</v>
      </c>
      <c r="E406" s="832" t="s">
        <v>3105</v>
      </c>
      <c r="F406" s="849"/>
      <c r="G406" s="849"/>
      <c r="H406" s="837">
        <v>0</v>
      </c>
      <c r="I406" s="849">
        <v>7</v>
      </c>
      <c r="J406" s="849">
        <v>1127.42</v>
      </c>
      <c r="K406" s="837">
        <v>1</v>
      </c>
      <c r="L406" s="849">
        <v>7</v>
      </c>
      <c r="M406" s="850">
        <v>1127.42</v>
      </c>
    </row>
    <row r="407" spans="1:13" ht="14.4" customHeight="1" x14ac:dyDescent="0.3">
      <c r="A407" s="831" t="s">
        <v>2187</v>
      </c>
      <c r="B407" s="832" t="s">
        <v>3769</v>
      </c>
      <c r="C407" s="832" t="s">
        <v>3106</v>
      </c>
      <c r="D407" s="832" t="s">
        <v>3104</v>
      </c>
      <c r="E407" s="832" t="s">
        <v>3107</v>
      </c>
      <c r="F407" s="849"/>
      <c r="G407" s="849"/>
      <c r="H407" s="837">
        <v>0</v>
      </c>
      <c r="I407" s="849">
        <v>2</v>
      </c>
      <c r="J407" s="849">
        <v>800.34</v>
      </c>
      <c r="K407" s="837">
        <v>1</v>
      </c>
      <c r="L407" s="849">
        <v>2</v>
      </c>
      <c r="M407" s="850">
        <v>800.34</v>
      </c>
    </row>
    <row r="408" spans="1:13" ht="14.4" customHeight="1" x14ac:dyDescent="0.3">
      <c r="A408" s="831" t="s">
        <v>2187</v>
      </c>
      <c r="B408" s="832" t="s">
        <v>3770</v>
      </c>
      <c r="C408" s="832" t="s">
        <v>2910</v>
      </c>
      <c r="D408" s="832" t="s">
        <v>2911</v>
      </c>
      <c r="E408" s="832" t="s">
        <v>2912</v>
      </c>
      <c r="F408" s="849"/>
      <c r="G408" s="849"/>
      <c r="H408" s="837">
        <v>0</v>
      </c>
      <c r="I408" s="849">
        <v>3</v>
      </c>
      <c r="J408" s="849">
        <v>1685.28</v>
      </c>
      <c r="K408" s="837">
        <v>1</v>
      </c>
      <c r="L408" s="849">
        <v>3</v>
      </c>
      <c r="M408" s="850">
        <v>1685.28</v>
      </c>
    </row>
    <row r="409" spans="1:13" ht="14.4" customHeight="1" x14ac:dyDescent="0.3">
      <c r="A409" s="831" t="s">
        <v>2187</v>
      </c>
      <c r="B409" s="832" t="s">
        <v>3785</v>
      </c>
      <c r="C409" s="832" t="s">
        <v>2781</v>
      </c>
      <c r="D409" s="832" t="s">
        <v>2782</v>
      </c>
      <c r="E409" s="832" t="s">
        <v>2783</v>
      </c>
      <c r="F409" s="849"/>
      <c r="G409" s="849"/>
      <c r="H409" s="837">
        <v>0</v>
      </c>
      <c r="I409" s="849">
        <v>1</v>
      </c>
      <c r="J409" s="849">
        <v>141.25</v>
      </c>
      <c r="K409" s="837">
        <v>1</v>
      </c>
      <c r="L409" s="849">
        <v>1</v>
      </c>
      <c r="M409" s="850">
        <v>141.25</v>
      </c>
    </row>
    <row r="410" spans="1:13" ht="14.4" customHeight="1" x14ac:dyDescent="0.3">
      <c r="A410" s="831" t="s">
        <v>2187</v>
      </c>
      <c r="B410" s="832" t="s">
        <v>2061</v>
      </c>
      <c r="C410" s="832" t="s">
        <v>2065</v>
      </c>
      <c r="D410" s="832" t="s">
        <v>1320</v>
      </c>
      <c r="E410" s="832" t="s">
        <v>2066</v>
      </c>
      <c r="F410" s="849"/>
      <c r="G410" s="849"/>
      <c r="H410" s="837">
        <v>0</v>
      </c>
      <c r="I410" s="849">
        <v>1</v>
      </c>
      <c r="J410" s="849">
        <v>207.45</v>
      </c>
      <c r="K410" s="837">
        <v>1</v>
      </c>
      <c r="L410" s="849">
        <v>1</v>
      </c>
      <c r="M410" s="850">
        <v>207.45</v>
      </c>
    </row>
    <row r="411" spans="1:13" ht="14.4" customHeight="1" x14ac:dyDescent="0.3">
      <c r="A411" s="831" t="s">
        <v>2187</v>
      </c>
      <c r="B411" s="832" t="s">
        <v>3774</v>
      </c>
      <c r="C411" s="832" t="s">
        <v>3372</v>
      </c>
      <c r="D411" s="832" t="s">
        <v>2501</v>
      </c>
      <c r="E411" s="832" t="s">
        <v>3373</v>
      </c>
      <c r="F411" s="849"/>
      <c r="G411" s="849"/>
      <c r="H411" s="837">
        <v>0</v>
      </c>
      <c r="I411" s="849">
        <v>4</v>
      </c>
      <c r="J411" s="849">
        <v>276.64</v>
      </c>
      <c r="K411" s="837">
        <v>1</v>
      </c>
      <c r="L411" s="849">
        <v>4</v>
      </c>
      <c r="M411" s="850">
        <v>276.64</v>
      </c>
    </row>
    <row r="412" spans="1:13" ht="14.4" customHeight="1" x14ac:dyDescent="0.3">
      <c r="A412" s="831" t="s">
        <v>2187</v>
      </c>
      <c r="B412" s="832" t="s">
        <v>2138</v>
      </c>
      <c r="C412" s="832" t="s">
        <v>2139</v>
      </c>
      <c r="D412" s="832" t="s">
        <v>2140</v>
      </c>
      <c r="E412" s="832" t="s">
        <v>2046</v>
      </c>
      <c r="F412" s="849"/>
      <c r="G412" s="849"/>
      <c r="H412" s="837">
        <v>0</v>
      </c>
      <c r="I412" s="849">
        <v>1</v>
      </c>
      <c r="J412" s="849">
        <v>133.94</v>
      </c>
      <c r="K412" s="837">
        <v>1</v>
      </c>
      <c r="L412" s="849">
        <v>1</v>
      </c>
      <c r="M412" s="850">
        <v>133.94</v>
      </c>
    </row>
    <row r="413" spans="1:13" ht="14.4" customHeight="1" x14ac:dyDescent="0.3">
      <c r="A413" s="831" t="s">
        <v>2187</v>
      </c>
      <c r="B413" s="832" t="s">
        <v>3771</v>
      </c>
      <c r="C413" s="832" t="s">
        <v>3117</v>
      </c>
      <c r="D413" s="832" t="s">
        <v>3118</v>
      </c>
      <c r="E413" s="832" t="s">
        <v>2597</v>
      </c>
      <c r="F413" s="849">
        <v>15</v>
      </c>
      <c r="G413" s="849">
        <v>754.80000000000007</v>
      </c>
      <c r="H413" s="837">
        <v>1</v>
      </c>
      <c r="I413" s="849"/>
      <c r="J413" s="849"/>
      <c r="K413" s="837">
        <v>0</v>
      </c>
      <c r="L413" s="849">
        <v>15</v>
      </c>
      <c r="M413" s="850">
        <v>754.80000000000007</v>
      </c>
    </row>
    <row r="414" spans="1:13" ht="14.4" customHeight="1" x14ac:dyDescent="0.3">
      <c r="A414" s="831" t="s">
        <v>2187</v>
      </c>
      <c r="B414" s="832" t="s">
        <v>3771</v>
      </c>
      <c r="C414" s="832" t="s">
        <v>3123</v>
      </c>
      <c r="D414" s="832" t="s">
        <v>3124</v>
      </c>
      <c r="E414" s="832" t="s">
        <v>3125</v>
      </c>
      <c r="F414" s="849">
        <v>2</v>
      </c>
      <c r="G414" s="849">
        <v>199.88</v>
      </c>
      <c r="H414" s="837">
        <v>1</v>
      </c>
      <c r="I414" s="849"/>
      <c r="J414" s="849"/>
      <c r="K414" s="837">
        <v>0</v>
      </c>
      <c r="L414" s="849">
        <v>2</v>
      </c>
      <c r="M414" s="850">
        <v>199.88</v>
      </c>
    </row>
    <row r="415" spans="1:13" ht="14.4" customHeight="1" x14ac:dyDescent="0.3">
      <c r="A415" s="831" t="s">
        <v>2187</v>
      </c>
      <c r="B415" s="832" t="s">
        <v>3776</v>
      </c>
      <c r="C415" s="832" t="s">
        <v>3340</v>
      </c>
      <c r="D415" s="832" t="s">
        <v>3341</v>
      </c>
      <c r="E415" s="832" t="s">
        <v>3342</v>
      </c>
      <c r="F415" s="849"/>
      <c r="G415" s="849"/>
      <c r="H415" s="837">
        <v>0</v>
      </c>
      <c r="I415" s="849">
        <v>2</v>
      </c>
      <c r="J415" s="849">
        <v>130.72</v>
      </c>
      <c r="K415" s="837">
        <v>1</v>
      </c>
      <c r="L415" s="849">
        <v>2</v>
      </c>
      <c r="M415" s="850">
        <v>130.72</v>
      </c>
    </row>
    <row r="416" spans="1:13" ht="14.4" customHeight="1" x14ac:dyDescent="0.3">
      <c r="A416" s="831" t="s">
        <v>2188</v>
      </c>
      <c r="B416" s="832" t="s">
        <v>1879</v>
      </c>
      <c r="C416" s="832" t="s">
        <v>2291</v>
      </c>
      <c r="D416" s="832" t="s">
        <v>1423</v>
      </c>
      <c r="E416" s="832" t="s">
        <v>2292</v>
      </c>
      <c r="F416" s="849"/>
      <c r="G416" s="849"/>
      <c r="H416" s="837">
        <v>0</v>
      </c>
      <c r="I416" s="849">
        <v>1</v>
      </c>
      <c r="J416" s="849">
        <v>154.36000000000001</v>
      </c>
      <c r="K416" s="837">
        <v>1</v>
      </c>
      <c r="L416" s="849">
        <v>1</v>
      </c>
      <c r="M416" s="850">
        <v>154.36000000000001</v>
      </c>
    </row>
    <row r="417" spans="1:13" ht="14.4" customHeight="1" x14ac:dyDescent="0.3">
      <c r="A417" s="831" t="s">
        <v>2188</v>
      </c>
      <c r="B417" s="832" t="s">
        <v>3772</v>
      </c>
      <c r="C417" s="832" t="s">
        <v>2384</v>
      </c>
      <c r="D417" s="832" t="s">
        <v>2385</v>
      </c>
      <c r="E417" s="832" t="s">
        <v>2386</v>
      </c>
      <c r="F417" s="849"/>
      <c r="G417" s="849"/>
      <c r="H417" s="837">
        <v>0</v>
      </c>
      <c r="I417" s="849">
        <v>1</v>
      </c>
      <c r="J417" s="849">
        <v>141.09</v>
      </c>
      <c r="K417" s="837">
        <v>1</v>
      </c>
      <c r="L417" s="849">
        <v>1</v>
      </c>
      <c r="M417" s="850">
        <v>141.09</v>
      </c>
    </row>
    <row r="418" spans="1:13" ht="14.4" customHeight="1" x14ac:dyDescent="0.3">
      <c r="A418" s="831" t="s">
        <v>2188</v>
      </c>
      <c r="B418" s="832" t="s">
        <v>2050</v>
      </c>
      <c r="C418" s="832" t="s">
        <v>2134</v>
      </c>
      <c r="D418" s="832" t="s">
        <v>1610</v>
      </c>
      <c r="E418" s="832" t="s">
        <v>2135</v>
      </c>
      <c r="F418" s="849"/>
      <c r="G418" s="849"/>
      <c r="H418" s="837">
        <v>0</v>
      </c>
      <c r="I418" s="849">
        <v>1</v>
      </c>
      <c r="J418" s="849">
        <v>63.75</v>
      </c>
      <c r="K418" s="837">
        <v>1</v>
      </c>
      <c r="L418" s="849">
        <v>1</v>
      </c>
      <c r="M418" s="850">
        <v>63.75</v>
      </c>
    </row>
    <row r="419" spans="1:13" ht="14.4" customHeight="1" x14ac:dyDescent="0.3">
      <c r="A419" s="831" t="s">
        <v>2188</v>
      </c>
      <c r="B419" s="832" t="s">
        <v>3774</v>
      </c>
      <c r="C419" s="832" t="s">
        <v>2401</v>
      </c>
      <c r="D419" s="832" t="s">
        <v>2402</v>
      </c>
      <c r="E419" s="832" t="s">
        <v>2403</v>
      </c>
      <c r="F419" s="849">
        <v>2</v>
      </c>
      <c r="G419" s="849">
        <v>0</v>
      </c>
      <c r="H419" s="837"/>
      <c r="I419" s="849"/>
      <c r="J419" s="849"/>
      <c r="K419" s="837"/>
      <c r="L419" s="849">
        <v>2</v>
      </c>
      <c r="M419" s="850">
        <v>0</v>
      </c>
    </row>
    <row r="420" spans="1:13" ht="14.4" customHeight="1" x14ac:dyDescent="0.3">
      <c r="A420" s="831" t="s">
        <v>2189</v>
      </c>
      <c r="B420" s="832" t="s">
        <v>3786</v>
      </c>
      <c r="C420" s="832" t="s">
        <v>3644</v>
      </c>
      <c r="D420" s="832" t="s">
        <v>2665</v>
      </c>
      <c r="E420" s="832" t="s">
        <v>1855</v>
      </c>
      <c r="F420" s="849"/>
      <c r="G420" s="849"/>
      <c r="H420" s="837">
        <v>0</v>
      </c>
      <c r="I420" s="849">
        <v>2</v>
      </c>
      <c r="J420" s="849">
        <v>1086.72</v>
      </c>
      <c r="K420" s="837">
        <v>1</v>
      </c>
      <c r="L420" s="849">
        <v>2</v>
      </c>
      <c r="M420" s="850">
        <v>1086.72</v>
      </c>
    </row>
    <row r="421" spans="1:13" ht="14.4" customHeight="1" x14ac:dyDescent="0.3">
      <c r="A421" s="831" t="s">
        <v>2189</v>
      </c>
      <c r="B421" s="832" t="s">
        <v>2061</v>
      </c>
      <c r="C421" s="832" t="s">
        <v>2065</v>
      </c>
      <c r="D421" s="832" t="s">
        <v>1320</v>
      </c>
      <c r="E421" s="832" t="s">
        <v>2066</v>
      </c>
      <c r="F421" s="849"/>
      <c r="G421" s="849"/>
      <c r="H421" s="837">
        <v>0</v>
      </c>
      <c r="I421" s="849">
        <v>3</v>
      </c>
      <c r="J421" s="849">
        <v>622.34999999999991</v>
      </c>
      <c r="K421" s="837">
        <v>1</v>
      </c>
      <c r="L421" s="849">
        <v>3</v>
      </c>
      <c r="M421" s="850">
        <v>622.34999999999991</v>
      </c>
    </row>
    <row r="422" spans="1:13" ht="14.4" customHeight="1" x14ac:dyDescent="0.3">
      <c r="A422" s="831" t="s">
        <v>2190</v>
      </c>
      <c r="B422" s="832" t="s">
        <v>2061</v>
      </c>
      <c r="C422" s="832" t="s">
        <v>2800</v>
      </c>
      <c r="D422" s="832" t="s">
        <v>2801</v>
      </c>
      <c r="E422" s="832" t="s">
        <v>2036</v>
      </c>
      <c r="F422" s="849">
        <v>1</v>
      </c>
      <c r="G422" s="849">
        <v>97.96</v>
      </c>
      <c r="H422" s="837">
        <v>1</v>
      </c>
      <c r="I422" s="849"/>
      <c r="J422" s="849"/>
      <c r="K422" s="837">
        <v>0</v>
      </c>
      <c r="L422" s="849">
        <v>1</v>
      </c>
      <c r="M422" s="850">
        <v>97.96</v>
      </c>
    </row>
    <row r="423" spans="1:13" ht="14.4" customHeight="1" x14ac:dyDescent="0.3">
      <c r="A423" s="831" t="s">
        <v>2191</v>
      </c>
      <c r="B423" s="832" t="s">
        <v>1754</v>
      </c>
      <c r="C423" s="832" t="s">
        <v>3494</v>
      </c>
      <c r="D423" s="832" t="s">
        <v>3495</v>
      </c>
      <c r="E423" s="832" t="s">
        <v>3496</v>
      </c>
      <c r="F423" s="849">
        <v>2</v>
      </c>
      <c r="G423" s="849">
        <v>0</v>
      </c>
      <c r="H423" s="837"/>
      <c r="I423" s="849"/>
      <c r="J423" s="849"/>
      <c r="K423" s="837"/>
      <c r="L423" s="849">
        <v>2</v>
      </c>
      <c r="M423" s="850">
        <v>0</v>
      </c>
    </row>
    <row r="424" spans="1:13" ht="14.4" customHeight="1" x14ac:dyDescent="0.3">
      <c r="A424" s="831" t="s">
        <v>2191</v>
      </c>
      <c r="B424" s="832" t="s">
        <v>1759</v>
      </c>
      <c r="C424" s="832" t="s">
        <v>2347</v>
      </c>
      <c r="D424" s="832" t="s">
        <v>1763</v>
      </c>
      <c r="E424" s="832" t="s">
        <v>2348</v>
      </c>
      <c r="F424" s="849"/>
      <c r="G424" s="849"/>
      <c r="H424" s="837">
        <v>0</v>
      </c>
      <c r="I424" s="849">
        <v>1</v>
      </c>
      <c r="J424" s="849">
        <v>57.6</v>
      </c>
      <c r="K424" s="837">
        <v>1</v>
      </c>
      <c r="L424" s="849">
        <v>1</v>
      </c>
      <c r="M424" s="850">
        <v>57.6</v>
      </c>
    </row>
    <row r="425" spans="1:13" ht="14.4" customHeight="1" x14ac:dyDescent="0.3">
      <c r="A425" s="831" t="s">
        <v>2191</v>
      </c>
      <c r="B425" s="832" t="s">
        <v>3787</v>
      </c>
      <c r="C425" s="832" t="s">
        <v>2497</v>
      </c>
      <c r="D425" s="832" t="s">
        <v>2498</v>
      </c>
      <c r="E425" s="832" t="s">
        <v>2499</v>
      </c>
      <c r="F425" s="849"/>
      <c r="G425" s="849"/>
      <c r="H425" s="837">
        <v>0</v>
      </c>
      <c r="I425" s="849">
        <v>6</v>
      </c>
      <c r="J425" s="849">
        <v>345.84000000000003</v>
      </c>
      <c r="K425" s="837">
        <v>1</v>
      </c>
      <c r="L425" s="849">
        <v>6</v>
      </c>
      <c r="M425" s="850">
        <v>345.84000000000003</v>
      </c>
    </row>
    <row r="426" spans="1:13" ht="14.4" customHeight="1" x14ac:dyDescent="0.3">
      <c r="A426" s="831" t="s">
        <v>2191</v>
      </c>
      <c r="B426" s="832" t="s">
        <v>2092</v>
      </c>
      <c r="C426" s="832" t="s">
        <v>3474</v>
      </c>
      <c r="D426" s="832" t="s">
        <v>3475</v>
      </c>
      <c r="E426" s="832" t="s">
        <v>3476</v>
      </c>
      <c r="F426" s="849"/>
      <c r="G426" s="849"/>
      <c r="H426" s="837">
        <v>0</v>
      </c>
      <c r="I426" s="849">
        <v>18</v>
      </c>
      <c r="J426" s="849">
        <v>12033.719999999998</v>
      </c>
      <c r="K426" s="837">
        <v>1</v>
      </c>
      <c r="L426" s="849">
        <v>18</v>
      </c>
      <c r="M426" s="850">
        <v>12033.719999999998</v>
      </c>
    </row>
    <row r="427" spans="1:13" ht="14.4" customHeight="1" x14ac:dyDescent="0.3">
      <c r="A427" s="831" t="s">
        <v>2191</v>
      </c>
      <c r="B427" s="832" t="s">
        <v>2092</v>
      </c>
      <c r="C427" s="832" t="s">
        <v>3479</v>
      </c>
      <c r="D427" s="832" t="s">
        <v>3284</v>
      </c>
      <c r="E427" s="832" t="s">
        <v>3285</v>
      </c>
      <c r="F427" s="849">
        <v>3</v>
      </c>
      <c r="G427" s="849">
        <v>2005.62</v>
      </c>
      <c r="H427" s="837">
        <v>1</v>
      </c>
      <c r="I427" s="849"/>
      <c r="J427" s="849"/>
      <c r="K427" s="837">
        <v>0</v>
      </c>
      <c r="L427" s="849">
        <v>3</v>
      </c>
      <c r="M427" s="850">
        <v>2005.62</v>
      </c>
    </row>
    <row r="428" spans="1:13" ht="14.4" customHeight="1" x14ac:dyDescent="0.3">
      <c r="A428" s="831" t="s">
        <v>2191</v>
      </c>
      <c r="B428" s="832" t="s">
        <v>1889</v>
      </c>
      <c r="C428" s="832" t="s">
        <v>2735</v>
      </c>
      <c r="D428" s="832" t="s">
        <v>2736</v>
      </c>
      <c r="E428" s="832" t="s">
        <v>2558</v>
      </c>
      <c r="F428" s="849">
        <v>1</v>
      </c>
      <c r="G428" s="849">
        <v>238.72</v>
      </c>
      <c r="H428" s="837">
        <v>1</v>
      </c>
      <c r="I428" s="849"/>
      <c r="J428" s="849"/>
      <c r="K428" s="837">
        <v>0</v>
      </c>
      <c r="L428" s="849">
        <v>1</v>
      </c>
      <c r="M428" s="850">
        <v>238.72</v>
      </c>
    </row>
    <row r="429" spans="1:13" ht="14.4" customHeight="1" x14ac:dyDescent="0.3">
      <c r="A429" s="831" t="s">
        <v>2191</v>
      </c>
      <c r="B429" s="832" t="s">
        <v>3772</v>
      </c>
      <c r="C429" s="832" t="s">
        <v>2384</v>
      </c>
      <c r="D429" s="832" t="s">
        <v>2385</v>
      </c>
      <c r="E429" s="832" t="s">
        <v>2386</v>
      </c>
      <c r="F429" s="849"/>
      <c r="G429" s="849"/>
      <c r="H429" s="837">
        <v>0</v>
      </c>
      <c r="I429" s="849">
        <v>28</v>
      </c>
      <c r="J429" s="849">
        <v>3950.52</v>
      </c>
      <c r="K429" s="837">
        <v>1</v>
      </c>
      <c r="L429" s="849">
        <v>28</v>
      </c>
      <c r="M429" s="850">
        <v>3950.52</v>
      </c>
    </row>
    <row r="430" spans="1:13" ht="14.4" customHeight="1" x14ac:dyDescent="0.3">
      <c r="A430" s="831" t="s">
        <v>2191</v>
      </c>
      <c r="B430" s="832" t="s">
        <v>3762</v>
      </c>
      <c r="C430" s="832" t="s">
        <v>2996</v>
      </c>
      <c r="D430" s="832" t="s">
        <v>2997</v>
      </c>
      <c r="E430" s="832" t="s">
        <v>2998</v>
      </c>
      <c r="F430" s="849"/>
      <c r="G430" s="849"/>
      <c r="H430" s="837">
        <v>0</v>
      </c>
      <c r="I430" s="849">
        <v>3</v>
      </c>
      <c r="J430" s="849">
        <v>290.52</v>
      </c>
      <c r="K430" s="837">
        <v>1</v>
      </c>
      <c r="L430" s="849">
        <v>3</v>
      </c>
      <c r="M430" s="850">
        <v>290.52</v>
      </c>
    </row>
    <row r="431" spans="1:13" ht="14.4" customHeight="1" x14ac:dyDescent="0.3">
      <c r="A431" s="831" t="s">
        <v>2191</v>
      </c>
      <c r="B431" s="832" t="s">
        <v>2144</v>
      </c>
      <c r="C431" s="832" t="s">
        <v>3172</v>
      </c>
      <c r="D431" s="832" t="s">
        <v>3173</v>
      </c>
      <c r="E431" s="832" t="s">
        <v>3174</v>
      </c>
      <c r="F431" s="849">
        <v>3</v>
      </c>
      <c r="G431" s="849">
        <v>145.26</v>
      </c>
      <c r="H431" s="837">
        <v>1</v>
      </c>
      <c r="I431" s="849"/>
      <c r="J431" s="849"/>
      <c r="K431" s="837">
        <v>0</v>
      </c>
      <c r="L431" s="849">
        <v>3</v>
      </c>
      <c r="M431" s="850">
        <v>145.26</v>
      </c>
    </row>
    <row r="432" spans="1:13" ht="14.4" customHeight="1" x14ac:dyDescent="0.3">
      <c r="A432" s="831" t="s">
        <v>2191</v>
      </c>
      <c r="B432" s="832" t="s">
        <v>3763</v>
      </c>
      <c r="C432" s="832" t="s">
        <v>3019</v>
      </c>
      <c r="D432" s="832" t="s">
        <v>3020</v>
      </c>
      <c r="E432" s="832" t="s">
        <v>3021</v>
      </c>
      <c r="F432" s="849">
        <v>17</v>
      </c>
      <c r="G432" s="849">
        <v>57028.03</v>
      </c>
      <c r="H432" s="837">
        <v>1</v>
      </c>
      <c r="I432" s="849"/>
      <c r="J432" s="849"/>
      <c r="K432" s="837">
        <v>0</v>
      </c>
      <c r="L432" s="849">
        <v>17</v>
      </c>
      <c r="M432" s="850">
        <v>57028.03</v>
      </c>
    </row>
    <row r="433" spans="1:13" ht="14.4" customHeight="1" x14ac:dyDescent="0.3">
      <c r="A433" s="831" t="s">
        <v>2191</v>
      </c>
      <c r="B433" s="832" t="s">
        <v>3763</v>
      </c>
      <c r="C433" s="832" t="s">
        <v>3024</v>
      </c>
      <c r="D433" s="832" t="s">
        <v>3020</v>
      </c>
      <c r="E433" s="832" t="s">
        <v>3025</v>
      </c>
      <c r="F433" s="849">
        <v>29</v>
      </c>
      <c r="G433" s="849">
        <v>26347.370000000003</v>
      </c>
      <c r="H433" s="837">
        <v>1</v>
      </c>
      <c r="I433" s="849"/>
      <c r="J433" s="849"/>
      <c r="K433" s="837">
        <v>0</v>
      </c>
      <c r="L433" s="849">
        <v>29</v>
      </c>
      <c r="M433" s="850">
        <v>26347.370000000003</v>
      </c>
    </row>
    <row r="434" spans="1:13" ht="14.4" customHeight="1" x14ac:dyDescent="0.3">
      <c r="A434" s="831" t="s">
        <v>2191</v>
      </c>
      <c r="B434" s="832" t="s">
        <v>3763</v>
      </c>
      <c r="C434" s="832" t="s">
        <v>3028</v>
      </c>
      <c r="D434" s="832" t="s">
        <v>3020</v>
      </c>
      <c r="E434" s="832" t="s">
        <v>3029</v>
      </c>
      <c r="F434" s="849">
        <v>17</v>
      </c>
      <c r="G434" s="849">
        <v>28514.1</v>
      </c>
      <c r="H434" s="837">
        <v>1</v>
      </c>
      <c r="I434" s="849"/>
      <c r="J434" s="849"/>
      <c r="K434" s="837">
        <v>0</v>
      </c>
      <c r="L434" s="849">
        <v>17</v>
      </c>
      <c r="M434" s="850">
        <v>28514.1</v>
      </c>
    </row>
    <row r="435" spans="1:13" ht="14.4" customHeight="1" x14ac:dyDescent="0.3">
      <c r="A435" s="831" t="s">
        <v>2191</v>
      </c>
      <c r="B435" s="832" t="s">
        <v>3763</v>
      </c>
      <c r="C435" s="832" t="s">
        <v>3030</v>
      </c>
      <c r="D435" s="832" t="s">
        <v>3031</v>
      </c>
      <c r="E435" s="832" t="s">
        <v>3029</v>
      </c>
      <c r="F435" s="849">
        <v>16</v>
      </c>
      <c r="G435" s="849">
        <v>26836.799999999999</v>
      </c>
      <c r="H435" s="837">
        <v>1</v>
      </c>
      <c r="I435" s="849"/>
      <c r="J435" s="849"/>
      <c r="K435" s="837">
        <v>0</v>
      </c>
      <c r="L435" s="849">
        <v>16</v>
      </c>
      <c r="M435" s="850">
        <v>26836.799999999999</v>
      </c>
    </row>
    <row r="436" spans="1:13" ht="14.4" customHeight="1" x14ac:dyDescent="0.3">
      <c r="A436" s="831" t="s">
        <v>2191</v>
      </c>
      <c r="B436" s="832" t="s">
        <v>3763</v>
      </c>
      <c r="C436" s="832" t="s">
        <v>3032</v>
      </c>
      <c r="D436" s="832" t="s">
        <v>3031</v>
      </c>
      <c r="E436" s="832" t="s">
        <v>3025</v>
      </c>
      <c r="F436" s="849">
        <v>20</v>
      </c>
      <c r="G436" s="849">
        <v>18170.599999999999</v>
      </c>
      <c r="H436" s="837">
        <v>1</v>
      </c>
      <c r="I436" s="849"/>
      <c r="J436" s="849"/>
      <c r="K436" s="837">
        <v>0</v>
      </c>
      <c r="L436" s="849">
        <v>20</v>
      </c>
      <c r="M436" s="850">
        <v>18170.599999999999</v>
      </c>
    </row>
    <row r="437" spans="1:13" ht="14.4" customHeight="1" x14ac:dyDescent="0.3">
      <c r="A437" s="831" t="s">
        <v>2191</v>
      </c>
      <c r="B437" s="832" t="s">
        <v>3763</v>
      </c>
      <c r="C437" s="832" t="s">
        <v>3033</v>
      </c>
      <c r="D437" s="832" t="s">
        <v>3034</v>
      </c>
      <c r="E437" s="832" t="s">
        <v>3021</v>
      </c>
      <c r="F437" s="849"/>
      <c r="G437" s="849"/>
      <c r="H437" s="837">
        <v>0</v>
      </c>
      <c r="I437" s="849">
        <v>45</v>
      </c>
      <c r="J437" s="849">
        <v>150956.54999999999</v>
      </c>
      <c r="K437" s="837">
        <v>1</v>
      </c>
      <c r="L437" s="849">
        <v>45</v>
      </c>
      <c r="M437" s="850">
        <v>150956.54999999999</v>
      </c>
    </row>
    <row r="438" spans="1:13" ht="14.4" customHeight="1" x14ac:dyDescent="0.3">
      <c r="A438" s="831" t="s">
        <v>2191</v>
      </c>
      <c r="B438" s="832" t="s">
        <v>3763</v>
      </c>
      <c r="C438" s="832" t="s">
        <v>3035</v>
      </c>
      <c r="D438" s="832" t="s">
        <v>3034</v>
      </c>
      <c r="E438" s="832" t="s">
        <v>3027</v>
      </c>
      <c r="F438" s="849"/>
      <c r="G438" s="849"/>
      <c r="H438" s="837">
        <v>0</v>
      </c>
      <c r="I438" s="849">
        <v>20</v>
      </c>
      <c r="J438" s="849">
        <v>11674</v>
      </c>
      <c r="K438" s="837">
        <v>1</v>
      </c>
      <c r="L438" s="849">
        <v>20</v>
      </c>
      <c r="M438" s="850">
        <v>11674</v>
      </c>
    </row>
    <row r="439" spans="1:13" ht="14.4" customHeight="1" x14ac:dyDescent="0.3">
      <c r="A439" s="831" t="s">
        <v>2191</v>
      </c>
      <c r="B439" s="832" t="s">
        <v>3763</v>
      </c>
      <c r="C439" s="832" t="s">
        <v>3036</v>
      </c>
      <c r="D439" s="832" t="s">
        <v>3034</v>
      </c>
      <c r="E439" s="832" t="s">
        <v>3025</v>
      </c>
      <c r="F439" s="849"/>
      <c r="G439" s="849"/>
      <c r="H439" s="837">
        <v>0</v>
      </c>
      <c r="I439" s="849">
        <v>70</v>
      </c>
      <c r="J439" s="849">
        <v>63597.1</v>
      </c>
      <c r="K439" s="837">
        <v>1</v>
      </c>
      <c r="L439" s="849">
        <v>70</v>
      </c>
      <c r="M439" s="850">
        <v>63597.1</v>
      </c>
    </row>
    <row r="440" spans="1:13" ht="14.4" customHeight="1" x14ac:dyDescent="0.3">
      <c r="A440" s="831" t="s">
        <v>2191</v>
      </c>
      <c r="B440" s="832" t="s">
        <v>3763</v>
      </c>
      <c r="C440" s="832" t="s">
        <v>3175</v>
      </c>
      <c r="D440" s="832" t="s">
        <v>3034</v>
      </c>
      <c r="E440" s="832" t="s">
        <v>3029</v>
      </c>
      <c r="F440" s="849"/>
      <c r="G440" s="849"/>
      <c r="H440" s="837">
        <v>0</v>
      </c>
      <c r="I440" s="849">
        <v>50</v>
      </c>
      <c r="J440" s="849">
        <v>83865</v>
      </c>
      <c r="K440" s="837">
        <v>1</v>
      </c>
      <c r="L440" s="849">
        <v>50</v>
      </c>
      <c r="M440" s="850">
        <v>83865</v>
      </c>
    </row>
    <row r="441" spans="1:13" ht="14.4" customHeight="1" x14ac:dyDescent="0.3">
      <c r="A441" s="831" t="s">
        <v>2191</v>
      </c>
      <c r="B441" s="832" t="s">
        <v>3763</v>
      </c>
      <c r="C441" s="832" t="s">
        <v>3480</v>
      </c>
      <c r="D441" s="832" t="s">
        <v>3031</v>
      </c>
      <c r="E441" s="832" t="s">
        <v>3027</v>
      </c>
      <c r="F441" s="849">
        <v>2</v>
      </c>
      <c r="G441" s="849">
        <v>1167.4000000000001</v>
      </c>
      <c r="H441" s="837">
        <v>1</v>
      </c>
      <c r="I441" s="849"/>
      <c r="J441" s="849"/>
      <c r="K441" s="837">
        <v>0</v>
      </c>
      <c r="L441" s="849">
        <v>2</v>
      </c>
      <c r="M441" s="850">
        <v>1167.4000000000001</v>
      </c>
    </row>
    <row r="442" spans="1:13" ht="14.4" customHeight="1" x14ac:dyDescent="0.3">
      <c r="A442" s="831" t="s">
        <v>2191</v>
      </c>
      <c r="B442" s="832" t="s">
        <v>3763</v>
      </c>
      <c r="C442" s="832" t="s">
        <v>3482</v>
      </c>
      <c r="D442" s="832" t="s">
        <v>3483</v>
      </c>
      <c r="E442" s="832" t="s">
        <v>3291</v>
      </c>
      <c r="F442" s="849">
        <v>1</v>
      </c>
      <c r="G442" s="849">
        <v>908.53</v>
      </c>
      <c r="H442" s="837">
        <v>1</v>
      </c>
      <c r="I442" s="849"/>
      <c r="J442" s="849"/>
      <c r="K442" s="837">
        <v>0</v>
      </c>
      <c r="L442" s="849">
        <v>1</v>
      </c>
      <c r="M442" s="850">
        <v>908.53</v>
      </c>
    </row>
    <row r="443" spans="1:13" ht="14.4" customHeight="1" x14ac:dyDescent="0.3">
      <c r="A443" s="831" t="s">
        <v>2191</v>
      </c>
      <c r="B443" s="832" t="s">
        <v>3763</v>
      </c>
      <c r="C443" s="832" t="s">
        <v>3484</v>
      </c>
      <c r="D443" s="832" t="s">
        <v>3485</v>
      </c>
      <c r="E443" s="832" t="s">
        <v>3486</v>
      </c>
      <c r="F443" s="849">
        <v>1</v>
      </c>
      <c r="G443" s="849">
        <v>838.65</v>
      </c>
      <c r="H443" s="837">
        <v>1</v>
      </c>
      <c r="I443" s="849"/>
      <c r="J443" s="849"/>
      <c r="K443" s="837">
        <v>0</v>
      </c>
      <c r="L443" s="849">
        <v>1</v>
      </c>
      <c r="M443" s="850">
        <v>838.65</v>
      </c>
    </row>
    <row r="444" spans="1:13" ht="14.4" customHeight="1" x14ac:dyDescent="0.3">
      <c r="A444" s="831" t="s">
        <v>2191</v>
      </c>
      <c r="B444" s="832" t="s">
        <v>3763</v>
      </c>
      <c r="C444" s="832" t="s">
        <v>3481</v>
      </c>
      <c r="D444" s="832" t="s">
        <v>3031</v>
      </c>
      <c r="E444" s="832" t="s">
        <v>3021</v>
      </c>
      <c r="F444" s="849">
        <v>2</v>
      </c>
      <c r="G444" s="849">
        <v>6709.18</v>
      </c>
      <c r="H444" s="837">
        <v>1</v>
      </c>
      <c r="I444" s="849"/>
      <c r="J444" s="849"/>
      <c r="K444" s="837">
        <v>0</v>
      </c>
      <c r="L444" s="849">
        <v>2</v>
      </c>
      <c r="M444" s="850">
        <v>6709.18</v>
      </c>
    </row>
    <row r="445" spans="1:13" ht="14.4" customHeight="1" x14ac:dyDescent="0.3">
      <c r="A445" s="831" t="s">
        <v>2191</v>
      </c>
      <c r="B445" s="832" t="s">
        <v>3764</v>
      </c>
      <c r="C445" s="832" t="s">
        <v>2916</v>
      </c>
      <c r="D445" s="832" t="s">
        <v>2917</v>
      </c>
      <c r="E445" s="832" t="s">
        <v>2918</v>
      </c>
      <c r="F445" s="849">
        <v>14</v>
      </c>
      <c r="G445" s="849">
        <v>3257.52</v>
      </c>
      <c r="H445" s="837">
        <v>1</v>
      </c>
      <c r="I445" s="849"/>
      <c r="J445" s="849"/>
      <c r="K445" s="837">
        <v>0</v>
      </c>
      <c r="L445" s="849">
        <v>14</v>
      </c>
      <c r="M445" s="850">
        <v>3257.52</v>
      </c>
    </row>
    <row r="446" spans="1:13" ht="14.4" customHeight="1" x14ac:dyDescent="0.3">
      <c r="A446" s="831" t="s">
        <v>2191</v>
      </c>
      <c r="B446" s="832" t="s">
        <v>3764</v>
      </c>
      <c r="C446" s="832" t="s">
        <v>3432</v>
      </c>
      <c r="D446" s="832" t="s">
        <v>2927</v>
      </c>
      <c r="E446" s="832" t="s">
        <v>3433</v>
      </c>
      <c r="F446" s="849">
        <v>2</v>
      </c>
      <c r="G446" s="849">
        <v>0</v>
      </c>
      <c r="H446" s="837"/>
      <c r="I446" s="849"/>
      <c r="J446" s="849"/>
      <c r="K446" s="837"/>
      <c r="L446" s="849">
        <v>2</v>
      </c>
      <c r="M446" s="850">
        <v>0</v>
      </c>
    </row>
    <row r="447" spans="1:13" ht="14.4" customHeight="1" x14ac:dyDescent="0.3">
      <c r="A447" s="831" t="s">
        <v>2191</v>
      </c>
      <c r="B447" s="832" t="s">
        <v>3764</v>
      </c>
      <c r="C447" s="832" t="s">
        <v>2922</v>
      </c>
      <c r="D447" s="832" t="s">
        <v>2917</v>
      </c>
      <c r="E447" s="832" t="s">
        <v>2923</v>
      </c>
      <c r="F447" s="849">
        <v>12</v>
      </c>
      <c r="G447" s="849">
        <v>23267.64</v>
      </c>
      <c r="H447" s="837">
        <v>1</v>
      </c>
      <c r="I447" s="849"/>
      <c r="J447" s="849"/>
      <c r="K447" s="837">
        <v>0</v>
      </c>
      <c r="L447" s="849">
        <v>12</v>
      </c>
      <c r="M447" s="850">
        <v>23267.64</v>
      </c>
    </row>
    <row r="448" spans="1:13" ht="14.4" customHeight="1" x14ac:dyDescent="0.3">
      <c r="A448" s="831" t="s">
        <v>2191</v>
      </c>
      <c r="B448" s="832" t="s">
        <v>3764</v>
      </c>
      <c r="C448" s="832" t="s">
        <v>2924</v>
      </c>
      <c r="D448" s="832" t="s">
        <v>2917</v>
      </c>
      <c r="E448" s="832" t="s">
        <v>2925</v>
      </c>
      <c r="F448" s="849">
        <v>60</v>
      </c>
      <c r="G448" s="849">
        <v>87253.800000000017</v>
      </c>
      <c r="H448" s="837">
        <v>1</v>
      </c>
      <c r="I448" s="849"/>
      <c r="J448" s="849"/>
      <c r="K448" s="837">
        <v>0</v>
      </c>
      <c r="L448" s="849">
        <v>60</v>
      </c>
      <c r="M448" s="850">
        <v>87253.800000000017</v>
      </c>
    </row>
    <row r="449" spans="1:13" ht="14.4" customHeight="1" x14ac:dyDescent="0.3">
      <c r="A449" s="831" t="s">
        <v>2191</v>
      </c>
      <c r="B449" s="832" t="s">
        <v>3764</v>
      </c>
      <c r="C449" s="832" t="s">
        <v>3207</v>
      </c>
      <c r="D449" s="832" t="s">
        <v>2917</v>
      </c>
      <c r="E449" s="832" t="s">
        <v>3208</v>
      </c>
      <c r="F449" s="849">
        <v>53</v>
      </c>
      <c r="G449" s="849">
        <v>25691.75</v>
      </c>
      <c r="H449" s="837">
        <v>1</v>
      </c>
      <c r="I449" s="849"/>
      <c r="J449" s="849"/>
      <c r="K449" s="837">
        <v>0</v>
      </c>
      <c r="L449" s="849">
        <v>53</v>
      </c>
      <c r="M449" s="850">
        <v>25691.75</v>
      </c>
    </row>
    <row r="450" spans="1:13" ht="14.4" customHeight="1" x14ac:dyDescent="0.3">
      <c r="A450" s="831" t="s">
        <v>2191</v>
      </c>
      <c r="B450" s="832" t="s">
        <v>3764</v>
      </c>
      <c r="C450" s="832" t="s">
        <v>3209</v>
      </c>
      <c r="D450" s="832" t="s">
        <v>2917</v>
      </c>
      <c r="E450" s="832" t="s">
        <v>3210</v>
      </c>
      <c r="F450" s="849">
        <v>29</v>
      </c>
      <c r="G450" s="849">
        <v>28114.920000000002</v>
      </c>
      <c r="H450" s="837">
        <v>1</v>
      </c>
      <c r="I450" s="849"/>
      <c r="J450" s="849"/>
      <c r="K450" s="837">
        <v>0</v>
      </c>
      <c r="L450" s="849">
        <v>29</v>
      </c>
      <c r="M450" s="850">
        <v>28114.920000000002</v>
      </c>
    </row>
    <row r="451" spans="1:13" ht="14.4" customHeight="1" x14ac:dyDescent="0.3">
      <c r="A451" s="831" t="s">
        <v>2191</v>
      </c>
      <c r="B451" s="832" t="s">
        <v>3764</v>
      </c>
      <c r="C451" s="832" t="s">
        <v>2926</v>
      </c>
      <c r="D451" s="832" t="s">
        <v>2927</v>
      </c>
      <c r="E451" s="832" t="s">
        <v>2928</v>
      </c>
      <c r="F451" s="849">
        <v>60</v>
      </c>
      <c r="G451" s="849">
        <v>116338.2</v>
      </c>
      <c r="H451" s="837">
        <v>1</v>
      </c>
      <c r="I451" s="849"/>
      <c r="J451" s="849"/>
      <c r="K451" s="837">
        <v>0</v>
      </c>
      <c r="L451" s="849">
        <v>60</v>
      </c>
      <c r="M451" s="850">
        <v>116338.2</v>
      </c>
    </row>
    <row r="452" spans="1:13" ht="14.4" customHeight="1" x14ac:dyDescent="0.3">
      <c r="A452" s="831" t="s">
        <v>2191</v>
      </c>
      <c r="B452" s="832" t="s">
        <v>3764</v>
      </c>
      <c r="C452" s="832" t="s">
        <v>2929</v>
      </c>
      <c r="D452" s="832" t="s">
        <v>2927</v>
      </c>
      <c r="E452" s="832" t="s">
        <v>2930</v>
      </c>
      <c r="F452" s="849">
        <v>32</v>
      </c>
      <c r="G452" s="849">
        <v>15512</v>
      </c>
      <c r="H452" s="837">
        <v>1</v>
      </c>
      <c r="I452" s="849"/>
      <c r="J452" s="849"/>
      <c r="K452" s="837">
        <v>0</v>
      </c>
      <c r="L452" s="849">
        <v>32</v>
      </c>
      <c r="M452" s="850">
        <v>15512</v>
      </c>
    </row>
    <row r="453" spans="1:13" ht="14.4" customHeight="1" x14ac:dyDescent="0.3">
      <c r="A453" s="831" t="s">
        <v>2191</v>
      </c>
      <c r="B453" s="832" t="s">
        <v>3764</v>
      </c>
      <c r="C453" s="832" t="s">
        <v>3158</v>
      </c>
      <c r="D453" s="832" t="s">
        <v>2920</v>
      </c>
      <c r="E453" s="832" t="s">
        <v>2935</v>
      </c>
      <c r="F453" s="849">
        <v>6</v>
      </c>
      <c r="G453" s="849">
        <v>2908.5</v>
      </c>
      <c r="H453" s="837">
        <v>1</v>
      </c>
      <c r="I453" s="849"/>
      <c r="J453" s="849"/>
      <c r="K453" s="837">
        <v>0</v>
      </c>
      <c r="L453" s="849">
        <v>6</v>
      </c>
      <c r="M453" s="850">
        <v>2908.5</v>
      </c>
    </row>
    <row r="454" spans="1:13" ht="14.4" customHeight="1" x14ac:dyDescent="0.3">
      <c r="A454" s="831" t="s">
        <v>2191</v>
      </c>
      <c r="B454" s="832" t="s">
        <v>3764</v>
      </c>
      <c r="C454" s="832" t="s">
        <v>2931</v>
      </c>
      <c r="D454" s="832" t="s">
        <v>2927</v>
      </c>
      <c r="E454" s="832" t="s">
        <v>2932</v>
      </c>
      <c r="F454" s="849">
        <v>22</v>
      </c>
      <c r="G454" s="849">
        <v>21328.560000000001</v>
      </c>
      <c r="H454" s="837">
        <v>1</v>
      </c>
      <c r="I454" s="849"/>
      <c r="J454" s="849"/>
      <c r="K454" s="837">
        <v>0</v>
      </c>
      <c r="L454" s="849">
        <v>22</v>
      </c>
      <c r="M454" s="850">
        <v>21328.560000000001</v>
      </c>
    </row>
    <row r="455" spans="1:13" ht="14.4" customHeight="1" x14ac:dyDescent="0.3">
      <c r="A455" s="831" t="s">
        <v>2191</v>
      </c>
      <c r="B455" s="832" t="s">
        <v>3764</v>
      </c>
      <c r="C455" s="832" t="s">
        <v>2933</v>
      </c>
      <c r="D455" s="832" t="s">
        <v>2934</v>
      </c>
      <c r="E455" s="832" t="s">
        <v>2935</v>
      </c>
      <c r="F455" s="849"/>
      <c r="G455" s="849"/>
      <c r="H455" s="837">
        <v>0</v>
      </c>
      <c r="I455" s="849">
        <v>4</v>
      </c>
      <c r="J455" s="849">
        <v>1939</v>
      </c>
      <c r="K455" s="837">
        <v>1</v>
      </c>
      <c r="L455" s="849">
        <v>4</v>
      </c>
      <c r="M455" s="850">
        <v>1939</v>
      </c>
    </row>
    <row r="456" spans="1:13" ht="14.4" customHeight="1" x14ac:dyDescent="0.3">
      <c r="A456" s="831" t="s">
        <v>2191</v>
      </c>
      <c r="B456" s="832" t="s">
        <v>3764</v>
      </c>
      <c r="C456" s="832" t="s">
        <v>2936</v>
      </c>
      <c r="D456" s="832" t="s">
        <v>2927</v>
      </c>
      <c r="E456" s="832" t="s">
        <v>2937</v>
      </c>
      <c r="F456" s="849">
        <v>4</v>
      </c>
      <c r="G456" s="849">
        <v>0</v>
      </c>
      <c r="H456" s="837"/>
      <c r="I456" s="849"/>
      <c r="J456" s="849"/>
      <c r="K456" s="837"/>
      <c r="L456" s="849">
        <v>4</v>
      </c>
      <c r="M456" s="850">
        <v>0</v>
      </c>
    </row>
    <row r="457" spans="1:13" ht="14.4" customHeight="1" x14ac:dyDescent="0.3">
      <c r="A457" s="831" t="s">
        <v>2191</v>
      </c>
      <c r="B457" s="832" t="s">
        <v>3764</v>
      </c>
      <c r="C457" s="832" t="s">
        <v>2940</v>
      </c>
      <c r="D457" s="832" t="s">
        <v>2934</v>
      </c>
      <c r="E457" s="832" t="s">
        <v>2941</v>
      </c>
      <c r="F457" s="849"/>
      <c r="G457" s="849"/>
      <c r="H457" s="837">
        <v>0</v>
      </c>
      <c r="I457" s="849">
        <v>9</v>
      </c>
      <c r="J457" s="849">
        <v>8725.32</v>
      </c>
      <c r="K457" s="837">
        <v>1</v>
      </c>
      <c r="L457" s="849">
        <v>9</v>
      </c>
      <c r="M457" s="850">
        <v>8725.32</v>
      </c>
    </row>
    <row r="458" spans="1:13" ht="14.4" customHeight="1" x14ac:dyDescent="0.3">
      <c r="A458" s="831" t="s">
        <v>2191</v>
      </c>
      <c r="B458" s="832" t="s">
        <v>3764</v>
      </c>
      <c r="C458" s="832" t="s">
        <v>3211</v>
      </c>
      <c r="D458" s="832" t="s">
        <v>2934</v>
      </c>
      <c r="E458" s="832" t="s">
        <v>3203</v>
      </c>
      <c r="F458" s="849"/>
      <c r="G458" s="849"/>
      <c r="H458" s="837">
        <v>0</v>
      </c>
      <c r="I458" s="849">
        <v>41</v>
      </c>
      <c r="J458" s="849">
        <v>79497.76999999999</v>
      </c>
      <c r="K458" s="837">
        <v>1</v>
      </c>
      <c r="L458" s="849">
        <v>41</v>
      </c>
      <c r="M458" s="850">
        <v>79497.76999999999</v>
      </c>
    </row>
    <row r="459" spans="1:13" ht="14.4" customHeight="1" x14ac:dyDescent="0.3">
      <c r="A459" s="831" t="s">
        <v>2191</v>
      </c>
      <c r="B459" s="832" t="s">
        <v>3764</v>
      </c>
      <c r="C459" s="832" t="s">
        <v>3214</v>
      </c>
      <c r="D459" s="832" t="s">
        <v>2934</v>
      </c>
      <c r="E459" s="832" t="s">
        <v>2921</v>
      </c>
      <c r="F459" s="849"/>
      <c r="G459" s="849"/>
      <c r="H459" s="837">
        <v>0</v>
      </c>
      <c r="I459" s="849">
        <v>6</v>
      </c>
      <c r="J459" s="849">
        <v>8725.380000000001</v>
      </c>
      <c r="K459" s="837">
        <v>1</v>
      </c>
      <c r="L459" s="849">
        <v>6</v>
      </c>
      <c r="M459" s="850">
        <v>8725.380000000001</v>
      </c>
    </row>
    <row r="460" spans="1:13" ht="14.4" customHeight="1" x14ac:dyDescent="0.3">
      <c r="A460" s="831" t="s">
        <v>2191</v>
      </c>
      <c r="B460" s="832" t="s">
        <v>3765</v>
      </c>
      <c r="C460" s="832" t="s">
        <v>3414</v>
      </c>
      <c r="D460" s="832" t="s">
        <v>2900</v>
      </c>
      <c r="E460" s="832" t="s">
        <v>2904</v>
      </c>
      <c r="F460" s="849">
        <v>18</v>
      </c>
      <c r="G460" s="849">
        <v>17450.64</v>
      </c>
      <c r="H460" s="837">
        <v>1</v>
      </c>
      <c r="I460" s="849"/>
      <c r="J460" s="849"/>
      <c r="K460" s="837">
        <v>0</v>
      </c>
      <c r="L460" s="849">
        <v>18</v>
      </c>
      <c r="M460" s="850">
        <v>17450.64</v>
      </c>
    </row>
    <row r="461" spans="1:13" ht="14.4" customHeight="1" x14ac:dyDescent="0.3">
      <c r="A461" s="831" t="s">
        <v>2191</v>
      </c>
      <c r="B461" s="832" t="s">
        <v>3765</v>
      </c>
      <c r="C461" s="832" t="s">
        <v>2894</v>
      </c>
      <c r="D461" s="832" t="s">
        <v>2895</v>
      </c>
      <c r="E461" s="832" t="s">
        <v>2896</v>
      </c>
      <c r="F461" s="849">
        <v>3</v>
      </c>
      <c r="G461" s="849">
        <v>2262.12</v>
      </c>
      <c r="H461" s="837">
        <v>1</v>
      </c>
      <c r="I461" s="849"/>
      <c r="J461" s="849"/>
      <c r="K461" s="837">
        <v>0</v>
      </c>
      <c r="L461" s="849">
        <v>3</v>
      </c>
      <c r="M461" s="850">
        <v>2262.12</v>
      </c>
    </row>
    <row r="462" spans="1:13" ht="14.4" customHeight="1" x14ac:dyDescent="0.3">
      <c r="A462" s="831" t="s">
        <v>2191</v>
      </c>
      <c r="B462" s="832" t="s">
        <v>3765</v>
      </c>
      <c r="C462" s="832" t="s">
        <v>3199</v>
      </c>
      <c r="D462" s="832" t="s">
        <v>2895</v>
      </c>
      <c r="E462" s="832" t="s">
        <v>2904</v>
      </c>
      <c r="F462" s="849">
        <v>40</v>
      </c>
      <c r="G462" s="849">
        <v>45242.399999999994</v>
      </c>
      <c r="H462" s="837">
        <v>0.74074074074074081</v>
      </c>
      <c r="I462" s="849">
        <v>14</v>
      </c>
      <c r="J462" s="849">
        <v>15834.84</v>
      </c>
      <c r="K462" s="837">
        <v>0.2592592592592593</v>
      </c>
      <c r="L462" s="849">
        <v>54</v>
      </c>
      <c r="M462" s="850">
        <v>61077.239999999991</v>
      </c>
    </row>
    <row r="463" spans="1:13" ht="14.4" customHeight="1" x14ac:dyDescent="0.3">
      <c r="A463" s="831" t="s">
        <v>2191</v>
      </c>
      <c r="B463" s="832" t="s">
        <v>3765</v>
      </c>
      <c r="C463" s="832" t="s">
        <v>2897</v>
      </c>
      <c r="D463" s="832" t="s">
        <v>2895</v>
      </c>
      <c r="E463" s="832" t="s">
        <v>2898</v>
      </c>
      <c r="F463" s="849">
        <v>48</v>
      </c>
      <c r="G463" s="849">
        <v>72387.839999999997</v>
      </c>
      <c r="H463" s="837">
        <v>0.76190476190476197</v>
      </c>
      <c r="I463" s="849">
        <v>15</v>
      </c>
      <c r="J463" s="849">
        <v>22621.199999999997</v>
      </c>
      <c r="K463" s="837">
        <v>0.23809523809523808</v>
      </c>
      <c r="L463" s="849">
        <v>63</v>
      </c>
      <c r="M463" s="850">
        <v>95009.04</v>
      </c>
    </row>
    <row r="464" spans="1:13" ht="14.4" customHeight="1" x14ac:dyDescent="0.3">
      <c r="A464" s="831" t="s">
        <v>2191</v>
      </c>
      <c r="B464" s="832" t="s">
        <v>3765</v>
      </c>
      <c r="C464" s="832" t="s">
        <v>3415</v>
      </c>
      <c r="D464" s="832" t="s">
        <v>2900</v>
      </c>
      <c r="E464" s="832" t="s">
        <v>2898</v>
      </c>
      <c r="F464" s="849">
        <v>12</v>
      </c>
      <c r="G464" s="849">
        <v>15511.800000000001</v>
      </c>
      <c r="H464" s="837">
        <v>1</v>
      </c>
      <c r="I464" s="849"/>
      <c r="J464" s="849"/>
      <c r="K464" s="837">
        <v>0</v>
      </c>
      <c r="L464" s="849">
        <v>12</v>
      </c>
      <c r="M464" s="850">
        <v>15511.800000000001</v>
      </c>
    </row>
    <row r="465" spans="1:13" ht="14.4" customHeight="1" x14ac:dyDescent="0.3">
      <c r="A465" s="831" t="s">
        <v>2191</v>
      </c>
      <c r="B465" s="832" t="s">
        <v>3765</v>
      </c>
      <c r="C465" s="832" t="s">
        <v>2899</v>
      </c>
      <c r="D465" s="832" t="s">
        <v>2900</v>
      </c>
      <c r="E465" s="832" t="s">
        <v>2896</v>
      </c>
      <c r="F465" s="849">
        <v>25</v>
      </c>
      <c r="G465" s="849">
        <v>16157.999999999998</v>
      </c>
      <c r="H465" s="837">
        <v>1</v>
      </c>
      <c r="I465" s="849"/>
      <c r="J465" s="849"/>
      <c r="K465" s="837">
        <v>0</v>
      </c>
      <c r="L465" s="849">
        <v>25</v>
      </c>
      <c r="M465" s="850">
        <v>16157.999999999998</v>
      </c>
    </row>
    <row r="466" spans="1:13" ht="14.4" customHeight="1" x14ac:dyDescent="0.3">
      <c r="A466" s="831" t="s">
        <v>2191</v>
      </c>
      <c r="B466" s="832" t="s">
        <v>3765</v>
      </c>
      <c r="C466" s="832" t="s">
        <v>2901</v>
      </c>
      <c r="D466" s="832" t="s">
        <v>2902</v>
      </c>
      <c r="E466" s="832" t="s">
        <v>2896</v>
      </c>
      <c r="F466" s="849"/>
      <c r="G466" s="849"/>
      <c r="H466" s="837">
        <v>0</v>
      </c>
      <c r="I466" s="849">
        <v>6</v>
      </c>
      <c r="J466" s="849">
        <v>4524.24</v>
      </c>
      <c r="K466" s="837">
        <v>1</v>
      </c>
      <c r="L466" s="849">
        <v>6</v>
      </c>
      <c r="M466" s="850">
        <v>4524.24</v>
      </c>
    </row>
    <row r="467" spans="1:13" ht="14.4" customHeight="1" x14ac:dyDescent="0.3">
      <c r="A467" s="831" t="s">
        <v>2191</v>
      </c>
      <c r="B467" s="832" t="s">
        <v>3765</v>
      </c>
      <c r="C467" s="832" t="s">
        <v>2903</v>
      </c>
      <c r="D467" s="832" t="s">
        <v>2902</v>
      </c>
      <c r="E467" s="832" t="s">
        <v>2904</v>
      </c>
      <c r="F467" s="849"/>
      <c r="G467" s="849"/>
      <c r="H467" s="837">
        <v>0</v>
      </c>
      <c r="I467" s="849">
        <v>18</v>
      </c>
      <c r="J467" s="849">
        <v>20359.079999999998</v>
      </c>
      <c r="K467" s="837">
        <v>1</v>
      </c>
      <c r="L467" s="849">
        <v>18</v>
      </c>
      <c r="M467" s="850">
        <v>20359.079999999998</v>
      </c>
    </row>
    <row r="468" spans="1:13" ht="14.4" customHeight="1" x14ac:dyDescent="0.3">
      <c r="A468" s="831" t="s">
        <v>2191</v>
      </c>
      <c r="B468" s="832" t="s">
        <v>3765</v>
      </c>
      <c r="C468" s="832" t="s">
        <v>3416</v>
      </c>
      <c r="D468" s="832" t="s">
        <v>2902</v>
      </c>
      <c r="E468" s="832" t="s">
        <v>2898</v>
      </c>
      <c r="F468" s="849"/>
      <c r="G468" s="849"/>
      <c r="H468" s="837">
        <v>0</v>
      </c>
      <c r="I468" s="849">
        <v>9</v>
      </c>
      <c r="J468" s="849">
        <v>13572.72</v>
      </c>
      <c r="K468" s="837">
        <v>1</v>
      </c>
      <c r="L468" s="849">
        <v>9</v>
      </c>
      <c r="M468" s="850">
        <v>13572.72</v>
      </c>
    </row>
    <row r="469" spans="1:13" ht="14.4" customHeight="1" x14ac:dyDescent="0.3">
      <c r="A469" s="831" t="s">
        <v>2191</v>
      </c>
      <c r="B469" s="832" t="s">
        <v>1746</v>
      </c>
      <c r="C469" s="832" t="s">
        <v>1985</v>
      </c>
      <c r="D469" s="832" t="s">
        <v>1986</v>
      </c>
      <c r="E469" s="832" t="s">
        <v>1987</v>
      </c>
      <c r="F469" s="849"/>
      <c r="G469" s="849"/>
      <c r="H469" s="837"/>
      <c r="I469" s="849">
        <v>20</v>
      </c>
      <c r="J469" s="849">
        <v>0</v>
      </c>
      <c r="K469" s="837"/>
      <c r="L469" s="849">
        <v>20</v>
      </c>
      <c r="M469" s="850">
        <v>0</v>
      </c>
    </row>
    <row r="470" spans="1:13" ht="14.4" customHeight="1" x14ac:dyDescent="0.3">
      <c r="A470" s="831" t="s">
        <v>2191</v>
      </c>
      <c r="B470" s="832" t="s">
        <v>3766</v>
      </c>
      <c r="C470" s="832" t="s">
        <v>2836</v>
      </c>
      <c r="D470" s="832" t="s">
        <v>2837</v>
      </c>
      <c r="E470" s="832" t="s">
        <v>2838</v>
      </c>
      <c r="F470" s="849"/>
      <c r="G470" s="849"/>
      <c r="H470" s="837">
        <v>0</v>
      </c>
      <c r="I470" s="849">
        <v>5</v>
      </c>
      <c r="J470" s="849">
        <v>301.95000000000005</v>
      </c>
      <c r="K470" s="837">
        <v>1</v>
      </c>
      <c r="L470" s="849">
        <v>5</v>
      </c>
      <c r="M470" s="850">
        <v>301.95000000000005</v>
      </c>
    </row>
    <row r="471" spans="1:13" ht="14.4" customHeight="1" x14ac:dyDescent="0.3">
      <c r="A471" s="831" t="s">
        <v>2191</v>
      </c>
      <c r="B471" s="832" t="s">
        <v>3767</v>
      </c>
      <c r="C471" s="832" t="s">
        <v>2980</v>
      </c>
      <c r="D471" s="832" t="s">
        <v>2981</v>
      </c>
      <c r="E471" s="832" t="s">
        <v>2982</v>
      </c>
      <c r="F471" s="849"/>
      <c r="G471" s="849"/>
      <c r="H471" s="837">
        <v>0</v>
      </c>
      <c r="I471" s="849">
        <v>14</v>
      </c>
      <c r="J471" s="849">
        <v>1455.86</v>
      </c>
      <c r="K471" s="837">
        <v>1</v>
      </c>
      <c r="L471" s="849">
        <v>14</v>
      </c>
      <c r="M471" s="850">
        <v>1455.86</v>
      </c>
    </row>
    <row r="472" spans="1:13" ht="14.4" customHeight="1" x14ac:dyDescent="0.3">
      <c r="A472" s="831" t="s">
        <v>2191</v>
      </c>
      <c r="B472" s="832" t="s">
        <v>3767</v>
      </c>
      <c r="C472" s="832" t="s">
        <v>3247</v>
      </c>
      <c r="D472" s="832" t="s">
        <v>3248</v>
      </c>
      <c r="E472" s="832" t="s">
        <v>3249</v>
      </c>
      <c r="F472" s="849"/>
      <c r="G472" s="849"/>
      <c r="H472" s="837">
        <v>0</v>
      </c>
      <c r="I472" s="849">
        <v>11</v>
      </c>
      <c r="J472" s="849">
        <v>763.3</v>
      </c>
      <c r="K472" s="837">
        <v>1</v>
      </c>
      <c r="L472" s="849">
        <v>11</v>
      </c>
      <c r="M472" s="850">
        <v>763.3</v>
      </c>
    </row>
    <row r="473" spans="1:13" ht="14.4" customHeight="1" x14ac:dyDescent="0.3">
      <c r="A473" s="831" t="s">
        <v>2191</v>
      </c>
      <c r="B473" s="832" t="s">
        <v>3768</v>
      </c>
      <c r="C473" s="832" t="s">
        <v>2317</v>
      </c>
      <c r="D473" s="832" t="s">
        <v>2318</v>
      </c>
      <c r="E473" s="832" t="s">
        <v>2319</v>
      </c>
      <c r="F473" s="849"/>
      <c r="G473" s="849"/>
      <c r="H473" s="837">
        <v>0</v>
      </c>
      <c r="I473" s="849">
        <v>18</v>
      </c>
      <c r="J473" s="849">
        <v>15272.820000000002</v>
      </c>
      <c r="K473" s="837">
        <v>1</v>
      </c>
      <c r="L473" s="849">
        <v>18</v>
      </c>
      <c r="M473" s="850">
        <v>15272.820000000002</v>
      </c>
    </row>
    <row r="474" spans="1:13" ht="14.4" customHeight="1" x14ac:dyDescent="0.3">
      <c r="A474" s="831" t="s">
        <v>2191</v>
      </c>
      <c r="B474" s="832" t="s">
        <v>3768</v>
      </c>
      <c r="C474" s="832" t="s">
        <v>3229</v>
      </c>
      <c r="D474" s="832" t="s">
        <v>3223</v>
      </c>
      <c r="E474" s="832" t="s">
        <v>2954</v>
      </c>
      <c r="F474" s="849"/>
      <c r="G474" s="849"/>
      <c r="H474" s="837">
        <v>0</v>
      </c>
      <c r="I474" s="849">
        <v>3</v>
      </c>
      <c r="J474" s="849">
        <v>2290.89</v>
      </c>
      <c r="K474" s="837">
        <v>1</v>
      </c>
      <c r="L474" s="849">
        <v>3</v>
      </c>
      <c r="M474" s="850">
        <v>2290.89</v>
      </c>
    </row>
    <row r="475" spans="1:13" ht="14.4" customHeight="1" x14ac:dyDescent="0.3">
      <c r="A475" s="831" t="s">
        <v>2191</v>
      </c>
      <c r="B475" s="832" t="s">
        <v>3768</v>
      </c>
      <c r="C475" s="832" t="s">
        <v>3438</v>
      </c>
      <c r="D475" s="832" t="s">
        <v>3365</v>
      </c>
      <c r="E475" s="832" t="s">
        <v>3439</v>
      </c>
      <c r="F475" s="849">
        <v>3</v>
      </c>
      <c r="G475" s="849">
        <v>1721.04</v>
      </c>
      <c r="H475" s="837">
        <v>1</v>
      </c>
      <c r="I475" s="849"/>
      <c r="J475" s="849"/>
      <c r="K475" s="837">
        <v>0</v>
      </c>
      <c r="L475" s="849">
        <v>3</v>
      </c>
      <c r="M475" s="850">
        <v>1721.04</v>
      </c>
    </row>
    <row r="476" spans="1:13" ht="14.4" customHeight="1" x14ac:dyDescent="0.3">
      <c r="A476" s="831" t="s">
        <v>2191</v>
      </c>
      <c r="B476" s="832" t="s">
        <v>1999</v>
      </c>
      <c r="C476" s="832" t="s">
        <v>3294</v>
      </c>
      <c r="D476" s="832" t="s">
        <v>3038</v>
      </c>
      <c r="E476" s="832" t="s">
        <v>3042</v>
      </c>
      <c r="F476" s="849">
        <v>5</v>
      </c>
      <c r="G476" s="849">
        <v>2989.3999999999996</v>
      </c>
      <c r="H476" s="837">
        <v>1</v>
      </c>
      <c r="I476" s="849"/>
      <c r="J476" s="849"/>
      <c r="K476" s="837">
        <v>0</v>
      </c>
      <c r="L476" s="849">
        <v>5</v>
      </c>
      <c r="M476" s="850">
        <v>2989.3999999999996</v>
      </c>
    </row>
    <row r="477" spans="1:13" ht="14.4" customHeight="1" x14ac:dyDescent="0.3">
      <c r="A477" s="831" t="s">
        <v>2191</v>
      </c>
      <c r="B477" s="832" t="s">
        <v>1999</v>
      </c>
      <c r="C477" s="832" t="s">
        <v>3037</v>
      </c>
      <c r="D477" s="832" t="s">
        <v>3038</v>
      </c>
      <c r="E477" s="832" t="s">
        <v>2432</v>
      </c>
      <c r="F477" s="849">
        <v>5</v>
      </c>
      <c r="G477" s="849">
        <v>5978.75</v>
      </c>
      <c r="H477" s="837">
        <v>1</v>
      </c>
      <c r="I477" s="849"/>
      <c r="J477" s="849"/>
      <c r="K477" s="837">
        <v>0</v>
      </c>
      <c r="L477" s="849">
        <v>5</v>
      </c>
      <c r="M477" s="850">
        <v>5978.75</v>
      </c>
    </row>
    <row r="478" spans="1:13" ht="14.4" customHeight="1" x14ac:dyDescent="0.3">
      <c r="A478" s="831" t="s">
        <v>2191</v>
      </c>
      <c r="B478" s="832" t="s">
        <v>1999</v>
      </c>
      <c r="C478" s="832" t="s">
        <v>3490</v>
      </c>
      <c r="D478" s="832" t="s">
        <v>3491</v>
      </c>
      <c r="E478" s="832" t="s">
        <v>3042</v>
      </c>
      <c r="F478" s="849">
        <v>10</v>
      </c>
      <c r="G478" s="849">
        <v>5978.8</v>
      </c>
      <c r="H478" s="837">
        <v>1</v>
      </c>
      <c r="I478" s="849"/>
      <c r="J478" s="849"/>
      <c r="K478" s="837">
        <v>0</v>
      </c>
      <c r="L478" s="849">
        <v>10</v>
      </c>
      <c r="M478" s="850">
        <v>5978.8</v>
      </c>
    </row>
    <row r="479" spans="1:13" ht="14.4" customHeight="1" x14ac:dyDescent="0.3">
      <c r="A479" s="831" t="s">
        <v>2191</v>
      </c>
      <c r="B479" s="832" t="s">
        <v>1999</v>
      </c>
      <c r="C479" s="832" t="s">
        <v>2430</v>
      </c>
      <c r="D479" s="832" t="s">
        <v>2431</v>
      </c>
      <c r="E479" s="832" t="s">
        <v>2432</v>
      </c>
      <c r="F479" s="849">
        <v>5</v>
      </c>
      <c r="G479" s="849">
        <v>8577</v>
      </c>
      <c r="H479" s="837">
        <v>1</v>
      </c>
      <c r="I479" s="849"/>
      <c r="J479" s="849"/>
      <c r="K479" s="837">
        <v>0</v>
      </c>
      <c r="L479" s="849">
        <v>5</v>
      </c>
      <c r="M479" s="850">
        <v>8577</v>
      </c>
    </row>
    <row r="480" spans="1:13" ht="14.4" customHeight="1" x14ac:dyDescent="0.3">
      <c r="A480" s="831" t="s">
        <v>2191</v>
      </c>
      <c r="B480" s="832" t="s">
        <v>1999</v>
      </c>
      <c r="C480" s="832" t="s">
        <v>3304</v>
      </c>
      <c r="D480" s="832" t="s">
        <v>3045</v>
      </c>
      <c r="E480" s="832" t="s">
        <v>3042</v>
      </c>
      <c r="F480" s="849">
        <v>3</v>
      </c>
      <c r="G480" s="849">
        <v>3858.57</v>
      </c>
      <c r="H480" s="837">
        <v>1</v>
      </c>
      <c r="I480" s="849"/>
      <c r="J480" s="849"/>
      <c r="K480" s="837">
        <v>0</v>
      </c>
      <c r="L480" s="849">
        <v>3</v>
      </c>
      <c r="M480" s="850">
        <v>3858.57</v>
      </c>
    </row>
    <row r="481" spans="1:13" ht="14.4" customHeight="1" x14ac:dyDescent="0.3">
      <c r="A481" s="831" t="s">
        <v>2191</v>
      </c>
      <c r="B481" s="832" t="s">
        <v>1999</v>
      </c>
      <c r="C481" s="832" t="s">
        <v>3044</v>
      </c>
      <c r="D481" s="832" t="s">
        <v>3045</v>
      </c>
      <c r="E481" s="832" t="s">
        <v>2432</v>
      </c>
      <c r="F481" s="849">
        <v>3</v>
      </c>
      <c r="G481" s="849">
        <v>5146.4400000000005</v>
      </c>
      <c r="H481" s="837">
        <v>1</v>
      </c>
      <c r="I481" s="849"/>
      <c r="J481" s="849"/>
      <c r="K481" s="837">
        <v>0</v>
      </c>
      <c r="L481" s="849">
        <v>3</v>
      </c>
      <c r="M481" s="850">
        <v>5146.4400000000005</v>
      </c>
    </row>
    <row r="482" spans="1:13" ht="14.4" customHeight="1" x14ac:dyDescent="0.3">
      <c r="A482" s="831" t="s">
        <v>2191</v>
      </c>
      <c r="B482" s="832" t="s">
        <v>1999</v>
      </c>
      <c r="C482" s="832" t="s">
        <v>3046</v>
      </c>
      <c r="D482" s="832" t="s">
        <v>2001</v>
      </c>
      <c r="E482" s="832" t="s">
        <v>2432</v>
      </c>
      <c r="F482" s="849"/>
      <c r="G482" s="849"/>
      <c r="H482" s="837">
        <v>0</v>
      </c>
      <c r="I482" s="849">
        <v>43</v>
      </c>
      <c r="J482" s="849">
        <v>51417.25</v>
      </c>
      <c r="K482" s="837">
        <v>1</v>
      </c>
      <c r="L482" s="849">
        <v>43</v>
      </c>
      <c r="M482" s="850">
        <v>51417.25</v>
      </c>
    </row>
    <row r="483" spans="1:13" ht="14.4" customHeight="1" x14ac:dyDescent="0.3">
      <c r="A483" s="831" t="s">
        <v>2191</v>
      </c>
      <c r="B483" s="832" t="s">
        <v>1999</v>
      </c>
      <c r="C483" s="832" t="s">
        <v>3049</v>
      </c>
      <c r="D483" s="832" t="s">
        <v>2001</v>
      </c>
      <c r="E483" s="832" t="s">
        <v>3050</v>
      </c>
      <c r="F483" s="849"/>
      <c r="G483" s="849"/>
      <c r="H483" s="837">
        <v>0</v>
      </c>
      <c r="I483" s="849">
        <v>33</v>
      </c>
      <c r="J483" s="849">
        <v>78918.840000000011</v>
      </c>
      <c r="K483" s="837">
        <v>1</v>
      </c>
      <c r="L483" s="849">
        <v>33</v>
      </c>
      <c r="M483" s="850">
        <v>78918.840000000011</v>
      </c>
    </row>
    <row r="484" spans="1:13" ht="14.4" customHeight="1" x14ac:dyDescent="0.3">
      <c r="A484" s="831" t="s">
        <v>2191</v>
      </c>
      <c r="B484" s="832" t="s">
        <v>2021</v>
      </c>
      <c r="C484" s="832" t="s">
        <v>3402</v>
      </c>
      <c r="D484" s="832" t="s">
        <v>2600</v>
      </c>
      <c r="E484" s="832" t="s">
        <v>2027</v>
      </c>
      <c r="F484" s="849"/>
      <c r="G484" s="849"/>
      <c r="H484" s="837">
        <v>0</v>
      </c>
      <c r="I484" s="849">
        <v>3</v>
      </c>
      <c r="J484" s="849">
        <v>14.100000000000001</v>
      </c>
      <c r="K484" s="837">
        <v>1</v>
      </c>
      <c r="L484" s="849">
        <v>3</v>
      </c>
      <c r="M484" s="850">
        <v>14.100000000000001</v>
      </c>
    </row>
    <row r="485" spans="1:13" ht="14.4" customHeight="1" x14ac:dyDescent="0.3">
      <c r="A485" s="831" t="s">
        <v>2191</v>
      </c>
      <c r="B485" s="832" t="s">
        <v>2021</v>
      </c>
      <c r="C485" s="832" t="s">
        <v>2025</v>
      </c>
      <c r="D485" s="832" t="s">
        <v>2026</v>
      </c>
      <c r="E485" s="832" t="s">
        <v>2027</v>
      </c>
      <c r="F485" s="849">
        <v>3</v>
      </c>
      <c r="G485" s="849">
        <v>14.100000000000001</v>
      </c>
      <c r="H485" s="837">
        <v>0.75</v>
      </c>
      <c r="I485" s="849">
        <v>1</v>
      </c>
      <c r="J485" s="849">
        <v>4.7</v>
      </c>
      <c r="K485" s="837">
        <v>0.25</v>
      </c>
      <c r="L485" s="849">
        <v>4</v>
      </c>
      <c r="M485" s="850">
        <v>18.8</v>
      </c>
    </row>
    <row r="486" spans="1:13" ht="14.4" customHeight="1" x14ac:dyDescent="0.3">
      <c r="A486" s="831" t="s">
        <v>2191</v>
      </c>
      <c r="B486" s="832" t="s">
        <v>2032</v>
      </c>
      <c r="C486" s="832" t="s">
        <v>2033</v>
      </c>
      <c r="D486" s="832" t="s">
        <v>1326</v>
      </c>
      <c r="E486" s="832" t="s">
        <v>2034</v>
      </c>
      <c r="F486" s="849"/>
      <c r="G486" s="849"/>
      <c r="H486" s="837"/>
      <c r="I486" s="849">
        <v>1</v>
      </c>
      <c r="J486" s="849">
        <v>0</v>
      </c>
      <c r="K486" s="837"/>
      <c r="L486" s="849">
        <v>1</v>
      </c>
      <c r="M486" s="850">
        <v>0</v>
      </c>
    </row>
    <row r="487" spans="1:13" ht="14.4" customHeight="1" x14ac:dyDescent="0.3">
      <c r="A487" s="831" t="s">
        <v>2191</v>
      </c>
      <c r="B487" s="832" t="s">
        <v>2032</v>
      </c>
      <c r="C487" s="832" t="s">
        <v>2035</v>
      </c>
      <c r="D487" s="832" t="s">
        <v>1326</v>
      </c>
      <c r="E487" s="832" t="s">
        <v>2036</v>
      </c>
      <c r="F487" s="849"/>
      <c r="G487" s="849"/>
      <c r="H487" s="837"/>
      <c r="I487" s="849">
        <v>22</v>
      </c>
      <c r="J487" s="849">
        <v>0</v>
      </c>
      <c r="K487" s="837"/>
      <c r="L487" s="849">
        <v>22</v>
      </c>
      <c r="M487" s="850">
        <v>0</v>
      </c>
    </row>
    <row r="488" spans="1:13" ht="14.4" customHeight="1" x14ac:dyDescent="0.3">
      <c r="A488" s="831" t="s">
        <v>2191</v>
      </c>
      <c r="B488" s="832" t="s">
        <v>2032</v>
      </c>
      <c r="C488" s="832" t="s">
        <v>2370</v>
      </c>
      <c r="D488" s="832" t="s">
        <v>2371</v>
      </c>
      <c r="E488" s="832" t="s">
        <v>2372</v>
      </c>
      <c r="F488" s="849">
        <v>10</v>
      </c>
      <c r="G488" s="849">
        <v>0</v>
      </c>
      <c r="H488" s="837"/>
      <c r="I488" s="849"/>
      <c r="J488" s="849"/>
      <c r="K488" s="837"/>
      <c r="L488" s="849">
        <v>10</v>
      </c>
      <c r="M488" s="850">
        <v>0</v>
      </c>
    </row>
    <row r="489" spans="1:13" ht="14.4" customHeight="1" x14ac:dyDescent="0.3">
      <c r="A489" s="831" t="s">
        <v>2191</v>
      </c>
      <c r="B489" s="832" t="s">
        <v>2037</v>
      </c>
      <c r="C489" s="832" t="s">
        <v>3157</v>
      </c>
      <c r="D489" s="832" t="s">
        <v>799</v>
      </c>
      <c r="E489" s="832" t="s">
        <v>2040</v>
      </c>
      <c r="F489" s="849"/>
      <c r="G489" s="849"/>
      <c r="H489" s="837">
        <v>0</v>
      </c>
      <c r="I489" s="849">
        <v>3</v>
      </c>
      <c r="J489" s="849">
        <v>255.48</v>
      </c>
      <c r="K489" s="837">
        <v>1</v>
      </c>
      <c r="L489" s="849">
        <v>3</v>
      </c>
      <c r="M489" s="850">
        <v>255.48</v>
      </c>
    </row>
    <row r="490" spans="1:13" ht="14.4" customHeight="1" x14ac:dyDescent="0.3">
      <c r="A490" s="831" t="s">
        <v>2191</v>
      </c>
      <c r="B490" s="832" t="s">
        <v>2037</v>
      </c>
      <c r="C490" s="832" t="s">
        <v>2038</v>
      </c>
      <c r="D490" s="832" t="s">
        <v>797</v>
      </c>
      <c r="E490" s="832" t="s">
        <v>1829</v>
      </c>
      <c r="F490" s="849"/>
      <c r="G490" s="849"/>
      <c r="H490" s="837">
        <v>0</v>
      </c>
      <c r="I490" s="849">
        <v>39</v>
      </c>
      <c r="J490" s="849">
        <v>2058.37</v>
      </c>
      <c r="K490" s="837">
        <v>1</v>
      </c>
      <c r="L490" s="849">
        <v>39</v>
      </c>
      <c r="M490" s="850">
        <v>2058.37</v>
      </c>
    </row>
    <row r="491" spans="1:13" ht="14.4" customHeight="1" x14ac:dyDescent="0.3">
      <c r="A491" s="831" t="s">
        <v>2191</v>
      </c>
      <c r="B491" s="832" t="s">
        <v>2037</v>
      </c>
      <c r="C491" s="832" t="s">
        <v>2039</v>
      </c>
      <c r="D491" s="832" t="s">
        <v>799</v>
      </c>
      <c r="E491" s="832" t="s">
        <v>2040</v>
      </c>
      <c r="F491" s="849"/>
      <c r="G491" s="849"/>
      <c r="H491" s="837">
        <v>0</v>
      </c>
      <c r="I491" s="849">
        <v>5</v>
      </c>
      <c r="J491" s="849">
        <v>566.31999999999994</v>
      </c>
      <c r="K491" s="837">
        <v>1</v>
      </c>
      <c r="L491" s="849">
        <v>5</v>
      </c>
      <c r="M491" s="850">
        <v>566.31999999999994</v>
      </c>
    </row>
    <row r="492" spans="1:13" ht="14.4" customHeight="1" x14ac:dyDescent="0.3">
      <c r="A492" s="831" t="s">
        <v>2191</v>
      </c>
      <c r="B492" s="832" t="s">
        <v>2037</v>
      </c>
      <c r="C492" s="832" t="s">
        <v>3419</v>
      </c>
      <c r="D492" s="832" t="s">
        <v>799</v>
      </c>
      <c r="E492" s="832" t="s">
        <v>2040</v>
      </c>
      <c r="F492" s="849"/>
      <c r="G492" s="849"/>
      <c r="H492" s="837">
        <v>0</v>
      </c>
      <c r="I492" s="849">
        <v>3</v>
      </c>
      <c r="J492" s="849">
        <v>255.48</v>
      </c>
      <c r="K492" s="837">
        <v>1</v>
      </c>
      <c r="L492" s="849">
        <v>3</v>
      </c>
      <c r="M492" s="850">
        <v>255.48</v>
      </c>
    </row>
    <row r="493" spans="1:13" ht="14.4" customHeight="1" x14ac:dyDescent="0.3">
      <c r="A493" s="831" t="s">
        <v>2191</v>
      </c>
      <c r="B493" s="832" t="s">
        <v>2043</v>
      </c>
      <c r="C493" s="832" t="s">
        <v>3497</v>
      </c>
      <c r="D493" s="832" t="s">
        <v>2045</v>
      </c>
      <c r="E493" s="832" t="s">
        <v>3498</v>
      </c>
      <c r="F493" s="849"/>
      <c r="G493" s="849"/>
      <c r="H493" s="837">
        <v>0</v>
      </c>
      <c r="I493" s="849">
        <v>2</v>
      </c>
      <c r="J493" s="849">
        <v>245.92</v>
      </c>
      <c r="K493" s="837">
        <v>1</v>
      </c>
      <c r="L493" s="849">
        <v>2</v>
      </c>
      <c r="M493" s="850">
        <v>245.92</v>
      </c>
    </row>
    <row r="494" spans="1:13" ht="14.4" customHeight="1" x14ac:dyDescent="0.3">
      <c r="A494" s="831" t="s">
        <v>2191</v>
      </c>
      <c r="B494" s="832" t="s">
        <v>2047</v>
      </c>
      <c r="C494" s="832" t="s">
        <v>2913</v>
      </c>
      <c r="D494" s="832" t="s">
        <v>2914</v>
      </c>
      <c r="E494" s="832" t="s">
        <v>1829</v>
      </c>
      <c r="F494" s="849">
        <v>3</v>
      </c>
      <c r="G494" s="849">
        <v>255.48</v>
      </c>
      <c r="H494" s="837">
        <v>1</v>
      </c>
      <c r="I494" s="849"/>
      <c r="J494" s="849"/>
      <c r="K494" s="837">
        <v>0</v>
      </c>
      <c r="L494" s="849">
        <v>3</v>
      </c>
      <c r="M494" s="850">
        <v>255.48</v>
      </c>
    </row>
    <row r="495" spans="1:13" ht="14.4" customHeight="1" x14ac:dyDescent="0.3">
      <c r="A495" s="831" t="s">
        <v>2191</v>
      </c>
      <c r="B495" s="832" t="s">
        <v>3783</v>
      </c>
      <c r="C495" s="832" t="s">
        <v>3463</v>
      </c>
      <c r="D495" s="832" t="s">
        <v>3464</v>
      </c>
      <c r="E495" s="832" t="s">
        <v>3465</v>
      </c>
      <c r="F495" s="849">
        <v>1</v>
      </c>
      <c r="G495" s="849">
        <v>161.06</v>
      </c>
      <c r="H495" s="837">
        <v>1</v>
      </c>
      <c r="I495" s="849"/>
      <c r="J495" s="849"/>
      <c r="K495" s="837">
        <v>0</v>
      </c>
      <c r="L495" s="849">
        <v>1</v>
      </c>
      <c r="M495" s="850">
        <v>161.06</v>
      </c>
    </row>
    <row r="496" spans="1:13" ht="14.4" customHeight="1" x14ac:dyDescent="0.3">
      <c r="A496" s="831" t="s">
        <v>2191</v>
      </c>
      <c r="B496" s="832" t="s">
        <v>3769</v>
      </c>
      <c r="C496" s="832" t="s">
        <v>3514</v>
      </c>
      <c r="D496" s="832" t="s">
        <v>3515</v>
      </c>
      <c r="E496" s="832" t="s">
        <v>3516</v>
      </c>
      <c r="F496" s="849">
        <v>6</v>
      </c>
      <c r="G496" s="849">
        <v>901.92</v>
      </c>
      <c r="H496" s="837">
        <v>1</v>
      </c>
      <c r="I496" s="849"/>
      <c r="J496" s="849"/>
      <c r="K496" s="837">
        <v>0</v>
      </c>
      <c r="L496" s="849">
        <v>6</v>
      </c>
      <c r="M496" s="850">
        <v>901.92</v>
      </c>
    </row>
    <row r="497" spans="1:13" ht="14.4" customHeight="1" x14ac:dyDescent="0.3">
      <c r="A497" s="831" t="s">
        <v>2191</v>
      </c>
      <c r="B497" s="832" t="s">
        <v>3769</v>
      </c>
      <c r="C497" s="832" t="s">
        <v>3332</v>
      </c>
      <c r="D497" s="832" t="s">
        <v>3104</v>
      </c>
      <c r="E497" s="832" t="s">
        <v>3333</v>
      </c>
      <c r="F497" s="849"/>
      <c r="G497" s="849"/>
      <c r="H497" s="837">
        <v>0</v>
      </c>
      <c r="I497" s="849">
        <v>3</v>
      </c>
      <c r="J497" s="849">
        <v>241.59</v>
      </c>
      <c r="K497" s="837">
        <v>1</v>
      </c>
      <c r="L497" s="849">
        <v>3</v>
      </c>
      <c r="M497" s="850">
        <v>241.59</v>
      </c>
    </row>
    <row r="498" spans="1:13" ht="14.4" customHeight="1" x14ac:dyDescent="0.3">
      <c r="A498" s="831" t="s">
        <v>2191</v>
      </c>
      <c r="B498" s="832" t="s">
        <v>2061</v>
      </c>
      <c r="C498" s="832" t="s">
        <v>2065</v>
      </c>
      <c r="D498" s="832" t="s">
        <v>1320</v>
      </c>
      <c r="E498" s="832" t="s">
        <v>2066</v>
      </c>
      <c r="F498" s="849"/>
      <c r="G498" s="849"/>
      <c r="H498" s="837">
        <v>0</v>
      </c>
      <c r="I498" s="849">
        <v>3</v>
      </c>
      <c r="J498" s="849">
        <v>622.34999999999991</v>
      </c>
      <c r="K498" s="837">
        <v>1</v>
      </c>
      <c r="L498" s="849">
        <v>3</v>
      </c>
      <c r="M498" s="850">
        <v>622.34999999999991</v>
      </c>
    </row>
    <row r="499" spans="1:13" ht="14.4" customHeight="1" x14ac:dyDescent="0.3">
      <c r="A499" s="831" t="s">
        <v>2191</v>
      </c>
      <c r="B499" s="832" t="s">
        <v>2067</v>
      </c>
      <c r="C499" s="832" t="s">
        <v>2068</v>
      </c>
      <c r="D499" s="832" t="s">
        <v>2069</v>
      </c>
      <c r="E499" s="832" t="s">
        <v>1826</v>
      </c>
      <c r="F499" s="849"/>
      <c r="G499" s="849"/>
      <c r="H499" s="837">
        <v>0</v>
      </c>
      <c r="I499" s="849">
        <v>1</v>
      </c>
      <c r="J499" s="849">
        <v>69.16</v>
      </c>
      <c r="K499" s="837">
        <v>1</v>
      </c>
      <c r="L499" s="849">
        <v>1</v>
      </c>
      <c r="M499" s="850">
        <v>69.16</v>
      </c>
    </row>
    <row r="500" spans="1:13" ht="14.4" customHeight="1" x14ac:dyDescent="0.3">
      <c r="A500" s="831" t="s">
        <v>2191</v>
      </c>
      <c r="B500" s="832" t="s">
        <v>2067</v>
      </c>
      <c r="C500" s="832" t="s">
        <v>2222</v>
      </c>
      <c r="D500" s="832" t="s">
        <v>2069</v>
      </c>
      <c r="E500" s="832" t="s">
        <v>1839</v>
      </c>
      <c r="F500" s="849"/>
      <c r="G500" s="849"/>
      <c r="H500" s="837">
        <v>0</v>
      </c>
      <c r="I500" s="849">
        <v>1</v>
      </c>
      <c r="J500" s="849">
        <v>207.45</v>
      </c>
      <c r="K500" s="837">
        <v>1</v>
      </c>
      <c r="L500" s="849">
        <v>1</v>
      </c>
      <c r="M500" s="850">
        <v>207.45</v>
      </c>
    </row>
    <row r="501" spans="1:13" ht="14.4" customHeight="1" x14ac:dyDescent="0.3">
      <c r="A501" s="831" t="s">
        <v>2191</v>
      </c>
      <c r="B501" s="832" t="s">
        <v>2138</v>
      </c>
      <c r="C501" s="832" t="s">
        <v>2139</v>
      </c>
      <c r="D501" s="832" t="s">
        <v>2140</v>
      </c>
      <c r="E501" s="832" t="s">
        <v>2046</v>
      </c>
      <c r="F501" s="849"/>
      <c r="G501" s="849"/>
      <c r="H501" s="837">
        <v>0</v>
      </c>
      <c r="I501" s="849">
        <v>1</v>
      </c>
      <c r="J501" s="849">
        <v>133.94</v>
      </c>
      <c r="K501" s="837">
        <v>1</v>
      </c>
      <c r="L501" s="849">
        <v>1</v>
      </c>
      <c r="M501" s="850">
        <v>133.94</v>
      </c>
    </row>
    <row r="502" spans="1:13" ht="14.4" customHeight="1" x14ac:dyDescent="0.3">
      <c r="A502" s="831" t="s">
        <v>2191</v>
      </c>
      <c r="B502" s="832" t="s">
        <v>3771</v>
      </c>
      <c r="C502" s="832" t="s">
        <v>2596</v>
      </c>
      <c r="D502" s="832" t="s">
        <v>2378</v>
      </c>
      <c r="E502" s="832" t="s">
        <v>2597</v>
      </c>
      <c r="F502" s="849">
        <v>4</v>
      </c>
      <c r="G502" s="849">
        <v>201.28</v>
      </c>
      <c r="H502" s="837">
        <v>1</v>
      </c>
      <c r="I502" s="849"/>
      <c r="J502" s="849"/>
      <c r="K502" s="837">
        <v>0</v>
      </c>
      <c r="L502" s="849">
        <v>4</v>
      </c>
      <c r="M502" s="850">
        <v>201.28</v>
      </c>
    </row>
    <row r="503" spans="1:13" ht="14.4" customHeight="1" x14ac:dyDescent="0.3">
      <c r="A503" s="831" t="s">
        <v>2191</v>
      </c>
      <c r="B503" s="832" t="s">
        <v>3771</v>
      </c>
      <c r="C503" s="832" t="s">
        <v>3117</v>
      </c>
      <c r="D503" s="832" t="s">
        <v>3118</v>
      </c>
      <c r="E503" s="832" t="s">
        <v>2597</v>
      </c>
      <c r="F503" s="849">
        <v>9</v>
      </c>
      <c r="G503" s="849">
        <v>452.88</v>
      </c>
      <c r="H503" s="837">
        <v>1</v>
      </c>
      <c r="I503" s="849"/>
      <c r="J503" s="849"/>
      <c r="K503" s="837">
        <v>0</v>
      </c>
      <c r="L503" s="849">
        <v>9</v>
      </c>
      <c r="M503" s="850">
        <v>452.88</v>
      </c>
    </row>
    <row r="504" spans="1:13" ht="14.4" customHeight="1" x14ac:dyDescent="0.3">
      <c r="A504" s="831" t="s">
        <v>2191</v>
      </c>
      <c r="B504" s="832" t="s">
        <v>3771</v>
      </c>
      <c r="C504" s="832" t="s">
        <v>3446</v>
      </c>
      <c r="D504" s="832" t="s">
        <v>2776</v>
      </c>
      <c r="E504" s="832"/>
      <c r="F504" s="849">
        <v>2</v>
      </c>
      <c r="G504" s="849">
        <v>0</v>
      </c>
      <c r="H504" s="837"/>
      <c r="I504" s="849"/>
      <c r="J504" s="849"/>
      <c r="K504" s="837"/>
      <c r="L504" s="849">
        <v>2</v>
      </c>
      <c r="M504" s="850">
        <v>0</v>
      </c>
    </row>
    <row r="505" spans="1:13" ht="14.4" customHeight="1" x14ac:dyDescent="0.3">
      <c r="A505" s="831" t="s">
        <v>2191</v>
      </c>
      <c r="B505" s="832" t="s">
        <v>3771</v>
      </c>
      <c r="C505" s="832" t="s">
        <v>3123</v>
      </c>
      <c r="D505" s="832" t="s">
        <v>3124</v>
      </c>
      <c r="E505" s="832" t="s">
        <v>3125</v>
      </c>
      <c r="F505" s="849">
        <v>64</v>
      </c>
      <c r="G505" s="849">
        <v>6396.1599999999989</v>
      </c>
      <c r="H505" s="837">
        <v>1</v>
      </c>
      <c r="I505" s="849"/>
      <c r="J505" s="849"/>
      <c r="K505" s="837">
        <v>0</v>
      </c>
      <c r="L505" s="849">
        <v>64</v>
      </c>
      <c r="M505" s="850">
        <v>6396.1599999999989</v>
      </c>
    </row>
    <row r="506" spans="1:13" ht="14.4" customHeight="1" x14ac:dyDescent="0.3">
      <c r="A506" s="831" t="s">
        <v>2191</v>
      </c>
      <c r="B506" s="832" t="s">
        <v>3776</v>
      </c>
      <c r="C506" s="832" t="s">
        <v>3340</v>
      </c>
      <c r="D506" s="832" t="s">
        <v>3341</v>
      </c>
      <c r="E506" s="832" t="s">
        <v>3342</v>
      </c>
      <c r="F506" s="849"/>
      <c r="G506" s="849"/>
      <c r="H506" s="837">
        <v>0</v>
      </c>
      <c r="I506" s="849">
        <v>20</v>
      </c>
      <c r="J506" s="849">
        <v>1307.1999999999998</v>
      </c>
      <c r="K506" s="837">
        <v>1</v>
      </c>
      <c r="L506" s="849">
        <v>20</v>
      </c>
      <c r="M506" s="850">
        <v>1307.1999999999998</v>
      </c>
    </row>
    <row r="507" spans="1:13" ht="14.4" customHeight="1" x14ac:dyDescent="0.3">
      <c r="A507" s="831" t="s">
        <v>2192</v>
      </c>
      <c r="B507" s="832" t="s">
        <v>3766</v>
      </c>
      <c r="C507" s="832" t="s">
        <v>2836</v>
      </c>
      <c r="D507" s="832" t="s">
        <v>2837</v>
      </c>
      <c r="E507" s="832" t="s">
        <v>2838</v>
      </c>
      <c r="F507" s="849"/>
      <c r="G507" s="849"/>
      <c r="H507" s="837">
        <v>0</v>
      </c>
      <c r="I507" s="849">
        <v>2</v>
      </c>
      <c r="J507" s="849">
        <v>120.78</v>
      </c>
      <c r="K507" s="837">
        <v>1</v>
      </c>
      <c r="L507" s="849">
        <v>2</v>
      </c>
      <c r="M507" s="850">
        <v>120.78</v>
      </c>
    </row>
    <row r="508" spans="1:13" ht="14.4" customHeight="1" x14ac:dyDescent="0.3">
      <c r="A508" s="831" t="s">
        <v>2192</v>
      </c>
      <c r="B508" s="832" t="s">
        <v>3766</v>
      </c>
      <c r="C508" s="832" t="s">
        <v>2834</v>
      </c>
      <c r="D508" s="832" t="s">
        <v>2520</v>
      </c>
      <c r="E508" s="832" t="s">
        <v>2835</v>
      </c>
      <c r="F508" s="849">
        <v>1</v>
      </c>
      <c r="G508" s="849">
        <v>0</v>
      </c>
      <c r="H508" s="837"/>
      <c r="I508" s="849"/>
      <c r="J508" s="849"/>
      <c r="K508" s="837"/>
      <c r="L508" s="849">
        <v>1</v>
      </c>
      <c r="M508" s="850">
        <v>0</v>
      </c>
    </row>
    <row r="509" spans="1:13" ht="14.4" customHeight="1" x14ac:dyDescent="0.3">
      <c r="A509" s="831" t="s">
        <v>2192</v>
      </c>
      <c r="B509" s="832" t="s">
        <v>1742</v>
      </c>
      <c r="C509" s="832" t="s">
        <v>1743</v>
      </c>
      <c r="D509" s="832" t="s">
        <v>1744</v>
      </c>
      <c r="E509" s="832" t="s">
        <v>1745</v>
      </c>
      <c r="F509" s="849"/>
      <c r="G509" s="849"/>
      <c r="H509" s="837"/>
      <c r="I509" s="849">
        <v>1</v>
      </c>
      <c r="J509" s="849">
        <v>0</v>
      </c>
      <c r="K509" s="837"/>
      <c r="L509" s="849">
        <v>1</v>
      </c>
      <c r="M509" s="850">
        <v>0</v>
      </c>
    </row>
    <row r="510" spans="1:13" ht="14.4" customHeight="1" x14ac:dyDescent="0.3">
      <c r="A510" s="831" t="s">
        <v>2193</v>
      </c>
      <c r="B510" s="832" t="s">
        <v>3788</v>
      </c>
      <c r="C510" s="832" t="s">
        <v>2422</v>
      </c>
      <c r="D510" s="832" t="s">
        <v>2423</v>
      </c>
      <c r="E510" s="832" t="s">
        <v>2424</v>
      </c>
      <c r="F510" s="849"/>
      <c r="G510" s="849"/>
      <c r="H510" s="837">
        <v>0</v>
      </c>
      <c r="I510" s="849">
        <v>2</v>
      </c>
      <c r="J510" s="849">
        <v>155.58000000000001</v>
      </c>
      <c r="K510" s="837">
        <v>1</v>
      </c>
      <c r="L510" s="849">
        <v>2</v>
      </c>
      <c r="M510" s="850">
        <v>155.58000000000001</v>
      </c>
    </row>
    <row r="511" spans="1:13" ht="14.4" customHeight="1" x14ac:dyDescent="0.3">
      <c r="A511" s="831" t="s">
        <v>2194</v>
      </c>
      <c r="B511" s="832" t="s">
        <v>1785</v>
      </c>
      <c r="C511" s="832" t="s">
        <v>1787</v>
      </c>
      <c r="D511" s="832" t="s">
        <v>1788</v>
      </c>
      <c r="E511" s="832" t="s">
        <v>1789</v>
      </c>
      <c r="F511" s="849"/>
      <c r="G511" s="849"/>
      <c r="H511" s="837">
        <v>0</v>
      </c>
      <c r="I511" s="849">
        <v>1</v>
      </c>
      <c r="J511" s="849">
        <v>186.87</v>
      </c>
      <c r="K511" s="837">
        <v>1</v>
      </c>
      <c r="L511" s="849">
        <v>1</v>
      </c>
      <c r="M511" s="850">
        <v>186.87</v>
      </c>
    </row>
    <row r="512" spans="1:13" ht="14.4" customHeight="1" x14ac:dyDescent="0.3">
      <c r="A512" s="831" t="s">
        <v>2194</v>
      </c>
      <c r="B512" s="832" t="s">
        <v>1823</v>
      </c>
      <c r="C512" s="832" t="s">
        <v>3703</v>
      </c>
      <c r="D512" s="832" t="s">
        <v>3704</v>
      </c>
      <c r="E512" s="832" t="s">
        <v>2010</v>
      </c>
      <c r="F512" s="849">
        <v>4</v>
      </c>
      <c r="G512" s="849">
        <v>131.04</v>
      </c>
      <c r="H512" s="837">
        <v>1</v>
      </c>
      <c r="I512" s="849"/>
      <c r="J512" s="849"/>
      <c r="K512" s="837">
        <v>0</v>
      </c>
      <c r="L512" s="849">
        <v>4</v>
      </c>
      <c r="M512" s="850">
        <v>131.04</v>
      </c>
    </row>
    <row r="513" spans="1:13" ht="14.4" customHeight="1" x14ac:dyDescent="0.3">
      <c r="A513" s="831" t="s">
        <v>2194</v>
      </c>
      <c r="B513" s="832" t="s">
        <v>1840</v>
      </c>
      <c r="C513" s="832" t="s">
        <v>1841</v>
      </c>
      <c r="D513" s="832" t="s">
        <v>1842</v>
      </c>
      <c r="E513" s="832" t="s">
        <v>1843</v>
      </c>
      <c r="F513" s="849"/>
      <c r="G513" s="849"/>
      <c r="H513" s="837">
        <v>0</v>
      </c>
      <c r="I513" s="849">
        <v>3</v>
      </c>
      <c r="J513" s="849">
        <v>48.269999999999996</v>
      </c>
      <c r="K513" s="837">
        <v>1</v>
      </c>
      <c r="L513" s="849">
        <v>3</v>
      </c>
      <c r="M513" s="850">
        <v>48.269999999999996</v>
      </c>
    </row>
    <row r="514" spans="1:13" ht="14.4" customHeight="1" x14ac:dyDescent="0.3">
      <c r="A514" s="831" t="s">
        <v>2194</v>
      </c>
      <c r="B514" s="832" t="s">
        <v>1879</v>
      </c>
      <c r="C514" s="832" t="s">
        <v>2291</v>
      </c>
      <c r="D514" s="832" t="s">
        <v>1423</v>
      </c>
      <c r="E514" s="832" t="s">
        <v>2292</v>
      </c>
      <c r="F514" s="849"/>
      <c r="G514" s="849"/>
      <c r="H514" s="837">
        <v>0</v>
      </c>
      <c r="I514" s="849">
        <v>1</v>
      </c>
      <c r="J514" s="849">
        <v>154.36000000000001</v>
      </c>
      <c r="K514" s="837">
        <v>1</v>
      </c>
      <c r="L514" s="849">
        <v>1</v>
      </c>
      <c r="M514" s="850">
        <v>154.36000000000001</v>
      </c>
    </row>
    <row r="515" spans="1:13" ht="14.4" customHeight="1" x14ac:dyDescent="0.3">
      <c r="A515" s="831" t="s">
        <v>2194</v>
      </c>
      <c r="B515" s="832" t="s">
        <v>1889</v>
      </c>
      <c r="C515" s="832" t="s">
        <v>1893</v>
      </c>
      <c r="D515" s="832" t="s">
        <v>1891</v>
      </c>
      <c r="E515" s="832" t="s">
        <v>1894</v>
      </c>
      <c r="F515" s="849"/>
      <c r="G515" s="849"/>
      <c r="H515" s="837">
        <v>0</v>
      </c>
      <c r="I515" s="849">
        <v>1</v>
      </c>
      <c r="J515" s="849">
        <v>170.52</v>
      </c>
      <c r="K515" s="837">
        <v>1</v>
      </c>
      <c r="L515" s="849">
        <v>1</v>
      </c>
      <c r="M515" s="850">
        <v>170.52</v>
      </c>
    </row>
    <row r="516" spans="1:13" ht="14.4" customHeight="1" x14ac:dyDescent="0.3">
      <c r="A516" s="831" t="s">
        <v>2194</v>
      </c>
      <c r="B516" s="832" t="s">
        <v>3789</v>
      </c>
      <c r="C516" s="832" t="s">
        <v>3700</v>
      </c>
      <c r="D516" s="832" t="s">
        <v>3701</v>
      </c>
      <c r="E516" s="832" t="s">
        <v>3702</v>
      </c>
      <c r="F516" s="849">
        <v>1</v>
      </c>
      <c r="G516" s="849">
        <v>121.75</v>
      </c>
      <c r="H516" s="837">
        <v>1</v>
      </c>
      <c r="I516" s="849"/>
      <c r="J516" s="849"/>
      <c r="K516" s="837">
        <v>0</v>
      </c>
      <c r="L516" s="849">
        <v>1</v>
      </c>
      <c r="M516" s="850">
        <v>121.75</v>
      </c>
    </row>
    <row r="517" spans="1:13" ht="14.4" customHeight="1" x14ac:dyDescent="0.3">
      <c r="A517" s="831" t="s">
        <v>2194</v>
      </c>
      <c r="B517" s="832" t="s">
        <v>2032</v>
      </c>
      <c r="C517" s="832" t="s">
        <v>2033</v>
      </c>
      <c r="D517" s="832" t="s">
        <v>1326</v>
      </c>
      <c r="E517" s="832" t="s">
        <v>2034</v>
      </c>
      <c r="F517" s="849"/>
      <c r="G517" s="849"/>
      <c r="H517" s="837"/>
      <c r="I517" s="849">
        <v>1</v>
      </c>
      <c r="J517" s="849">
        <v>0</v>
      </c>
      <c r="K517" s="837"/>
      <c r="L517" s="849">
        <v>1</v>
      </c>
      <c r="M517" s="850">
        <v>0</v>
      </c>
    </row>
    <row r="518" spans="1:13" ht="14.4" customHeight="1" x14ac:dyDescent="0.3">
      <c r="A518" s="831" t="s">
        <v>2194</v>
      </c>
      <c r="B518" s="832" t="s">
        <v>2050</v>
      </c>
      <c r="C518" s="832" t="s">
        <v>2134</v>
      </c>
      <c r="D518" s="832" t="s">
        <v>1610</v>
      </c>
      <c r="E518" s="832" t="s">
        <v>2135</v>
      </c>
      <c r="F518" s="849"/>
      <c r="G518" s="849"/>
      <c r="H518" s="837">
        <v>0</v>
      </c>
      <c r="I518" s="849">
        <v>1</v>
      </c>
      <c r="J518" s="849">
        <v>63.75</v>
      </c>
      <c r="K518" s="837">
        <v>1</v>
      </c>
      <c r="L518" s="849">
        <v>1</v>
      </c>
      <c r="M518" s="850">
        <v>63.75</v>
      </c>
    </row>
    <row r="519" spans="1:13" ht="14.4" customHeight="1" x14ac:dyDescent="0.3">
      <c r="A519" s="831" t="s">
        <v>2195</v>
      </c>
      <c r="B519" s="832" t="s">
        <v>1865</v>
      </c>
      <c r="C519" s="832" t="s">
        <v>1872</v>
      </c>
      <c r="D519" s="832" t="s">
        <v>1867</v>
      </c>
      <c r="E519" s="832" t="s">
        <v>1871</v>
      </c>
      <c r="F519" s="849"/>
      <c r="G519" s="849"/>
      <c r="H519" s="837">
        <v>0</v>
      </c>
      <c r="I519" s="849">
        <v>1</v>
      </c>
      <c r="J519" s="849">
        <v>63.14</v>
      </c>
      <c r="K519" s="837">
        <v>1</v>
      </c>
      <c r="L519" s="849">
        <v>1</v>
      </c>
      <c r="M519" s="850">
        <v>63.14</v>
      </c>
    </row>
    <row r="520" spans="1:13" ht="14.4" customHeight="1" x14ac:dyDescent="0.3">
      <c r="A520" s="831" t="s">
        <v>2195</v>
      </c>
      <c r="B520" s="832" t="s">
        <v>1879</v>
      </c>
      <c r="C520" s="832" t="s">
        <v>2291</v>
      </c>
      <c r="D520" s="832" t="s">
        <v>1423</v>
      </c>
      <c r="E520" s="832" t="s">
        <v>2292</v>
      </c>
      <c r="F520" s="849"/>
      <c r="G520" s="849"/>
      <c r="H520" s="837">
        <v>0</v>
      </c>
      <c r="I520" s="849">
        <v>2</v>
      </c>
      <c r="J520" s="849">
        <v>308.72000000000003</v>
      </c>
      <c r="K520" s="837">
        <v>1</v>
      </c>
      <c r="L520" s="849">
        <v>2</v>
      </c>
      <c r="M520" s="850">
        <v>308.72000000000003</v>
      </c>
    </row>
    <row r="521" spans="1:13" ht="14.4" customHeight="1" x14ac:dyDescent="0.3">
      <c r="A521" s="831" t="s">
        <v>2195</v>
      </c>
      <c r="B521" s="832" t="s">
        <v>1879</v>
      </c>
      <c r="C521" s="832" t="s">
        <v>2383</v>
      </c>
      <c r="D521" s="832" t="s">
        <v>731</v>
      </c>
      <c r="E521" s="832" t="s">
        <v>2292</v>
      </c>
      <c r="F521" s="849">
        <v>1</v>
      </c>
      <c r="G521" s="849">
        <v>0</v>
      </c>
      <c r="H521" s="837"/>
      <c r="I521" s="849"/>
      <c r="J521" s="849"/>
      <c r="K521" s="837"/>
      <c r="L521" s="849">
        <v>1</v>
      </c>
      <c r="M521" s="850">
        <v>0</v>
      </c>
    </row>
    <row r="522" spans="1:13" ht="14.4" customHeight="1" x14ac:dyDescent="0.3">
      <c r="A522" s="831" t="s">
        <v>2196</v>
      </c>
      <c r="B522" s="832" t="s">
        <v>1879</v>
      </c>
      <c r="C522" s="832" t="s">
        <v>2874</v>
      </c>
      <c r="D522" s="832" t="s">
        <v>1423</v>
      </c>
      <c r="E522" s="832" t="s">
        <v>2292</v>
      </c>
      <c r="F522" s="849">
        <v>2</v>
      </c>
      <c r="G522" s="849">
        <v>308.72000000000003</v>
      </c>
      <c r="H522" s="837">
        <v>1</v>
      </c>
      <c r="I522" s="849"/>
      <c r="J522" s="849"/>
      <c r="K522" s="837">
        <v>0</v>
      </c>
      <c r="L522" s="849">
        <v>2</v>
      </c>
      <c r="M522" s="850">
        <v>308.72000000000003</v>
      </c>
    </row>
    <row r="523" spans="1:13" ht="14.4" customHeight="1" x14ac:dyDescent="0.3">
      <c r="A523" s="831" t="s">
        <v>2197</v>
      </c>
      <c r="B523" s="832" t="s">
        <v>3762</v>
      </c>
      <c r="C523" s="832" t="s">
        <v>2996</v>
      </c>
      <c r="D523" s="832" t="s">
        <v>2997</v>
      </c>
      <c r="E523" s="832" t="s">
        <v>2998</v>
      </c>
      <c r="F523" s="849"/>
      <c r="G523" s="849"/>
      <c r="H523" s="837">
        <v>0</v>
      </c>
      <c r="I523" s="849">
        <v>6</v>
      </c>
      <c r="J523" s="849">
        <v>581.04</v>
      </c>
      <c r="K523" s="837">
        <v>1</v>
      </c>
      <c r="L523" s="849">
        <v>6</v>
      </c>
      <c r="M523" s="850">
        <v>581.04</v>
      </c>
    </row>
    <row r="524" spans="1:13" ht="14.4" customHeight="1" x14ac:dyDescent="0.3">
      <c r="A524" s="831" t="s">
        <v>2197</v>
      </c>
      <c r="B524" s="832" t="s">
        <v>3762</v>
      </c>
      <c r="C524" s="832" t="s">
        <v>2999</v>
      </c>
      <c r="D524" s="832" t="s">
        <v>2997</v>
      </c>
      <c r="E524" s="832" t="s">
        <v>3000</v>
      </c>
      <c r="F524" s="849"/>
      <c r="G524" s="849"/>
      <c r="H524" s="837">
        <v>0</v>
      </c>
      <c r="I524" s="849">
        <v>3</v>
      </c>
      <c r="J524" s="849">
        <v>581.04</v>
      </c>
      <c r="K524" s="837">
        <v>1</v>
      </c>
      <c r="L524" s="849">
        <v>3</v>
      </c>
      <c r="M524" s="850">
        <v>581.04</v>
      </c>
    </row>
    <row r="525" spans="1:13" ht="14.4" customHeight="1" x14ac:dyDescent="0.3">
      <c r="A525" s="831" t="s">
        <v>2197</v>
      </c>
      <c r="B525" s="832" t="s">
        <v>3763</v>
      </c>
      <c r="C525" s="832" t="s">
        <v>3019</v>
      </c>
      <c r="D525" s="832" t="s">
        <v>3020</v>
      </c>
      <c r="E525" s="832" t="s">
        <v>3021</v>
      </c>
      <c r="F525" s="849">
        <v>20</v>
      </c>
      <c r="G525" s="849">
        <v>67091.8</v>
      </c>
      <c r="H525" s="837">
        <v>1</v>
      </c>
      <c r="I525" s="849"/>
      <c r="J525" s="849"/>
      <c r="K525" s="837">
        <v>0</v>
      </c>
      <c r="L525" s="849">
        <v>20</v>
      </c>
      <c r="M525" s="850">
        <v>67091.8</v>
      </c>
    </row>
    <row r="526" spans="1:13" ht="14.4" customHeight="1" x14ac:dyDescent="0.3">
      <c r="A526" s="831" t="s">
        <v>2197</v>
      </c>
      <c r="B526" s="832" t="s">
        <v>3763</v>
      </c>
      <c r="C526" s="832" t="s">
        <v>3024</v>
      </c>
      <c r="D526" s="832" t="s">
        <v>3020</v>
      </c>
      <c r="E526" s="832" t="s">
        <v>3025</v>
      </c>
      <c r="F526" s="849">
        <v>30</v>
      </c>
      <c r="G526" s="849">
        <v>27255.899999999998</v>
      </c>
      <c r="H526" s="837">
        <v>1</v>
      </c>
      <c r="I526" s="849"/>
      <c r="J526" s="849"/>
      <c r="K526" s="837">
        <v>0</v>
      </c>
      <c r="L526" s="849">
        <v>30</v>
      </c>
      <c r="M526" s="850">
        <v>27255.899999999998</v>
      </c>
    </row>
    <row r="527" spans="1:13" ht="14.4" customHeight="1" x14ac:dyDescent="0.3">
      <c r="A527" s="831" t="s">
        <v>2197</v>
      </c>
      <c r="B527" s="832" t="s">
        <v>3763</v>
      </c>
      <c r="C527" s="832" t="s">
        <v>3026</v>
      </c>
      <c r="D527" s="832" t="s">
        <v>3020</v>
      </c>
      <c r="E527" s="832" t="s">
        <v>3027</v>
      </c>
      <c r="F527" s="849">
        <v>3</v>
      </c>
      <c r="G527" s="849">
        <v>1751.1000000000001</v>
      </c>
      <c r="H527" s="837">
        <v>1</v>
      </c>
      <c r="I527" s="849"/>
      <c r="J527" s="849"/>
      <c r="K527" s="837">
        <v>0</v>
      </c>
      <c r="L527" s="849">
        <v>3</v>
      </c>
      <c r="M527" s="850">
        <v>1751.1000000000001</v>
      </c>
    </row>
    <row r="528" spans="1:13" ht="14.4" customHeight="1" x14ac:dyDescent="0.3">
      <c r="A528" s="831" t="s">
        <v>2197</v>
      </c>
      <c r="B528" s="832" t="s">
        <v>3763</v>
      </c>
      <c r="C528" s="832" t="s">
        <v>3028</v>
      </c>
      <c r="D528" s="832" t="s">
        <v>3020</v>
      </c>
      <c r="E528" s="832" t="s">
        <v>3029</v>
      </c>
      <c r="F528" s="849">
        <v>13</v>
      </c>
      <c r="G528" s="849">
        <v>21804.9</v>
      </c>
      <c r="H528" s="837">
        <v>1</v>
      </c>
      <c r="I528" s="849"/>
      <c r="J528" s="849"/>
      <c r="K528" s="837">
        <v>0</v>
      </c>
      <c r="L528" s="849">
        <v>13</v>
      </c>
      <c r="M528" s="850">
        <v>21804.9</v>
      </c>
    </row>
    <row r="529" spans="1:13" ht="14.4" customHeight="1" x14ac:dyDescent="0.3">
      <c r="A529" s="831" t="s">
        <v>2197</v>
      </c>
      <c r="B529" s="832" t="s">
        <v>3763</v>
      </c>
      <c r="C529" s="832" t="s">
        <v>3033</v>
      </c>
      <c r="D529" s="832" t="s">
        <v>3034</v>
      </c>
      <c r="E529" s="832" t="s">
        <v>3021</v>
      </c>
      <c r="F529" s="849"/>
      <c r="G529" s="849"/>
      <c r="H529" s="837">
        <v>0</v>
      </c>
      <c r="I529" s="849">
        <v>3</v>
      </c>
      <c r="J529" s="849">
        <v>10063.77</v>
      </c>
      <c r="K529" s="837">
        <v>1</v>
      </c>
      <c r="L529" s="849">
        <v>3</v>
      </c>
      <c r="M529" s="850">
        <v>10063.77</v>
      </c>
    </row>
    <row r="530" spans="1:13" ht="14.4" customHeight="1" x14ac:dyDescent="0.3">
      <c r="A530" s="831" t="s">
        <v>2197</v>
      </c>
      <c r="B530" s="832" t="s">
        <v>3763</v>
      </c>
      <c r="C530" s="832" t="s">
        <v>3035</v>
      </c>
      <c r="D530" s="832" t="s">
        <v>3034</v>
      </c>
      <c r="E530" s="832" t="s">
        <v>3027</v>
      </c>
      <c r="F530" s="849"/>
      <c r="G530" s="849"/>
      <c r="H530" s="837">
        <v>0</v>
      </c>
      <c r="I530" s="849">
        <v>3</v>
      </c>
      <c r="J530" s="849">
        <v>1751.1000000000001</v>
      </c>
      <c r="K530" s="837">
        <v>1</v>
      </c>
      <c r="L530" s="849">
        <v>3</v>
      </c>
      <c r="M530" s="850">
        <v>1751.1000000000001</v>
      </c>
    </row>
    <row r="531" spans="1:13" ht="14.4" customHeight="1" x14ac:dyDescent="0.3">
      <c r="A531" s="831" t="s">
        <v>2197</v>
      </c>
      <c r="B531" s="832" t="s">
        <v>3763</v>
      </c>
      <c r="C531" s="832" t="s">
        <v>3036</v>
      </c>
      <c r="D531" s="832" t="s">
        <v>3034</v>
      </c>
      <c r="E531" s="832" t="s">
        <v>3025</v>
      </c>
      <c r="F531" s="849"/>
      <c r="G531" s="849"/>
      <c r="H531" s="837">
        <v>0</v>
      </c>
      <c r="I531" s="849">
        <v>1</v>
      </c>
      <c r="J531" s="849">
        <v>908.53</v>
      </c>
      <c r="K531" s="837">
        <v>1</v>
      </c>
      <c r="L531" s="849">
        <v>1</v>
      </c>
      <c r="M531" s="850">
        <v>908.53</v>
      </c>
    </row>
    <row r="532" spans="1:13" ht="14.4" customHeight="1" x14ac:dyDescent="0.3">
      <c r="A532" s="831" t="s">
        <v>2197</v>
      </c>
      <c r="B532" s="832" t="s">
        <v>3763</v>
      </c>
      <c r="C532" s="832" t="s">
        <v>3175</v>
      </c>
      <c r="D532" s="832" t="s">
        <v>3034</v>
      </c>
      <c r="E532" s="832" t="s">
        <v>3029</v>
      </c>
      <c r="F532" s="849"/>
      <c r="G532" s="849"/>
      <c r="H532" s="837">
        <v>0</v>
      </c>
      <c r="I532" s="849">
        <v>5</v>
      </c>
      <c r="J532" s="849">
        <v>8386.5</v>
      </c>
      <c r="K532" s="837">
        <v>1</v>
      </c>
      <c r="L532" s="849">
        <v>5</v>
      </c>
      <c r="M532" s="850">
        <v>8386.5</v>
      </c>
    </row>
    <row r="533" spans="1:13" ht="14.4" customHeight="1" x14ac:dyDescent="0.3">
      <c r="A533" s="831" t="s">
        <v>2197</v>
      </c>
      <c r="B533" s="832" t="s">
        <v>3763</v>
      </c>
      <c r="C533" s="832" t="s">
        <v>3544</v>
      </c>
      <c r="D533" s="832" t="s">
        <v>3485</v>
      </c>
      <c r="E533" s="832" t="s">
        <v>3545</v>
      </c>
      <c r="F533" s="849">
        <v>1</v>
      </c>
      <c r="G533" s="849">
        <v>583.70000000000005</v>
      </c>
      <c r="H533" s="837">
        <v>1</v>
      </c>
      <c r="I533" s="849"/>
      <c r="J533" s="849"/>
      <c r="K533" s="837">
        <v>0</v>
      </c>
      <c r="L533" s="849">
        <v>1</v>
      </c>
      <c r="M533" s="850">
        <v>583.70000000000005</v>
      </c>
    </row>
    <row r="534" spans="1:13" ht="14.4" customHeight="1" x14ac:dyDescent="0.3">
      <c r="A534" s="831" t="s">
        <v>2197</v>
      </c>
      <c r="B534" s="832" t="s">
        <v>3764</v>
      </c>
      <c r="C534" s="832" t="s">
        <v>2916</v>
      </c>
      <c r="D534" s="832" t="s">
        <v>2917</v>
      </c>
      <c r="E534" s="832" t="s">
        <v>2918</v>
      </c>
      <c r="F534" s="849">
        <v>12</v>
      </c>
      <c r="G534" s="849">
        <v>2792.16</v>
      </c>
      <c r="H534" s="837">
        <v>1</v>
      </c>
      <c r="I534" s="849"/>
      <c r="J534" s="849"/>
      <c r="K534" s="837">
        <v>0</v>
      </c>
      <c r="L534" s="849">
        <v>12</v>
      </c>
      <c r="M534" s="850">
        <v>2792.16</v>
      </c>
    </row>
    <row r="535" spans="1:13" ht="14.4" customHeight="1" x14ac:dyDescent="0.3">
      <c r="A535" s="831" t="s">
        <v>2197</v>
      </c>
      <c r="B535" s="832" t="s">
        <v>3764</v>
      </c>
      <c r="C535" s="832" t="s">
        <v>2919</v>
      </c>
      <c r="D535" s="832" t="s">
        <v>2920</v>
      </c>
      <c r="E535" s="832" t="s">
        <v>2921</v>
      </c>
      <c r="F535" s="849">
        <v>6</v>
      </c>
      <c r="G535" s="849">
        <v>8725.380000000001</v>
      </c>
      <c r="H535" s="837">
        <v>1</v>
      </c>
      <c r="I535" s="849"/>
      <c r="J535" s="849"/>
      <c r="K535" s="837">
        <v>0</v>
      </c>
      <c r="L535" s="849">
        <v>6</v>
      </c>
      <c r="M535" s="850">
        <v>8725.380000000001</v>
      </c>
    </row>
    <row r="536" spans="1:13" ht="14.4" customHeight="1" x14ac:dyDescent="0.3">
      <c r="A536" s="831" t="s">
        <v>2197</v>
      </c>
      <c r="B536" s="832" t="s">
        <v>3764</v>
      </c>
      <c r="C536" s="832" t="s">
        <v>3202</v>
      </c>
      <c r="D536" s="832" t="s">
        <v>2920</v>
      </c>
      <c r="E536" s="832" t="s">
        <v>3203</v>
      </c>
      <c r="F536" s="849">
        <v>6</v>
      </c>
      <c r="G536" s="849">
        <v>11633.82</v>
      </c>
      <c r="H536" s="837">
        <v>1</v>
      </c>
      <c r="I536" s="849"/>
      <c r="J536" s="849"/>
      <c r="K536" s="837">
        <v>0</v>
      </c>
      <c r="L536" s="849">
        <v>6</v>
      </c>
      <c r="M536" s="850">
        <v>11633.82</v>
      </c>
    </row>
    <row r="537" spans="1:13" ht="14.4" customHeight="1" x14ac:dyDescent="0.3">
      <c r="A537" s="831" t="s">
        <v>2197</v>
      </c>
      <c r="B537" s="832" t="s">
        <v>3764</v>
      </c>
      <c r="C537" s="832" t="s">
        <v>2924</v>
      </c>
      <c r="D537" s="832" t="s">
        <v>2917</v>
      </c>
      <c r="E537" s="832" t="s">
        <v>2925</v>
      </c>
      <c r="F537" s="849">
        <v>12</v>
      </c>
      <c r="G537" s="849">
        <v>17450.760000000002</v>
      </c>
      <c r="H537" s="837">
        <v>1</v>
      </c>
      <c r="I537" s="849"/>
      <c r="J537" s="849"/>
      <c r="K537" s="837">
        <v>0</v>
      </c>
      <c r="L537" s="849">
        <v>12</v>
      </c>
      <c r="M537" s="850">
        <v>17450.760000000002</v>
      </c>
    </row>
    <row r="538" spans="1:13" ht="14.4" customHeight="1" x14ac:dyDescent="0.3">
      <c r="A538" s="831" t="s">
        <v>2197</v>
      </c>
      <c r="B538" s="832" t="s">
        <v>3764</v>
      </c>
      <c r="C538" s="832" t="s">
        <v>3207</v>
      </c>
      <c r="D538" s="832" t="s">
        <v>2917</v>
      </c>
      <c r="E538" s="832" t="s">
        <v>3208</v>
      </c>
      <c r="F538" s="849">
        <v>12</v>
      </c>
      <c r="G538" s="849">
        <v>5817</v>
      </c>
      <c r="H538" s="837">
        <v>1</v>
      </c>
      <c r="I538" s="849"/>
      <c r="J538" s="849"/>
      <c r="K538" s="837">
        <v>0</v>
      </c>
      <c r="L538" s="849">
        <v>12</v>
      </c>
      <c r="M538" s="850">
        <v>5817</v>
      </c>
    </row>
    <row r="539" spans="1:13" ht="14.4" customHeight="1" x14ac:dyDescent="0.3">
      <c r="A539" s="831" t="s">
        <v>2197</v>
      </c>
      <c r="B539" s="832" t="s">
        <v>3764</v>
      </c>
      <c r="C539" s="832" t="s">
        <v>3209</v>
      </c>
      <c r="D539" s="832" t="s">
        <v>2917</v>
      </c>
      <c r="E539" s="832" t="s">
        <v>3210</v>
      </c>
      <c r="F539" s="849">
        <v>6</v>
      </c>
      <c r="G539" s="849">
        <v>5816.88</v>
      </c>
      <c r="H539" s="837">
        <v>1</v>
      </c>
      <c r="I539" s="849"/>
      <c r="J539" s="849"/>
      <c r="K539" s="837">
        <v>0</v>
      </c>
      <c r="L539" s="849">
        <v>6</v>
      </c>
      <c r="M539" s="850">
        <v>5816.88</v>
      </c>
    </row>
    <row r="540" spans="1:13" ht="14.4" customHeight="1" x14ac:dyDescent="0.3">
      <c r="A540" s="831" t="s">
        <v>2197</v>
      </c>
      <c r="B540" s="832" t="s">
        <v>3764</v>
      </c>
      <c r="C540" s="832" t="s">
        <v>2926</v>
      </c>
      <c r="D540" s="832" t="s">
        <v>2927</v>
      </c>
      <c r="E540" s="832" t="s">
        <v>2928</v>
      </c>
      <c r="F540" s="849">
        <v>8</v>
      </c>
      <c r="G540" s="849">
        <v>15511.76</v>
      </c>
      <c r="H540" s="837">
        <v>1</v>
      </c>
      <c r="I540" s="849"/>
      <c r="J540" s="849"/>
      <c r="K540" s="837">
        <v>0</v>
      </c>
      <c r="L540" s="849">
        <v>8</v>
      </c>
      <c r="M540" s="850">
        <v>15511.76</v>
      </c>
    </row>
    <row r="541" spans="1:13" ht="14.4" customHeight="1" x14ac:dyDescent="0.3">
      <c r="A541" s="831" t="s">
        <v>2197</v>
      </c>
      <c r="B541" s="832" t="s">
        <v>3764</v>
      </c>
      <c r="C541" s="832" t="s">
        <v>2929</v>
      </c>
      <c r="D541" s="832" t="s">
        <v>2927</v>
      </c>
      <c r="E541" s="832" t="s">
        <v>2930</v>
      </c>
      <c r="F541" s="849">
        <v>6</v>
      </c>
      <c r="G541" s="849">
        <v>2908.5</v>
      </c>
      <c r="H541" s="837">
        <v>1</v>
      </c>
      <c r="I541" s="849"/>
      <c r="J541" s="849"/>
      <c r="K541" s="837">
        <v>0</v>
      </c>
      <c r="L541" s="849">
        <v>6</v>
      </c>
      <c r="M541" s="850">
        <v>2908.5</v>
      </c>
    </row>
    <row r="542" spans="1:13" ht="14.4" customHeight="1" x14ac:dyDescent="0.3">
      <c r="A542" s="831" t="s">
        <v>2197</v>
      </c>
      <c r="B542" s="832" t="s">
        <v>3764</v>
      </c>
      <c r="C542" s="832" t="s">
        <v>3158</v>
      </c>
      <c r="D542" s="832" t="s">
        <v>2920</v>
      </c>
      <c r="E542" s="832" t="s">
        <v>2935</v>
      </c>
      <c r="F542" s="849">
        <v>6</v>
      </c>
      <c r="G542" s="849">
        <v>2908.5</v>
      </c>
      <c r="H542" s="837">
        <v>1</v>
      </c>
      <c r="I542" s="849"/>
      <c r="J542" s="849"/>
      <c r="K542" s="837">
        <v>0</v>
      </c>
      <c r="L542" s="849">
        <v>6</v>
      </c>
      <c r="M542" s="850">
        <v>2908.5</v>
      </c>
    </row>
    <row r="543" spans="1:13" ht="14.4" customHeight="1" x14ac:dyDescent="0.3">
      <c r="A543" s="831" t="s">
        <v>2197</v>
      </c>
      <c r="B543" s="832" t="s">
        <v>3764</v>
      </c>
      <c r="C543" s="832" t="s">
        <v>2940</v>
      </c>
      <c r="D543" s="832" t="s">
        <v>2934</v>
      </c>
      <c r="E543" s="832" t="s">
        <v>2941</v>
      </c>
      <c r="F543" s="849"/>
      <c r="G543" s="849"/>
      <c r="H543" s="837">
        <v>0</v>
      </c>
      <c r="I543" s="849">
        <v>6</v>
      </c>
      <c r="J543" s="849">
        <v>5816.88</v>
      </c>
      <c r="K543" s="837">
        <v>1</v>
      </c>
      <c r="L543" s="849">
        <v>6</v>
      </c>
      <c r="M543" s="850">
        <v>5816.88</v>
      </c>
    </row>
    <row r="544" spans="1:13" ht="14.4" customHeight="1" x14ac:dyDescent="0.3">
      <c r="A544" s="831" t="s">
        <v>2197</v>
      </c>
      <c r="B544" s="832" t="s">
        <v>3764</v>
      </c>
      <c r="C544" s="832" t="s">
        <v>3534</v>
      </c>
      <c r="D544" s="832" t="s">
        <v>3535</v>
      </c>
      <c r="E544" s="832" t="s">
        <v>3536</v>
      </c>
      <c r="F544" s="849">
        <v>12</v>
      </c>
      <c r="G544" s="849">
        <v>23267.64</v>
      </c>
      <c r="H544" s="837">
        <v>1</v>
      </c>
      <c r="I544" s="849"/>
      <c r="J544" s="849"/>
      <c r="K544" s="837">
        <v>0</v>
      </c>
      <c r="L544" s="849">
        <v>12</v>
      </c>
      <c r="M544" s="850">
        <v>23267.64</v>
      </c>
    </row>
    <row r="545" spans="1:13" ht="14.4" customHeight="1" x14ac:dyDescent="0.3">
      <c r="A545" s="831" t="s">
        <v>2197</v>
      </c>
      <c r="B545" s="832" t="s">
        <v>3765</v>
      </c>
      <c r="C545" s="832" t="s">
        <v>2894</v>
      </c>
      <c r="D545" s="832" t="s">
        <v>2895</v>
      </c>
      <c r="E545" s="832" t="s">
        <v>2896</v>
      </c>
      <c r="F545" s="849">
        <v>10</v>
      </c>
      <c r="G545" s="849">
        <v>7540.4</v>
      </c>
      <c r="H545" s="837">
        <v>1</v>
      </c>
      <c r="I545" s="849"/>
      <c r="J545" s="849"/>
      <c r="K545" s="837">
        <v>0</v>
      </c>
      <c r="L545" s="849">
        <v>10</v>
      </c>
      <c r="M545" s="850">
        <v>7540.4</v>
      </c>
    </row>
    <row r="546" spans="1:13" ht="14.4" customHeight="1" x14ac:dyDescent="0.3">
      <c r="A546" s="831" t="s">
        <v>2197</v>
      </c>
      <c r="B546" s="832" t="s">
        <v>3765</v>
      </c>
      <c r="C546" s="832" t="s">
        <v>3199</v>
      </c>
      <c r="D546" s="832" t="s">
        <v>2895</v>
      </c>
      <c r="E546" s="832" t="s">
        <v>2904</v>
      </c>
      <c r="F546" s="849">
        <v>12</v>
      </c>
      <c r="G546" s="849">
        <v>13572.72</v>
      </c>
      <c r="H546" s="837">
        <v>0.66666666666666674</v>
      </c>
      <c r="I546" s="849">
        <v>6</v>
      </c>
      <c r="J546" s="849">
        <v>6786.36</v>
      </c>
      <c r="K546" s="837">
        <v>0.33333333333333337</v>
      </c>
      <c r="L546" s="849">
        <v>18</v>
      </c>
      <c r="M546" s="850">
        <v>20359.079999999998</v>
      </c>
    </row>
    <row r="547" spans="1:13" ht="14.4" customHeight="1" x14ac:dyDescent="0.3">
      <c r="A547" s="831" t="s">
        <v>2197</v>
      </c>
      <c r="B547" s="832" t="s">
        <v>3765</v>
      </c>
      <c r="C547" s="832" t="s">
        <v>2897</v>
      </c>
      <c r="D547" s="832" t="s">
        <v>2895</v>
      </c>
      <c r="E547" s="832" t="s">
        <v>2898</v>
      </c>
      <c r="F547" s="849">
        <v>25</v>
      </c>
      <c r="G547" s="849">
        <v>37702</v>
      </c>
      <c r="H547" s="837">
        <v>1</v>
      </c>
      <c r="I547" s="849"/>
      <c r="J547" s="849"/>
      <c r="K547" s="837">
        <v>0</v>
      </c>
      <c r="L547" s="849">
        <v>25</v>
      </c>
      <c r="M547" s="850">
        <v>37702</v>
      </c>
    </row>
    <row r="548" spans="1:13" ht="14.4" customHeight="1" x14ac:dyDescent="0.3">
      <c r="A548" s="831" t="s">
        <v>2197</v>
      </c>
      <c r="B548" s="832" t="s">
        <v>3765</v>
      </c>
      <c r="C548" s="832" t="s">
        <v>2899</v>
      </c>
      <c r="D548" s="832" t="s">
        <v>2900</v>
      </c>
      <c r="E548" s="832" t="s">
        <v>2896</v>
      </c>
      <c r="F548" s="849">
        <v>6</v>
      </c>
      <c r="G548" s="849">
        <v>3877.92</v>
      </c>
      <c r="H548" s="837">
        <v>1</v>
      </c>
      <c r="I548" s="849"/>
      <c r="J548" s="849"/>
      <c r="K548" s="837">
        <v>0</v>
      </c>
      <c r="L548" s="849">
        <v>6</v>
      </c>
      <c r="M548" s="850">
        <v>3877.92</v>
      </c>
    </row>
    <row r="549" spans="1:13" ht="14.4" customHeight="1" x14ac:dyDescent="0.3">
      <c r="A549" s="831" t="s">
        <v>2197</v>
      </c>
      <c r="B549" s="832" t="s">
        <v>3765</v>
      </c>
      <c r="C549" s="832" t="s">
        <v>2901</v>
      </c>
      <c r="D549" s="832" t="s">
        <v>2902</v>
      </c>
      <c r="E549" s="832" t="s">
        <v>2896</v>
      </c>
      <c r="F549" s="849"/>
      <c r="G549" s="849"/>
      <c r="H549" s="837">
        <v>0</v>
      </c>
      <c r="I549" s="849">
        <v>1</v>
      </c>
      <c r="J549" s="849">
        <v>754.04</v>
      </c>
      <c r="K549" s="837">
        <v>1</v>
      </c>
      <c r="L549" s="849">
        <v>1</v>
      </c>
      <c r="M549" s="850">
        <v>754.04</v>
      </c>
    </row>
    <row r="550" spans="1:13" ht="14.4" customHeight="1" x14ac:dyDescent="0.3">
      <c r="A550" s="831" t="s">
        <v>2197</v>
      </c>
      <c r="B550" s="832" t="s">
        <v>1746</v>
      </c>
      <c r="C550" s="832" t="s">
        <v>1985</v>
      </c>
      <c r="D550" s="832" t="s">
        <v>1986</v>
      </c>
      <c r="E550" s="832" t="s">
        <v>1987</v>
      </c>
      <c r="F550" s="849"/>
      <c r="G550" s="849"/>
      <c r="H550" s="837"/>
      <c r="I550" s="849">
        <v>3</v>
      </c>
      <c r="J550" s="849">
        <v>0</v>
      </c>
      <c r="K550" s="837"/>
      <c r="L550" s="849">
        <v>3</v>
      </c>
      <c r="M550" s="850">
        <v>0</v>
      </c>
    </row>
    <row r="551" spans="1:13" ht="14.4" customHeight="1" x14ac:dyDescent="0.3">
      <c r="A551" s="831" t="s">
        <v>2197</v>
      </c>
      <c r="B551" s="832" t="s">
        <v>3767</v>
      </c>
      <c r="C551" s="832" t="s">
        <v>2980</v>
      </c>
      <c r="D551" s="832" t="s">
        <v>2981</v>
      </c>
      <c r="E551" s="832" t="s">
        <v>2982</v>
      </c>
      <c r="F551" s="849"/>
      <c r="G551" s="849"/>
      <c r="H551" s="837">
        <v>0</v>
      </c>
      <c r="I551" s="849">
        <v>2</v>
      </c>
      <c r="J551" s="849">
        <v>210.16</v>
      </c>
      <c r="K551" s="837">
        <v>1</v>
      </c>
      <c r="L551" s="849">
        <v>2</v>
      </c>
      <c r="M551" s="850">
        <v>210.16</v>
      </c>
    </row>
    <row r="552" spans="1:13" ht="14.4" customHeight="1" x14ac:dyDescent="0.3">
      <c r="A552" s="831" t="s">
        <v>2197</v>
      </c>
      <c r="B552" s="832" t="s">
        <v>3767</v>
      </c>
      <c r="C552" s="832" t="s">
        <v>3247</v>
      </c>
      <c r="D552" s="832" t="s">
        <v>3248</v>
      </c>
      <c r="E552" s="832" t="s">
        <v>3249</v>
      </c>
      <c r="F552" s="849"/>
      <c r="G552" s="849"/>
      <c r="H552" s="837">
        <v>0</v>
      </c>
      <c r="I552" s="849">
        <v>8</v>
      </c>
      <c r="J552" s="849">
        <v>548.79999999999995</v>
      </c>
      <c r="K552" s="837">
        <v>1</v>
      </c>
      <c r="L552" s="849">
        <v>8</v>
      </c>
      <c r="M552" s="850">
        <v>548.79999999999995</v>
      </c>
    </row>
    <row r="553" spans="1:13" ht="14.4" customHeight="1" x14ac:dyDescent="0.3">
      <c r="A553" s="831" t="s">
        <v>2197</v>
      </c>
      <c r="B553" s="832" t="s">
        <v>3768</v>
      </c>
      <c r="C553" s="832" t="s">
        <v>2946</v>
      </c>
      <c r="D553" s="832" t="s">
        <v>2318</v>
      </c>
      <c r="E553" s="832" t="s">
        <v>2947</v>
      </c>
      <c r="F553" s="849"/>
      <c r="G553" s="849"/>
      <c r="H553" s="837">
        <v>0</v>
      </c>
      <c r="I553" s="849">
        <v>2</v>
      </c>
      <c r="J553" s="849">
        <v>1074.24</v>
      </c>
      <c r="K553" s="837">
        <v>1</v>
      </c>
      <c r="L553" s="849">
        <v>2</v>
      </c>
      <c r="M553" s="850">
        <v>1074.24</v>
      </c>
    </row>
    <row r="554" spans="1:13" ht="14.4" customHeight="1" x14ac:dyDescent="0.3">
      <c r="A554" s="831" t="s">
        <v>2197</v>
      </c>
      <c r="B554" s="832" t="s">
        <v>3768</v>
      </c>
      <c r="C554" s="832" t="s">
        <v>3438</v>
      </c>
      <c r="D554" s="832" t="s">
        <v>3365</v>
      </c>
      <c r="E554" s="832" t="s">
        <v>3439</v>
      </c>
      <c r="F554" s="849">
        <v>4</v>
      </c>
      <c r="G554" s="849">
        <v>2294.7199999999998</v>
      </c>
      <c r="H554" s="837">
        <v>1</v>
      </c>
      <c r="I554" s="849"/>
      <c r="J554" s="849"/>
      <c r="K554" s="837">
        <v>0</v>
      </c>
      <c r="L554" s="849">
        <v>4</v>
      </c>
      <c r="M554" s="850">
        <v>2294.7199999999998</v>
      </c>
    </row>
    <row r="555" spans="1:13" ht="14.4" customHeight="1" x14ac:dyDescent="0.3">
      <c r="A555" s="831" t="s">
        <v>2197</v>
      </c>
      <c r="B555" s="832" t="s">
        <v>1999</v>
      </c>
      <c r="C555" s="832" t="s">
        <v>3381</v>
      </c>
      <c r="D555" s="832" t="s">
        <v>3038</v>
      </c>
      <c r="E555" s="832" t="s">
        <v>3382</v>
      </c>
      <c r="F555" s="849">
        <v>1</v>
      </c>
      <c r="G555" s="849">
        <v>2391.4899999999998</v>
      </c>
      <c r="H555" s="837">
        <v>1</v>
      </c>
      <c r="I555" s="849"/>
      <c r="J555" s="849"/>
      <c r="K555" s="837">
        <v>0</v>
      </c>
      <c r="L555" s="849">
        <v>1</v>
      </c>
      <c r="M555" s="850">
        <v>2391.4899999999998</v>
      </c>
    </row>
    <row r="556" spans="1:13" ht="14.4" customHeight="1" x14ac:dyDescent="0.3">
      <c r="A556" s="831" t="s">
        <v>2197</v>
      </c>
      <c r="B556" s="832" t="s">
        <v>1999</v>
      </c>
      <c r="C556" s="832" t="s">
        <v>3294</v>
      </c>
      <c r="D556" s="832" t="s">
        <v>3038</v>
      </c>
      <c r="E556" s="832" t="s">
        <v>3042</v>
      </c>
      <c r="F556" s="849">
        <v>3</v>
      </c>
      <c r="G556" s="849">
        <v>1793.6399999999999</v>
      </c>
      <c r="H556" s="837">
        <v>1</v>
      </c>
      <c r="I556" s="849"/>
      <c r="J556" s="849"/>
      <c r="K556" s="837">
        <v>0</v>
      </c>
      <c r="L556" s="849">
        <v>3</v>
      </c>
      <c r="M556" s="850">
        <v>1793.6399999999999</v>
      </c>
    </row>
    <row r="557" spans="1:13" ht="14.4" customHeight="1" x14ac:dyDescent="0.3">
      <c r="A557" s="831" t="s">
        <v>2197</v>
      </c>
      <c r="B557" s="832" t="s">
        <v>1999</v>
      </c>
      <c r="C557" s="832" t="s">
        <v>3037</v>
      </c>
      <c r="D557" s="832" t="s">
        <v>3038</v>
      </c>
      <c r="E557" s="832" t="s">
        <v>2432</v>
      </c>
      <c r="F557" s="849">
        <v>13</v>
      </c>
      <c r="G557" s="849">
        <v>15544.75</v>
      </c>
      <c r="H557" s="837">
        <v>1</v>
      </c>
      <c r="I557" s="849"/>
      <c r="J557" s="849"/>
      <c r="K557" s="837">
        <v>0</v>
      </c>
      <c r="L557" s="849">
        <v>13</v>
      </c>
      <c r="M557" s="850">
        <v>15544.75</v>
      </c>
    </row>
    <row r="558" spans="1:13" ht="14.4" customHeight="1" x14ac:dyDescent="0.3">
      <c r="A558" s="831" t="s">
        <v>2197</v>
      </c>
      <c r="B558" s="832" t="s">
        <v>1999</v>
      </c>
      <c r="C558" s="832" t="s">
        <v>3546</v>
      </c>
      <c r="D558" s="832" t="s">
        <v>3491</v>
      </c>
      <c r="E558" s="832" t="s">
        <v>2432</v>
      </c>
      <c r="F558" s="849">
        <v>3</v>
      </c>
      <c r="G558" s="849">
        <v>3587.25</v>
      </c>
      <c r="H558" s="837">
        <v>1</v>
      </c>
      <c r="I558" s="849"/>
      <c r="J558" s="849"/>
      <c r="K558" s="837">
        <v>0</v>
      </c>
      <c r="L558" s="849">
        <v>3</v>
      </c>
      <c r="M558" s="850">
        <v>3587.25</v>
      </c>
    </row>
    <row r="559" spans="1:13" ht="14.4" customHeight="1" x14ac:dyDescent="0.3">
      <c r="A559" s="831" t="s">
        <v>2197</v>
      </c>
      <c r="B559" s="832" t="s">
        <v>1999</v>
      </c>
      <c r="C559" s="832" t="s">
        <v>2430</v>
      </c>
      <c r="D559" s="832" t="s">
        <v>2431</v>
      </c>
      <c r="E559" s="832" t="s">
        <v>2432</v>
      </c>
      <c r="F559" s="849">
        <v>25</v>
      </c>
      <c r="G559" s="849">
        <v>42885</v>
      </c>
      <c r="H559" s="837">
        <v>1</v>
      </c>
      <c r="I559" s="849"/>
      <c r="J559" s="849"/>
      <c r="K559" s="837">
        <v>0</v>
      </c>
      <c r="L559" s="849">
        <v>25</v>
      </c>
      <c r="M559" s="850">
        <v>42885</v>
      </c>
    </row>
    <row r="560" spans="1:13" ht="14.4" customHeight="1" x14ac:dyDescent="0.3">
      <c r="A560" s="831" t="s">
        <v>2197</v>
      </c>
      <c r="B560" s="832" t="s">
        <v>1999</v>
      </c>
      <c r="C560" s="832" t="s">
        <v>3305</v>
      </c>
      <c r="D560" s="832" t="s">
        <v>2431</v>
      </c>
      <c r="E560" s="832" t="s">
        <v>3306</v>
      </c>
      <c r="F560" s="849">
        <v>1</v>
      </c>
      <c r="G560" s="849">
        <v>0</v>
      </c>
      <c r="H560" s="837"/>
      <c r="I560" s="849"/>
      <c r="J560" s="849"/>
      <c r="K560" s="837"/>
      <c r="L560" s="849">
        <v>1</v>
      </c>
      <c r="M560" s="850">
        <v>0</v>
      </c>
    </row>
    <row r="561" spans="1:13" ht="14.4" customHeight="1" x14ac:dyDescent="0.3">
      <c r="A561" s="831" t="s">
        <v>2197</v>
      </c>
      <c r="B561" s="832" t="s">
        <v>1999</v>
      </c>
      <c r="C561" s="832" t="s">
        <v>3046</v>
      </c>
      <c r="D561" s="832" t="s">
        <v>2001</v>
      </c>
      <c r="E561" s="832" t="s">
        <v>2432</v>
      </c>
      <c r="F561" s="849"/>
      <c r="G561" s="849"/>
      <c r="H561" s="837">
        <v>0</v>
      </c>
      <c r="I561" s="849">
        <v>3</v>
      </c>
      <c r="J561" s="849">
        <v>3587.25</v>
      </c>
      <c r="K561" s="837">
        <v>1</v>
      </c>
      <c r="L561" s="849">
        <v>3</v>
      </c>
      <c r="M561" s="850">
        <v>3587.25</v>
      </c>
    </row>
    <row r="562" spans="1:13" ht="14.4" customHeight="1" x14ac:dyDescent="0.3">
      <c r="A562" s="831" t="s">
        <v>2197</v>
      </c>
      <c r="B562" s="832" t="s">
        <v>2032</v>
      </c>
      <c r="C562" s="832" t="s">
        <v>3112</v>
      </c>
      <c r="D562" s="832" t="s">
        <v>2747</v>
      </c>
      <c r="E562" s="832" t="s">
        <v>2372</v>
      </c>
      <c r="F562" s="849">
        <v>1</v>
      </c>
      <c r="G562" s="849">
        <v>0</v>
      </c>
      <c r="H562" s="837"/>
      <c r="I562" s="849"/>
      <c r="J562" s="849"/>
      <c r="K562" s="837"/>
      <c r="L562" s="849">
        <v>1</v>
      </c>
      <c r="M562" s="850">
        <v>0</v>
      </c>
    </row>
    <row r="563" spans="1:13" ht="14.4" customHeight="1" x14ac:dyDescent="0.3">
      <c r="A563" s="831" t="s">
        <v>2197</v>
      </c>
      <c r="B563" s="832" t="s">
        <v>2032</v>
      </c>
      <c r="C563" s="832" t="s">
        <v>2370</v>
      </c>
      <c r="D563" s="832" t="s">
        <v>2371</v>
      </c>
      <c r="E563" s="832" t="s">
        <v>2372</v>
      </c>
      <c r="F563" s="849">
        <v>3</v>
      </c>
      <c r="G563" s="849">
        <v>0</v>
      </c>
      <c r="H563" s="837"/>
      <c r="I563" s="849"/>
      <c r="J563" s="849"/>
      <c r="K563" s="837"/>
      <c r="L563" s="849">
        <v>3</v>
      </c>
      <c r="M563" s="850">
        <v>0</v>
      </c>
    </row>
    <row r="564" spans="1:13" ht="14.4" customHeight="1" x14ac:dyDescent="0.3">
      <c r="A564" s="831" t="s">
        <v>2197</v>
      </c>
      <c r="B564" s="832" t="s">
        <v>2037</v>
      </c>
      <c r="C564" s="832" t="s">
        <v>3157</v>
      </c>
      <c r="D564" s="832" t="s">
        <v>799</v>
      </c>
      <c r="E564" s="832" t="s">
        <v>2040</v>
      </c>
      <c r="F564" s="849"/>
      <c r="G564" s="849"/>
      <c r="H564" s="837">
        <v>0</v>
      </c>
      <c r="I564" s="849">
        <v>3</v>
      </c>
      <c r="J564" s="849">
        <v>255.48</v>
      </c>
      <c r="K564" s="837">
        <v>1</v>
      </c>
      <c r="L564" s="849">
        <v>3</v>
      </c>
      <c r="M564" s="850">
        <v>255.48</v>
      </c>
    </row>
    <row r="565" spans="1:13" ht="14.4" customHeight="1" x14ac:dyDescent="0.3">
      <c r="A565" s="831" t="s">
        <v>2197</v>
      </c>
      <c r="B565" s="832" t="s">
        <v>2037</v>
      </c>
      <c r="C565" s="832" t="s">
        <v>2038</v>
      </c>
      <c r="D565" s="832" t="s">
        <v>797</v>
      </c>
      <c r="E565" s="832" t="s">
        <v>1829</v>
      </c>
      <c r="F565" s="849"/>
      <c r="G565" s="849"/>
      <c r="H565" s="837">
        <v>0</v>
      </c>
      <c r="I565" s="849">
        <v>13</v>
      </c>
      <c r="J565" s="849">
        <v>764.18999999999983</v>
      </c>
      <c r="K565" s="837">
        <v>1</v>
      </c>
      <c r="L565" s="849">
        <v>13</v>
      </c>
      <c r="M565" s="850">
        <v>764.18999999999983</v>
      </c>
    </row>
    <row r="566" spans="1:13" ht="14.4" customHeight="1" x14ac:dyDescent="0.3">
      <c r="A566" s="831" t="s">
        <v>2197</v>
      </c>
      <c r="B566" s="832" t="s">
        <v>2037</v>
      </c>
      <c r="C566" s="832" t="s">
        <v>2039</v>
      </c>
      <c r="D566" s="832" t="s">
        <v>799</v>
      </c>
      <c r="E566" s="832" t="s">
        <v>2040</v>
      </c>
      <c r="F566" s="849"/>
      <c r="G566" s="849"/>
      <c r="H566" s="837">
        <v>0</v>
      </c>
      <c r="I566" s="849">
        <v>6</v>
      </c>
      <c r="J566" s="849">
        <v>651.48</v>
      </c>
      <c r="K566" s="837">
        <v>1</v>
      </c>
      <c r="L566" s="849">
        <v>6</v>
      </c>
      <c r="M566" s="850">
        <v>651.48</v>
      </c>
    </row>
    <row r="567" spans="1:13" ht="14.4" customHeight="1" x14ac:dyDescent="0.3">
      <c r="A567" s="831" t="s">
        <v>2197</v>
      </c>
      <c r="B567" s="832" t="s">
        <v>2037</v>
      </c>
      <c r="C567" s="832" t="s">
        <v>2041</v>
      </c>
      <c r="D567" s="832" t="s">
        <v>799</v>
      </c>
      <c r="E567" s="832" t="s">
        <v>2042</v>
      </c>
      <c r="F567" s="849"/>
      <c r="G567" s="849"/>
      <c r="H567" s="837">
        <v>0</v>
      </c>
      <c r="I567" s="849">
        <v>3</v>
      </c>
      <c r="J567" s="849">
        <v>792</v>
      </c>
      <c r="K567" s="837">
        <v>1</v>
      </c>
      <c r="L567" s="849">
        <v>3</v>
      </c>
      <c r="M567" s="850">
        <v>792</v>
      </c>
    </row>
    <row r="568" spans="1:13" ht="14.4" customHeight="1" x14ac:dyDescent="0.3">
      <c r="A568" s="831" t="s">
        <v>2197</v>
      </c>
      <c r="B568" s="832" t="s">
        <v>2037</v>
      </c>
      <c r="C568" s="832" t="s">
        <v>2298</v>
      </c>
      <c r="D568" s="832" t="s">
        <v>1201</v>
      </c>
      <c r="E568" s="832" t="s">
        <v>2299</v>
      </c>
      <c r="F568" s="849">
        <v>3</v>
      </c>
      <c r="G568" s="849">
        <v>369.6</v>
      </c>
      <c r="H568" s="837">
        <v>1</v>
      </c>
      <c r="I568" s="849"/>
      <c r="J568" s="849"/>
      <c r="K568" s="837">
        <v>0</v>
      </c>
      <c r="L568" s="849">
        <v>3</v>
      </c>
      <c r="M568" s="850">
        <v>369.6</v>
      </c>
    </row>
    <row r="569" spans="1:13" ht="14.4" customHeight="1" x14ac:dyDescent="0.3">
      <c r="A569" s="831" t="s">
        <v>2197</v>
      </c>
      <c r="B569" s="832" t="s">
        <v>3769</v>
      </c>
      <c r="C569" s="832" t="s">
        <v>3108</v>
      </c>
      <c r="D569" s="832" t="s">
        <v>3104</v>
      </c>
      <c r="E569" s="832" t="s">
        <v>3109</v>
      </c>
      <c r="F569" s="849"/>
      <c r="G569" s="849"/>
      <c r="H569" s="837">
        <v>0</v>
      </c>
      <c r="I569" s="849">
        <v>1</v>
      </c>
      <c r="J569" s="849">
        <v>533.42999999999995</v>
      </c>
      <c r="K569" s="837">
        <v>1</v>
      </c>
      <c r="L569" s="849">
        <v>1</v>
      </c>
      <c r="M569" s="850">
        <v>533.42999999999995</v>
      </c>
    </row>
    <row r="570" spans="1:13" ht="14.4" customHeight="1" x14ac:dyDescent="0.3">
      <c r="A570" s="831" t="s">
        <v>2197</v>
      </c>
      <c r="B570" s="832" t="s">
        <v>3770</v>
      </c>
      <c r="C570" s="832" t="s">
        <v>2910</v>
      </c>
      <c r="D570" s="832" t="s">
        <v>2911</v>
      </c>
      <c r="E570" s="832" t="s">
        <v>2912</v>
      </c>
      <c r="F570" s="849"/>
      <c r="G570" s="849"/>
      <c r="H570" s="837">
        <v>0</v>
      </c>
      <c r="I570" s="849">
        <v>5</v>
      </c>
      <c r="J570" s="849">
        <v>2808.8</v>
      </c>
      <c r="K570" s="837">
        <v>1</v>
      </c>
      <c r="L570" s="849">
        <v>5</v>
      </c>
      <c r="M570" s="850">
        <v>2808.8</v>
      </c>
    </row>
    <row r="571" spans="1:13" ht="14.4" customHeight="1" x14ac:dyDescent="0.3">
      <c r="A571" s="831" t="s">
        <v>2197</v>
      </c>
      <c r="B571" s="832" t="s">
        <v>3770</v>
      </c>
      <c r="C571" s="832" t="s">
        <v>3532</v>
      </c>
      <c r="D571" s="832" t="s">
        <v>2911</v>
      </c>
      <c r="E571" s="832" t="s">
        <v>3533</v>
      </c>
      <c r="F571" s="849"/>
      <c r="G571" s="849"/>
      <c r="H571" s="837">
        <v>0</v>
      </c>
      <c r="I571" s="849">
        <v>25</v>
      </c>
      <c r="J571" s="849">
        <v>1755.75</v>
      </c>
      <c r="K571" s="837">
        <v>1</v>
      </c>
      <c r="L571" s="849">
        <v>25</v>
      </c>
      <c r="M571" s="850">
        <v>1755.75</v>
      </c>
    </row>
    <row r="572" spans="1:13" ht="14.4" customHeight="1" x14ac:dyDescent="0.3">
      <c r="A572" s="831" t="s">
        <v>2197</v>
      </c>
      <c r="B572" s="832" t="s">
        <v>3774</v>
      </c>
      <c r="C572" s="832" t="s">
        <v>3372</v>
      </c>
      <c r="D572" s="832" t="s">
        <v>2501</v>
      </c>
      <c r="E572" s="832" t="s">
        <v>3373</v>
      </c>
      <c r="F572" s="849"/>
      <c r="G572" s="849"/>
      <c r="H572" s="837">
        <v>0</v>
      </c>
      <c r="I572" s="849">
        <v>3</v>
      </c>
      <c r="J572" s="849">
        <v>207.48</v>
      </c>
      <c r="K572" s="837">
        <v>1</v>
      </c>
      <c r="L572" s="849">
        <v>3</v>
      </c>
      <c r="M572" s="850">
        <v>207.48</v>
      </c>
    </row>
    <row r="573" spans="1:13" ht="14.4" customHeight="1" x14ac:dyDescent="0.3">
      <c r="A573" s="831" t="s">
        <v>2197</v>
      </c>
      <c r="B573" s="832" t="s">
        <v>3771</v>
      </c>
      <c r="C573" s="832" t="s">
        <v>2596</v>
      </c>
      <c r="D573" s="832" t="s">
        <v>2378</v>
      </c>
      <c r="E573" s="832" t="s">
        <v>2597</v>
      </c>
      <c r="F573" s="849">
        <v>3</v>
      </c>
      <c r="G573" s="849">
        <v>150.96</v>
      </c>
      <c r="H573" s="837">
        <v>1</v>
      </c>
      <c r="I573" s="849"/>
      <c r="J573" s="849"/>
      <c r="K573" s="837">
        <v>0</v>
      </c>
      <c r="L573" s="849">
        <v>3</v>
      </c>
      <c r="M573" s="850">
        <v>150.96</v>
      </c>
    </row>
    <row r="574" spans="1:13" ht="14.4" customHeight="1" x14ac:dyDescent="0.3">
      <c r="A574" s="831" t="s">
        <v>2197</v>
      </c>
      <c r="B574" s="832" t="s">
        <v>3771</v>
      </c>
      <c r="C574" s="832" t="s">
        <v>3116</v>
      </c>
      <c r="D574" s="832" t="s">
        <v>2776</v>
      </c>
      <c r="E574" s="832"/>
      <c r="F574" s="849">
        <v>3</v>
      </c>
      <c r="G574" s="849">
        <v>0</v>
      </c>
      <c r="H574" s="837"/>
      <c r="I574" s="849"/>
      <c r="J574" s="849"/>
      <c r="K574" s="837"/>
      <c r="L574" s="849">
        <v>3</v>
      </c>
      <c r="M574" s="850">
        <v>0</v>
      </c>
    </row>
    <row r="575" spans="1:13" ht="14.4" customHeight="1" x14ac:dyDescent="0.3">
      <c r="A575" s="831" t="s">
        <v>2197</v>
      </c>
      <c r="B575" s="832" t="s">
        <v>3771</v>
      </c>
      <c r="C575" s="832" t="s">
        <v>3117</v>
      </c>
      <c r="D575" s="832" t="s">
        <v>3118</v>
      </c>
      <c r="E575" s="832" t="s">
        <v>2597</v>
      </c>
      <c r="F575" s="849">
        <v>3</v>
      </c>
      <c r="G575" s="849">
        <v>150.96</v>
      </c>
      <c r="H575" s="837">
        <v>1</v>
      </c>
      <c r="I575" s="849"/>
      <c r="J575" s="849"/>
      <c r="K575" s="837">
        <v>0</v>
      </c>
      <c r="L575" s="849">
        <v>3</v>
      </c>
      <c r="M575" s="850">
        <v>150.96</v>
      </c>
    </row>
    <row r="576" spans="1:13" ht="14.4" customHeight="1" x14ac:dyDescent="0.3">
      <c r="A576" s="831" t="s">
        <v>2197</v>
      </c>
      <c r="B576" s="832" t="s">
        <v>3771</v>
      </c>
      <c r="C576" s="832" t="s">
        <v>3123</v>
      </c>
      <c r="D576" s="832" t="s">
        <v>3124</v>
      </c>
      <c r="E576" s="832" t="s">
        <v>3125</v>
      </c>
      <c r="F576" s="849">
        <v>37</v>
      </c>
      <c r="G576" s="849">
        <v>3697.7800000000007</v>
      </c>
      <c r="H576" s="837">
        <v>1</v>
      </c>
      <c r="I576" s="849"/>
      <c r="J576" s="849"/>
      <c r="K576" s="837">
        <v>0</v>
      </c>
      <c r="L576" s="849">
        <v>37</v>
      </c>
      <c r="M576" s="850">
        <v>3697.7800000000007</v>
      </c>
    </row>
    <row r="577" spans="1:13" ht="14.4" customHeight="1" x14ac:dyDescent="0.3">
      <c r="A577" s="831" t="s">
        <v>2197</v>
      </c>
      <c r="B577" s="832" t="s">
        <v>3771</v>
      </c>
      <c r="C577" s="832" t="s">
        <v>3400</v>
      </c>
      <c r="D577" s="832" t="s">
        <v>2378</v>
      </c>
      <c r="E577" s="832" t="s">
        <v>3401</v>
      </c>
      <c r="F577" s="849">
        <v>1</v>
      </c>
      <c r="G577" s="849">
        <v>0</v>
      </c>
      <c r="H577" s="837"/>
      <c r="I577" s="849"/>
      <c r="J577" s="849"/>
      <c r="K577" s="837"/>
      <c r="L577" s="849">
        <v>1</v>
      </c>
      <c r="M577" s="850">
        <v>0</v>
      </c>
    </row>
    <row r="578" spans="1:13" ht="14.4" customHeight="1" x14ac:dyDescent="0.3">
      <c r="A578" s="831" t="s">
        <v>2197</v>
      </c>
      <c r="B578" s="832" t="s">
        <v>3771</v>
      </c>
      <c r="C578" s="832" t="s">
        <v>3562</v>
      </c>
      <c r="D578" s="832" t="s">
        <v>2381</v>
      </c>
      <c r="E578" s="832" t="s">
        <v>3563</v>
      </c>
      <c r="F578" s="849">
        <v>1</v>
      </c>
      <c r="G578" s="849">
        <v>0</v>
      </c>
      <c r="H578" s="837"/>
      <c r="I578" s="849"/>
      <c r="J578" s="849"/>
      <c r="K578" s="837"/>
      <c r="L578" s="849">
        <v>1</v>
      </c>
      <c r="M578" s="850">
        <v>0</v>
      </c>
    </row>
    <row r="579" spans="1:13" ht="14.4" customHeight="1" x14ac:dyDescent="0.3">
      <c r="A579" s="831" t="s">
        <v>2197</v>
      </c>
      <c r="B579" s="832" t="s">
        <v>3776</v>
      </c>
      <c r="C579" s="832" t="s">
        <v>3564</v>
      </c>
      <c r="D579" s="832" t="s">
        <v>3341</v>
      </c>
      <c r="E579" s="832" t="s">
        <v>3565</v>
      </c>
      <c r="F579" s="849"/>
      <c r="G579" s="849"/>
      <c r="H579" s="837">
        <v>0</v>
      </c>
      <c r="I579" s="849">
        <v>3</v>
      </c>
      <c r="J579" s="849">
        <v>65.37</v>
      </c>
      <c r="K579" s="837">
        <v>1</v>
      </c>
      <c r="L579" s="849">
        <v>3</v>
      </c>
      <c r="M579" s="850">
        <v>65.37</v>
      </c>
    </row>
    <row r="580" spans="1:13" ht="14.4" customHeight="1" x14ac:dyDescent="0.3">
      <c r="A580" s="831" t="s">
        <v>2197</v>
      </c>
      <c r="B580" s="832" t="s">
        <v>3776</v>
      </c>
      <c r="C580" s="832" t="s">
        <v>3340</v>
      </c>
      <c r="D580" s="832" t="s">
        <v>3341</v>
      </c>
      <c r="E580" s="832" t="s">
        <v>3342</v>
      </c>
      <c r="F580" s="849"/>
      <c r="G580" s="849"/>
      <c r="H580" s="837">
        <v>0</v>
      </c>
      <c r="I580" s="849">
        <v>18</v>
      </c>
      <c r="J580" s="849">
        <v>1176.48</v>
      </c>
      <c r="K580" s="837">
        <v>1</v>
      </c>
      <c r="L580" s="849">
        <v>18</v>
      </c>
      <c r="M580" s="850">
        <v>1176.48</v>
      </c>
    </row>
    <row r="581" spans="1:13" ht="14.4" customHeight="1" x14ac:dyDescent="0.3">
      <c r="A581" s="831" t="s">
        <v>2197</v>
      </c>
      <c r="B581" s="832" t="s">
        <v>3776</v>
      </c>
      <c r="C581" s="832" t="s">
        <v>3566</v>
      </c>
      <c r="D581" s="832" t="s">
        <v>3341</v>
      </c>
      <c r="E581" s="832" t="s">
        <v>3567</v>
      </c>
      <c r="F581" s="849">
        <v>3</v>
      </c>
      <c r="G581" s="849">
        <v>0</v>
      </c>
      <c r="H581" s="837"/>
      <c r="I581" s="849"/>
      <c r="J581" s="849"/>
      <c r="K581" s="837"/>
      <c r="L581" s="849">
        <v>3</v>
      </c>
      <c r="M581" s="850">
        <v>0</v>
      </c>
    </row>
    <row r="582" spans="1:13" ht="14.4" customHeight="1" x14ac:dyDescent="0.3">
      <c r="A582" s="831" t="s">
        <v>2198</v>
      </c>
      <c r="B582" s="832" t="s">
        <v>1746</v>
      </c>
      <c r="C582" s="832" t="s">
        <v>1985</v>
      </c>
      <c r="D582" s="832" t="s">
        <v>1986</v>
      </c>
      <c r="E582" s="832" t="s">
        <v>1987</v>
      </c>
      <c r="F582" s="849"/>
      <c r="G582" s="849"/>
      <c r="H582" s="837"/>
      <c r="I582" s="849">
        <v>2</v>
      </c>
      <c r="J582" s="849">
        <v>0</v>
      </c>
      <c r="K582" s="837"/>
      <c r="L582" s="849">
        <v>2</v>
      </c>
      <c r="M582" s="850">
        <v>0</v>
      </c>
    </row>
    <row r="583" spans="1:13" ht="14.4" customHeight="1" x14ac:dyDescent="0.3">
      <c r="A583" s="831" t="s">
        <v>2199</v>
      </c>
      <c r="B583" s="832" t="s">
        <v>3790</v>
      </c>
      <c r="C583" s="832" t="s">
        <v>3718</v>
      </c>
      <c r="D583" s="832" t="s">
        <v>3719</v>
      </c>
      <c r="E583" s="832" t="s">
        <v>3791</v>
      </c>
      <c r="F583" s="849">
        <v>1</v>
      </c>
      <c r="G583" s="849">
        <v>2940.93</v>
      </c>
      <c r="H583" s="837">
        <v>1</v>
      </c>
      <c r="I583" s="849"/>
      <c r="J583" s="849"/>
      <c r="K583" s="837">
        <v>0</v>
      </c>
      <c r="L583" s="849">
        <v>1</v>
      </c>
      <c r="M583" s="850">
        <v>2940.93</v>
      </c>
    </row>
    <row r="584" spans="1:13" ht="14.4" customHeight="1" x14ac:dyDescent="0.3">
      <c r="A584" s="831" t="s">
        <v>2201</v>
      </c>
      <c r="B584" s="832" t="s">
        <v>1754</v>
      </c>
      <c r="C584" s="832" t="s">
        <v>1755</v>
      </c>
      <c r="D584" s="832" t="s">
        <v>1162</v>
      </c>
      <c r="E584" s="832" t="s">
        <v>1756</v>
      </c>
      <c r="F584" s="849"/>
      <c r="G584" s="849"/>
      <c r="H584" s="837">
        <v>0</v>
      </c>
      <c r="I584" s="849">
        <v>1</v>
      </c>
      <c r="J584" s="849">
        <v>41.63</v>
      </c>
      <c r="K584" s="837">
        <v>1</v>
      </c>
      <c r="L584" s="849">
        <v>1</v>
      </c>
      <c r="M584" s="850">
        <v>41.63</v>
      </c>
    </row>
    <row r="585" spans="1:13" ht="14.4" customHeight="1" x14ac:dyDescent="0.3">
      <c r="A585" s="831" t="s">
        <v>2201</v>
      </c>
      <c r="B585" s="832" t="s">
        <v>3787</v>
      </c>
      <c r="C585" s="832" t="s">
        <v>2497</v>
      </c>
      <c r="D585" s="832" t="s">
        <v>2498</v>
      </c>
      <c r="E585" s="832" t="s">
        <v>2499</v>
      </c>
      <c r="F585" s="849"/>
      <c r="G585" s="849"/>
      <c r="H585" s="837">
        <v>0</v>
      </c>
      <c r="I585" s="849">
        <v>2</v>
      </c>
      <c r="J585" s="849">
        <v>64.5</v>
      </c>
      <c r="K585" s="837">
        <v>1</v>
      </c>
      <c r="L585" s="849">
        <v>2</v>
      </c>
      <c r="M585" s="850">
        <v>64.5</v>
      </c>
    </row>
    <row r="586" spans="1:13" ht="14.4" customHeight="1" x14ac:dyDescent="0.3">
      <c r="A586" s="831" t="s">
        <v>2201</v>
      </c>
      <c r="B586" s="832" t="s">
        <v>3792</v>
      </c>
      <c r="C586" s="832" t="s">
        <v>2473</v>
      </c>
      <c r="D586" s="832" t="s">
        <v>2474</v>
      </c>
      <c r="E586" s="832" t="s">
        <v>2475</v>
      </c>
      <c r="F586" s="849"/>
      <c r="G586" s="849"/>
      <c r="H586" s="837">
        <v>0</v>
      </c>
      <c r="I586" s="849">
        <v>1</v>
      </c>
      <c r="J586" s="849">
        <v>403.45</v>
      </c>
      <c r="K586" s="837">
        <v>1</v>
      </c>
      <c r="L586" s="849">
        <v>1</v>
      </c>
      <c r="M586" s="850">
        <v>403.45</v>
      </c>
    </row>
    <row r="587" spans="1:13" ht="14.4" customHeight="1" x14ac:dyDescent="0.3">
      <c r="A587" s="831" t="s">
        <v>2201</v>
      </c>
      <c r="B587" s="832" t="s">
        <v>1879</v>
      </c>
      <c r="C587" s="832" t="s">
        <v>2291</v>
      </c>
      <c r="D587" s="832" t="s">
        <v>1423</v>
      </c>
      <c r="E587" s="832" t="s">
        <v>2292</v>
      </c>
      <c r="F587" s="849"/>
      <c r="G587" s="849"/>
      <c r="H587" s="837">
        <v>0</v>
      </c>
      <c r="I587" s="849">
        <v>2</v>
      </c>
      <c r="J587" s="849">
        <v>308.72000000000003</v>
      </c>
      <c r="K587" s="837">
        <v>1</v>
      </c>
      <c r="L587" s="849">
        <v>2</v>
      </c>
      <c r="M587" s="850">
        <v>308.72000000000003</v>
      </c>
    </row>
    <row r="588" spans="1:13" ht="14.4" customHeight="1" x14ac:dyDescent="0.3">
      <c r="A588" s="831" t="s">
        <v>2201</v>
      </c>
      <c r="B588" s="832" t="s">
        <v>1879</v>
      </c>
      <c r="C588" s="832" t="s">
        <v>2383</v>
      </c>
      <c r="D588" s="832" t="s">
        <v>731</v>
      </c>
      <c r="E588" s="832" t="s">
        <v>2292</v>
      </c>
      <c r="F588" s="849">
        <v>1</v>
      </c>
      <c r="G588" s="849">
        <v>0</v>
      </c>
      <c r="H588" s="837"/>
      <c r="I588" s="849"/>
      <c r="J588" s="849"/>
      <c r="K588" s="837"/>
      <c r="L588" s="849">
        <v>1</v>
      </c>
      <c r="M588" s="850">
        <v>0</v>
      </c>
    </row>
    <row r="589" spans="1:13" ht="14.4" customHeight="1" x14ac:dyDescent="0.3">
      <c r="A589" s="831" t="s">
        <v>2201</v>
      </c>
      <c r="B589" s="832" t="s">
        <v>3772</v>
      </c>
      <c r="C589" s="832" t="s">
        <v>2449</v>
      </c>
      <c r="D589" s="832" t="s">
        <v>2385</v>
      </c>
      <c r="E589" s="832" t="s">
        <v>2450</v>
      </c>
      <c r="F589" s="849"/>
      <c r="G589" s="849"/>
      <c r="H589" s="837">
        <v>0</v>
      </c>
      <c r="I589" s="849">
        <v>12</v>
      </c>
      <c r="J589" s="849">
        <v>846.48000000000013</v>
      </c>
      <c r="K589" s="837">
        <v>1</v>
      </c>
      <c r="L589" s="849">
        <v>12</v>
      </c>
      <c r="M589" s="850">
        <v>846.48000000000013</v>
      </c>
    </row>
    <row r="590" spans="1:13" ht="14.4" customHeight="1" x14ac:dyDescent="0.3">
      <c r="A590" s="831" t="s">
        <v>2201</v>
      </c>
      <c r="B590" s="832" t="s">
        <v>3772</v>
      </c>
      <c r="C590" s="832" t="s">
        <v>2384</v>
      </c>
      <c r="D590" s="832" t="s">
        <v>2385</v>
      </c>
      <c r="E590" s="832" t="s">
        <v>2386</v>
      </c>
      <c r="F590" s="849"/>
      <c r="G590" s="849"/>
      <c r="H590" s="837">
        <v>0</v>
      </c>
      <c r="I590" s="849">
        <v>2</v>
      </c>
      <c r="J590" s="849">
        <v>282.18</v>
      </c>
      <c r="K590" s="837">
        <v>1</v>
      </c>
      <c r="L590" s="849">
        <v>2</v>
      </c>
      <c r="M590" s="850">
        <v>282.18</v>
      </c>
    </row>
    <row r="591" spans="1:13" ht="14.4" customHeight="1" x14ac:dyDescent="0.3">
      <c r="A591" s="831" t="s">
        <v>2201</v>
      </c>
      <c r="B591" s="832" t="s">
        <v>1940</v>
      </c>
      <c r="C591" s="832" t="s">
        <v>2481</v>
      </c>
      <c r="D591" s="832" t="s">
        <v>2482</v>
      </c>
      <c r="E591" s="832" t="s">
        <v>2483</v>
      </c>
      <c r="F591" s="849">
        <v>1</v>
      </c>
      <c r="G591" s="849">
        <v>136.04</v>
      </c>
      <c r="H591" s="837">
        <v>1</v>
      </c>
      <c r="I591" s="849"/>
      <c r="J591" s="849"/>
      <c r="K591" s="837">
        <v>0</v>
      </c>
      <c r="L591" s="849">
        <v>1</v>
      </c>
      <c r="M591" s="850">
        <v>136.04</v>
      </c>
    </row>
    <row r="592" spans="1:13" ht="14.4" customHeight="1" x14ac:dyDescent="0.3">
      <c r="A592" s="831" t="s">
        <v>2201</v>
      </c>
      <c r="B592" s="832" t="s">
        <v>2144</v>
      </c>
      <c r="C592" s="832" t="s">
        <v>2145</v>
      </c>
      <c r="D592" s="832" t="s">
        <v>733</v>
      </c>
      <c r="E592" s="832" t="s">
        <v>2146</v>
      </c>
      <c r="F592" s="849"/>
      <c r="G592" s="849"/>
      <c r="H592" s="837">
        <v>0</v>
      </c>
      <c r="I592" s="849">
        <v>1</v>
      </c>
      <c r="J592" s="849">
        <v>48.42</v>
      </c>
      <c r="K592" s="837">
        <v>1</v>
      </c>
      <c r="L592" s="849">
        <v>1</v>
      </c>
      <c r="M592" s="850">
        <v>48.42</v>
      </c>
    </row>
    <row r="593" spans="1:13" ht="14.4" customHeight="1" x14ac:dyDescent="0.3">
      <c r="A593" s="831" t="s">
        <v>2201</v>
      </c>
      <c r="B593" s="832" t="s">
        <v>3789</v>
      </c>
      <c r="C593" s="832" t="s">
        <v>2446</v>
      </c>
      <c r="D593" s="832" t="s">
        <v>2447</v>
      </c>
      <c r="E593" s="832" t="s">
        <v>2448</v>
      </c>
      <c r="F593" s="849"/>
      <c r="G593" s="849"/>
      <c r="H593" s="837">
        <v>0</v>
      </c>
      <c r="I593" s="849">
        <v>1</v>
      </c>
      <c r="J593" s="849">
        <v>85.7</v>
      </c>
      <c r="K593" s="837">
        <v>1</v>
      </c>
      <c r="L593" s="849">
        <v>1</v>
      </c>
      <c r="M593" s="850">
        <v>85.7</v>
      </c>
    </row>
    <row r="594" spans="1:13" ht="14.4" customHeight="1" x14ac:dyDescent="0.3">
      <c r="A594" s="831" t="s">
        <v>2201</v>
      </c>
      <c r="B594" s="832" t="s">
        <v>3766</v>
      </c>
      <c r="C594" s="832" t="s">
        <v>2519</v>
      </c>
      <c r="D594" s="832" t="s">
        <v>2520</v>
      </c>
      <c r="E594" s="832" t="s">
        <v>2521</v>
      </c>
      <c r="F594" s="849">
        <v>2</v>
      </c>
      <c r="G594" s="849">
        <v>120.78</v>
      </c>
      <c r="H594" s="837">
        <v>1</v>
      </c>
      <c r="I594" s="849"/>
      <c r="J594" s="849"/>
      <c r="K594" s="837">
        <v>0</v>
      </c>
      <c r="L594" s="849">
        <v>2</v>
      </c>
      <c r="M594" s="850">
        <v>120.78</v>
      </c>
    </row>
    <row r="595" spans="1:13" ht="14.4" customHeight="1" x14ac:dyDescent="0.3">
      <c r="A595" s="831" t="s">
        <v>2201</v>
      </c>
      <c r="B595" s="832" t="s">
        <v>2032</v>
      </c>
      <c r="C595" s="832" t="s">
        <v>2035</v>
      </c>
      <c r="D595" s="832" t="s">
        <v>1326</v>
      </c>
      <c r="E595" s="832" t="s">
        <v>2036</v>
      </c>
      <c r="F595" s="849"/>
      <c r="G595" s="849"/>
      <c r="H595" s="837"/>
      <c r="I595" s="849">
        <v>1</v>
      </c>
      <c r="J595" s="849">
        <v>0</v>
      </c>
      <c r="K595" s="837"/>
      <c r="L595" s="849">
        <v>1</v>
      </c>
      <c r="M595" s="850">
        <v>0</v>
      </c>
    </row>
    <row r="596" spans="1:13" ht="14.4" customHeight="1" x14ac:dyDescent="0.3">
      <c r="A596" s="831" t="s">
        <v>2201</v>
      </c>
      <c r="B596" s="832" t="s">
        <v>3774</v>
      </c>
      <c r="C596" s="832" t="s">
        <v>2500</v>
      </c>
      <c r="D596" s="832" t="s">
        <v>2501</v>
      </c>
      <c r="E596" s="832" t="s">
        <v>2502</v>
      </c>
      <c r="F596" s="849"/>
      <c r="G596" s="849"/>
      <c r="H596" s="837">
        <v>0</v>
      </c>
      <c r="I596" s="849">
        <v>1</v>
      </c>
      <c r="J596" s="849">
        <v>176.32</v>
      </c>
      <c r="K596" s="837">
        <v>1</v>
      </c>
      <c r="L596" s="849">
        <v>1</v>
      </c>
      <c r="M596" s="850">
        <v>176.32</v>
      </c>
    </row>
    <row r="597" spans="1:13" ht="14.4" customHeight="1" x14ac:dyDescent="0.3">
      <c r="A597" s="831" t="s">
        <v>2201</v>
      </c>
      <c r="B597" s="832" t="s">
        <v>2138</v>
      </c>
      <c r="C597" s="832" t="s">
        <v>2374</v>
      </c>
      <c r="D597" s="832" t="s">
        <v>2140</v>
      </c>
      <c r="E597" s="832" t="s">
        <v>2375</v>
      </c>
      <c r="F597" s="849"/>
      <c r="G597" s="849"/>
      <c r="H597" s="837">
        <v>0</v>
      </c>
      <c r="I597" s="849">
        <v>2</v>
      </c>
      <c r="J597" s="849">
        <v>107.14</v>
      </c>
      <c r="K597" s="837">
        <v>1</v>
      </c>
      <c r="L597" s="849">
        <v>2</v>
      </c>
      <c r="M597" s="850">
        <v>107.14</v>
      </c>
    </row>
    <row r="598" spans="1:13" ht="14.4" customHeight="1" x14ac:dyDescent="0.3">
      <c r="A598" s="831" t="s">
        <v>2201</v>
      </c>
      <c r="B598" s="832" t="s">
        <v>2138</v>
      </c>
      <c r="C598" s="832" t="s">
        <v>2139</v>
      </c>
      <c r="D598" s="832" t="s">
        <v>2140</v>
      </c>
      <c r="E598" s="832" t="s">
        <v>2046</v>
      </c>
      <c r="F598" s="849"/>
      <c r="G598" s="849"/>
      <c r="H598" s="837">
        <v>0</v>
      </c>
      <c r="I598" s="849">
        <v>1</v>
      </c>
      <c r="J598" s="849">
        <v>133.94</v>
      </c>
      <c r="K598" s="837">
        <v>1</v>
      </c>
      <c r="L598" s="849">
        <v>1</v>
      </c>
      <c r="M598" s="850">
        <v>133.94</v>
      </c>
    </row>
    <row r="599" spans="1:13" ht="14.4" customHeight="1" x14ac:dyDescent="0.3">
      <c r="A599" s="831" t="s">
        <v>2202</v>
      </c>
      <c r="B599" s="832" t="s">
        <v>3792</v>
      </c>
      <c r="C599" s="832" t="s">
        <v>2544</v>
      </c>
      <c r="D599" s="832" t="s">
        <v>2474</v>
      </c>
      <c r="E599" s="832" t="s">
        <v>2545</v>
      </c>
      <c r="F599" s="849"/>
      <c r="G599" s="849"/>
      <c r="H599" s="837">
        <v>0</v>
      </c>
      <c r="I599" s="849">
        <v>2</v>
      </c>
      <c r="J599" s="849">
        <v>64.5</v>
      </c>
      <c r="K599" s="837">
        <v>1</v>
      </c>
      <c r="L599" s="849">
        <v>2</v>
      </c>
      <c r="M599" s="850">
        <v>64.5</v>
      </c>
    </row>
    <row r="600" spans="1:13" ht="14.4" customHeight="1" x14ac:dyDescent="0.3">
      <c r="A600" s="831" t="s">
        <v>2202</v>
      </c>
      <c r="B600" s="832" t="s">
        <v>1817</v>
      </c>
      <c r="C600" s="832" t="s">
        <v>2573</v>
      </c>
      <c r="D600" s="832" t="s">
        <v>1287</v>
      </c>
      <c r="E600" s="832" t="s">
        <v>2572</v>
      </c>
      <c r="F600" s="849">
        <v>1</v>
      </c>
      <c r="G600" s="849">
        <v>27.5</v>
      </c>
      <c r="H600" s="837">
        <v>1</v>
      </c>
      <c r="I600" s="849"/>
      <c r="J600" s="849"/>
      <c r="K600" s="837">
        <v>0</v>
      </c>
      <c r="L600" s="849">
        <v>1</v>
      </c>
      <c r="M600" s="850">
        <v>27.5</v>
      </c>
    </row>
    <row r="601" spans="1:13" ht="14.4" customHeight="1" x14ac:dyDescent="0.3">
      <c r="A601" s="831" t="s">
        <v>2202</v>
      </c>
      <c r="B601" s="832" t="s">
        <v>1840</v>
      </c>
      <c r="C601" s="832" t="s">
        <v>2585</v>
      </c>
      <c r="D601" s="832" t="s">
        <v>1842</v>
      </c>
      <c r="E601" s="832" t="s">
        <v>2586</v>
      </c>
      <c r="F601" s="849"/>
      <c r="G601" s="849"/>
      <c r="H601" s="837">
        <v>0</v>
      </c>
      <c r="I601" s="849">
        <v>1</v>
      </c>
      <c r="J601" s="849">
        <v>317.98</v>
      </c>
      <c r="K601" s="837">
        <v>1</v>
      </c>
      <c r="L601" s="849">
        <v>1</v>
      </c>
      <c r="M601" s="850">
        <v>317.98</v>
      </c>
    </row>
    <row r="602" spans="1:13" ht="14.4" customHeight="1" x14ac:dyDescent="0.3">
      <c r="A602" s="831" t="s">
        <v>2202</v>
      </c>
      <c r="B602" s="832" t="s">
        <v>1840</v>
      </c>
      <c r="C602" s="832" t="s">
        <v>2587</v>
      </c>
      <c r="D602" s="832" t="s">
        <v>2588</v>
      </c>
      <c r="E602" s="832" t="s">
        <v>2589</v>
      </c>
      <c r="F602" s="849">
        <v>1</v>
      </c>
      <c r="G602" s="849">
        <v>289.62</v>
      </c>
      <c r="H602" s="837">
        <v>1</v>
      </c>
      <c r="I602" s="849"/>
      <c r="J602" s="849"/>
      <c r="K602" s="837">
        <v>0</v>
      </c>
      <c r="L602" s="849">
        <v>1</v>
      </c>
      <c r="M602" s="850">
        <v>289.62</v>
      </c>
    </row>
    <row r="603" spans="1:13" ht="14.4" customHeight="1" x14ac:dyDescent="0.3">
      <c r="A603" s="831" t="s">
        <v>2202</v>
      </c>
      <c r="B603" s="832" t="s">
        <v>1840</v>
      </c>
      <c r="C603" s="832" t="s">
        <v>2590</v>
      </c>
      <c r="D603" s="832" t="s">
        <v>2591</v>
      </c>
      <c r="E603" s="832" t="s">
        <v>2589</v>
      </c>
      <c r="F603" s="849">
        <v>1</v>
      </c>
      <c r="G603" s="849">
        <v>289.62</v>
      </c>
      <c r="H603" s="837">
        <v>1</v>
      </c>
      <c r="I603" s="849"/>
      <c r="J603" s="849"/>
      <c r="K603" s="837">
        <v>0</v>
      </c>
      <c r="L603" s="849">
        <v>1</v>
      </c>
      <c r="M603" s="850">
        <v>289.62</v>
      </c>
    </row>
    <row r="604" spans="1:13" ht="14.4" customHeight="1" x14ac:dyDescent="0.3">
      <c r="A604" s="831" t="s">
        <v>2202</v>
      </c>
      <c r="B604" s="832" t="s">
        <v>1849</v>
      </c>
      <c r="C604" s="832" t="s">
        <v>2532</v>
      </c>
      <c r="D604" s="832" t="s">
        <v>1854</v>
      </c>
      <c r="E604" s="832" t="s">
        <v>2533</v>
      </c>
      <c r="F604" s="849"/>
      <c r="G604" s="849"/>
      <c r="H604" s="837">
        <v>0</v>
      </c>
      <c r="I604" s="849">
        <v>1</v>
      </c>
      <c r="J604" s="849">
        <v>430.05</v>
      </c>
      <c r="K604" s="837">
        <v>1</v>
      </c>
      <c r="L604" s="849">
        <v>1</v>
      </c>
      <c r="M604" s="850">
        <v>430.05</v>
      </c>
    </row>
    <row r="605" spans="1:13" ht="14.4" customHeight="1" x14ac:dyDescent="0.3">
      <c r="A605" s="831" t="s">
        <v>2202</v>
      </c>
      <c r="B605" s="832" t="s">
        <v>1849</v>
      </c>
      <c r="C605" s="832" t="s">
        <v>2534</v>
      </c>
      <c r="D605" s="832" t="s">
        <v>2535</v>
      </c>
      <c r="E605" s="832" t="s">
        <v>1829</v>
      </c>
      <c r="F605" s="849"/>
      <c r="G605" s="849"/>
      <c r="H605" s="837">
        <v>0</v>
      </c>
      <c r="I605" s="849">
        <v>1</v>
      </c>
      <c r="J605" s="849">
        <v>58.86</v>
      </c>
      <c r="K605" s="837">
        <v>1</v>
      </c>
      <c r="L605" s="849">
        <v>1</v>
      </c>
      <c r="M605" s="850">
        <v>58.86</v>
      </c>
    </row>
    <row r="606" spans="1:13" ht="14.4" customHeight="1" x14ac:dyDescent="0.3">
      <c r="A606" s="831" t="s">
        <v>2202</v>
      </c>
      <c r="B606" s="832" t="s">
        <v>1849</v>
      </c>
      <c r="C606" s="832" t="s">
        <v>2536</v>
      </c>
      <c r="D606" s="832" t="s">
        <v>1851</v>
      </c>
      <c r="E606" s="832" t="s">
        <v>2537</v>
      </c>
      <c r="F606" s="849"/>
      <c r="G606" s="849"/>
      <c r="H606" s="837">
        <v>0</v>
      </c>
      <c r="I606" s="849">
        <v>1</v>
      </c>
      <c r="J606" s="849">
        <v>181.13</v>
      </c>
      <c r="K606" s="837">
        <v>1</v>
      </c>
      <c r="L606" s="849">
        <v>1</v>
      </c>
      <c r="M606" s="850">
        <v>181.13</v>
      </c>
    </row>
    <row r="607" spans="1:13" ht="14.4" customHeight="1" x14ac:dyDescent="0.3">
      <c r="A607" s="831" t="s">
        <v>2202</v>
      </c>
      <c r="B607" s="832" t="s">
        <v>3772</v>
      </c>
      <c r="C607" s="832" t="s">
        <v>2449</v>
      </c>
      <c r="D607" s="832" t="s">
        <v>2385</v>
      </c>
      <c r="E607" s="832" t="s">
        <v>2450</v>
      </c>
      <c r="F607" s="849"/>
      <c r="G607" s="849"/>
      <c r="H607" s="837">
        <v>0</v>
      </c>
      <c r="I607" s="849">
        <v>1</v>
      </c>
      <c r="J607" s="849">
        <v>70.540000000000006</v>
      </c>
      <c r="K607" s="837">
        <v>1</v>
      </c>
      <c r="L607" s="849">
        <v>1</v>
      </c>
      <c r="M607" s="850">
        <v>70.540000000000006</v>
      </c>
    </row>
    <row r="608" spans="1:13" ht="14.4" customHeight="1" x14ac:dyDescent="0.3">
      <c r="A608" s="831" t="s">
        <v>2202</v>
      </c>
      <c r="B608" s="832" t="s">
        <v>2144</v>
      </c>
      <c r="C608" s="832" t="s">
        <v>2574</v>
      </c>
      <c r="D608" s="832" t="s">
        <v>733</v>
      </c>
      <c r="E608" s="832" t="s">
        <v>2575</v>
      </c>
      <c r="F608" s="849"/>
      <c r="G608" s="849"/>
      <c r="H608" s="837">
        <v>0</v>
      </c>
      <c r="I608" s="849">
        <v>1</v>
      </c>
      <c r="J608" s="849">
        <v>24.22</v>
      </c>
      <c r="K608" s="837">
        <v>1</v>
      </c>
      <c r="L608" s="849">
        <v>1</v>
      </c>
      <c r="M608" s="850">
        <v>24.22</v>
      </c>
    </row>
    <row r="609" spans="1:13" ht="14.4" customHeight="1" x14ac:dyDescent="0.3">
      <c r="A609" s="831" t="s">
        <v>2202</v>
      </c>
      <c r="B609" s="832" t="s">
        <v>3789</v>
      </c>
      <c r="C609" s="832" t="s">
        <v>2529</v>
      </c>
      <c r="D609" s="832" t="s">
        <v>2530</v>
      </c>
      <c r="E609" s="832" t="s">
        <v>2448</v>
      </c>
      <c r="F609" s="849">
        <v>1</v>
      </c>
      <c r="G609" s="849">
        <v>72.55</v>
      </c>
      <c r="H609" s="837">
        <v>1</v>
      </c>
      <c r="I609" s="849"/>
      <c r="J609" s="849"/>
      <c r="K609" s="837">
        <v>0</v>
      </c>
      <c r="L609" s="849">
        <v>1</v>
      </c>
      <c r="M609" s="850">
        <v>72.55</v>
      </c>
    </row>
    <row r="610" spans="1:13" ht="14.4" customHeight="1" x14ac:dyDescent="0.3">
      <c r="A610" s="831" t="s">
        <v>2202</v>
      </c>
      <c r="B610" s="832" t="s">
        <v>3771</v>
      </c>
      <c r="C610" s="832" t="s">
        <v>2596</v>
      </c>
      <c r="D610" s="832" t="s">
        <v>2378</v>
      </c>
      <c r="E610" s="832" t="s">
        <v>2597</v>
      </c>
      <c r="F610" s="849">
        <v>1</v>
      </c>
      <c r="G610" s="849">
        <v>50.32</v>
      </c>
      <c r="H610" s="837">
        <v>1</v>
      </c>
      <c r="I610" s="849"/>
      <c r="J610" s="849"/>
      <c r="K610" s="837">
        <v>0</v>
      </c>
      <c r="L610" s="849">
        <v>1</v>
      </c>
      <c r="M610" s="850">
        <v>50.32</v>
      </c>
    </row>
    <row r="611" spans="1:13" ht="14.4" customHeight="1" x14ac:dyDescent="0.3">
      <c r="A611" s="831" t="s">
        <v>2203</v>
      </c>
      <c r="B611" s="832" t="s">
        <v>2092</v>
      </c>
      <c r="C611" s="832" t="s">
        <v>3596</v>
      </c>
      <c r="D611" s="832" t="s">
        <v>3597</v>
      </c>
      <c r="E611" s="832" t="s">
        <v>3598</v>
      </c>
      <c r="F611" s="849"/>
      <c r="G611" s="849"/>
      <c r="H611" s="837">
        <v>0</v>
      </c>
      <c r="I611" s="849">
        <v>1</v>
      </c>
      <c r="J611" s="849">
        <v>668.54</v>
      </c>
      <c r="K611" s="837">
        <v>1</v>
      </c>
      <c r="L611" s="849">
        <v>1</v>
      </c>
      <c r="M611" s="850">
        <v>668.54</v>
      </c>
    </row>
    <row r="612" spans="1:13" ht="14.4" customHeight="1" x14ac:dyDescent="0.3">
      <c r="A612" s="831" t="s">
        <v>2203</v>
      </c>
      <c r="B612" s="832" t="s">
        <v>1865</v>
      </c>
      <c r="C612" s="832" t="s">
        <v>1869</v>
      </c>
      <c r="D612" s="832" t="s">
        <v>1870</v>
      </c>
      <c r="E612" s="832" t="s">
        <v>1871</v>
      </c>
      <c r="F612" s="849"/>
      <c r="G612" s="849"/>
      <c r="H612" s="837">
        <v>0</v>
      </c>
      <c r="I612" s="849">
        <v>1</v>
      </c>
      <c r="J612" s="849">
        <v>59.27</v>
      </c>
      <c r="K612" s="837">
        <v>1</v>
      </c>
      <c r="L612" s="849">
        <v>1</v>
      </c>
      <c r="M612" s="850">
        <v>59.27</v>
      </c>
    </row>
    <row r="613" spans="1:13" ht="14.4" customHeight="1" x14ac:dyDescent="0.3">
      <c r="A613" s="831" t="s">
        <v>2203</v>
      </c>
      <c r="B613" s="832" t="s">
        <v>3762</v>
      </c>
      <c r="C613" s="832" t="s">
        <v>2996</v>
      </c>
      <c r="D613" s="832" t="s">
        <v>2997</v>
      </c>
      <c r="E613" s="832" t="s">
        <v>2998</v>
      </c>
      <c r="F613" s="849"/>
      <c r="G613" s="849"/>
      <c r="H613" s="837">
        <v>0</v>
      </c>
      <c r="I613" s="849">
        <v>7</v>
      </c>
      <c r="J613" s="849">
        <v>677.88</v>
      </c>
      <c r="K613" s="837">
        <v>1</v>
      </c>
      <c r="L613" s="849">
        <v>7</v>
      </c>
      <c r="M613" s="850">
        <v>677.88</v>
      </c>
    </row>
    <row r="614" spans="1:13" ht="14.4" customHeight="1" x14ac:dyDescent="0.3">
      <c r="A614" s="831" t="s">
        <v>2203</v>
      </c>
      <c r="B614" s="832" t="s">
        <v>3762</v>
      </c>
      <c r="C614" s="832" t="s">
        <v>2999</v>
      </c>
      <c r="D614" s="832" t="s">
        <v>2997</v>
      </c>
      <c r="E614" s="832" t="s">
        <v>3000</v>
      </c>
      <c r="F614" s="849"/>
      <c r="G614" s="849"/>
      <c r="H614" s="837">
        <v>0</v>
      </c>
      <c r="I614" s="849">
        <v>1</v>
      </c>
      <c r="J614" s="849">
        <v>193.68</v>
      </c>
      <c r="K614" s="837">
        <v>1</v>
      </c>
      <c r="L614" s="849">
        <v>1</v>
      </c>
      <c r="M614" s="850">
        <v>193.68</v>
      </c>
    </row>
    <row r="615" spans="1:13" ht="14.4" customHeight="1" x14ac:dyDescent="0.3">
      <c r="A615" s="831" t="s">
        <v>2203</v>
      </c>
      <c r="B615" s="832" t="s">
        <v>2144</v>
      </c>
      <c r="C615" s="832" t="s">
        <v>2145</v>
      </c>
      <c r="D615" s="832" t="s">
        <v>733</v>
      </c>
      <c r="E615" s="832" t="s">
        <v>2146</v>
      </c>
      <c r="F615" s="849"/>
      <c r="G615" s="849"/>
      <c r="H615" s="837">
        <v>0</v>
      </c>
      <c r="I615" s="849">
        <v>9</v>
      </c>
      <c r="J615" s="849">
        <v>435.78</v>
      </c>
      <c r="K615" s="837">
        <v>1</v>
      </c>
      <c r="L615" s="849">
        <v>9</v>
      </c>
      <c r="M615" s="850">
        <v>435.78</v>
      </c>
    </row>
    <row r="616" spans="1:13" ht="14.4" customHeight="1" x14ac:dyDescent="0.3">
      <c r="A616" s="831" t="s">
        <v>2203</v>
      </c>
      <c r="B616" s="832" t="s">
        <v>2144</v>
      </c>
      <c r="C616" s="832" t="s">
        <v>3172</v>
      </c>
      <c r="D616" s="832" t="s">
        <v>3173</v>
      </c>
      <c r="E616" s="832" t="s">
        <v>3174</v>
      </c>
      <c r="F616" s="849">
        <v>3</v>
      </c>
      <c r="G616" s="849">
        <v>145.26</v>
      </c>
      <c r="H616" s="837">
        <v>1</v>
      </c>
      <c r="I616" s="849"/>
      <c r="J616" s="849"/>
      <c r="K616" s="837">
        <v>0</v>
      </c>
      <c r="L616" s="849">
        <v>3</v>
      </c>
      <c r="M616" s="850">
        <v>145.26</v>
      </c>
    </row>
    <row r="617" spans="1:13" ht="14.4" customHeight="1" x14ac:dyDescent="0.3">
      <c r="A617" s="831" t="s">
        <v>2203</v>
      </c>
      <c r="B617" s="832" t="s">
        <v>3763</v>
      </c>
      <c r="C617" s="832" t="s">
        <v>3019</v>
      </c>
      <c r="D617" s="832" t="s">
        <v>3020</v>
      </c>
      <c r="E617" s="832" t="s">
        <v>3021</v>
      </c>
      <c r="F617" s="849">
        <v>25</v>
      </c>
      <c r="G617" s="849">
        <v>83864.750000000015</v>
      </c>
      <c r="H617" s="837">
        <v>1</v>
      </c>
      <c r="I617" s="849"/>
      <c r="J617" s="849"/>
      <c r="K617" s="837">
        <v>0</v>
      </c>
      <c r="L617" s="849">
        <v>25</v>
      </c>
      <c r="M617" s="850">
        <v>83864.750000000015</v>
      </c>
    </row>
    <row r="618" spans="1:13" ht="14.4" customHeight="1" x14ac:dyDescent="0.3">
      <c r="A618" s="831" t="s">
        <v>2203</v>
      </c>
      <c r="B618" s="832" t="s">
        <v>3763</v>
      </c>
      <c r="C618" s="832" t="s">
        <v>3024</v>
      </c>
      <c r="D618" s="832" t="s">
        <v>3020</v>
      </c>
      <c r="E618" s="832" t="s">
        <v>3025</v>
      </c>
      <c r="F618" s="849">
        <v>10</v>
      </c>
      <c r="G618" s="849">
        <v>9085.2999999999993</v>
      </c>
      <c r="H618" s="837">
        <v>1</v>
      </c>
      <c r="I618" s="849"/>
      <c r="J618" s="849"/>
      <c r="K618" s="837">
        <v>0</v>
      </c>
      <c r="L618" s="849">
        <v>10</v>
      </c>
      <c r="M618" s="850">
        <v>9085.2999999999993</v>
      </c>
    </row>
    <row r="619" spans="1:13" ht="14.4" customHeight="1" x14ac:dyDescent="0.3">
      <c r="A619" s="831" t="s">
        <v>2203</v>
      </c>
      <c r="B619" s="832" t="s">
        <v>3763</v>
      </c>
      <c r="C619" s="832" t="s">
        <v>3026</v>
      </c>
      <c r="D619" s="832" t="s">
        <v>3020</v>
      </c>
      <c r="E619" s="832" t="s">
        <v>3027</v>
      </c>
      <c r="F619" s="849">
        <v>9</v>
      </c>
      <c r="G619" s="849">
        <v>5253.3</v>
      </c>
      <c r="H619" s="837">
        <v>1</v>
      </c>
      <c r="I619" s="849"/>
      <c r="J619" s="849"/>
      <c r="K619" s="837">
        <v>0</v>
      </c>
      <c r="L619" s="849">
        <v>9</v>
      </c>
      <c r="M619" s="850">
        <v>5253.3</v>
      </c>
    </row>
    <row r="620" spans="1:13" ht="14.4" customHeight="1" x14ac:dyDescent="0.3">
      <c r="A620" s="831" t="s">
        <v>2203</v>
      </c>
      <c r="B620" s="832" t="s">
        <v>3763</v>
      </c>
      <c r="C620" s="832" t="s">
        <v>3286</v>
      </c>
      <c r="D620" s="832" t="s">
        <v>3020</v>
      </c>
      <c r="E620" s="832" t="s">
        <v>3287</v>
      </c>
      <c r="F620" s="849">
        <v>3</v>
      </c>
      <c r="G620" s="849">
        <v>0</v>
      </c>
      <c r="H620" s="837"/>
      <c r="I620" s="849"/>
      <c r="J620" s="849"/>
      <c r="K620" s="837"/>
      <c r="L620" s="849">
        <v>3</v>
      </c>
      <c r="M620" s="850">
        <v>0</v>
      </c>
    </row>
    <row r="621" spans="1:13" ht="14.4" customHeight="1" x14ac:dyDescent="0.3">
      <c r="A621" s="831" t="s">
        <v>2203</v>
      </c>
      <c r="B621" s="832" t="s">
        <v>3763</v>
      </c>
      <c r="C621" s="832" t="s">
        <v>3028</v>
      </c>
      <c r="D621" s="832" t="s">
        <v>3020</v>
      </c>
      <c r="E621" s="832" t="s">
        <v>3029</v>
      </c>
      <c r="F621" s="849">
        <v>52</v>
      </c>
      <c r="G621" s="849">
        <v>87219.599999999991</v>
      </c>
      <c r="H621" s="837">
        <v>1</v>
      </c>
      <c r="I621" s="849"/>
      <c r="J621" s="849"/>
      <c r="K621" s="837">
        <v>0</v>
      </c>
      <c r="L621" s="849">
        <v>52</v>
      </c>
      <c r="M621" s="850">
        <v>87219.599999999991</v>
      </c>
    </row>
    <row r="622" spans="1:13" ht="14.4" customHeight="1" x14ac:dyDescent="0.3">
      <c r="A622" s="831" t="s">
        <v>2203</v>
      </c>
      <c r="B622" s="832" t="s">
        <v>3763</v>
      </c>
      <c r="C622" s="832" t="s">
        <v>3030</v>
      </c>
      <c r="D622" s="832" t="s">
        <v>3031</v>
      </c>
      <c r="E622" s="832" t="s">
        <v>3029</v>
      </c>
      <c r="F622" s="849">
        <v>6</v>
      </c>
      <c r="G622" s="849">
        <v>10063.799999999999</v>
      </c>
      <c r="H622" s="837">
        <v>1</v>
      </c>
      <c r="I622" s="849"/>
      <c r="J622" s="849"/>
      <c r="K622" s="837">
        <v>0</v>
      </c>
      <c r="L622" s="849">
        <v>6</v>
      </c>
      <c r="M622" s="850">
        <v>10063.799999999999</v>
      </c>
    </row>
    <row r="623" spans="1:13" ht="14.4" customHeight="1" x14ac:dyDescent="0.3">
      <c r="A623" s="831" t="s">
        <v>2203</v>
      </c>
      <c r="B623" s="832" t="s">
        <v>3763</v>
      </c>
      <c r="C623" s="832" t="s">
        <v>3033</v>
      </c>
      <c r="D623" s="832" t="s">
        <v>3034</v>
      </c>
      <c r="E623" s="832" t="s">
        <v>3021</v>
      </c>
      <c r="F623" s="849"/>
      <c r="G623" s="849"/>
      <c r="H623" s="837">
        <v>0</v>
      </c>
      <c r="I623" s="849">
        <v>27</v>
      </c>
      <c r="J623" s="849">
        <v>90573.93</v>
      </c>
      <c r="K623" s="837">
        <v>1</v>
      </c>
      <c r="L623" s="849">
        <v>27</v>
      </c>
      <c r="M623" s="850">
        <v>90573.93</v>
      </c>
    </row>
    <row r="624" spans="1:13" ht="14.4" customHeight="1" x14ac:dyDescent="0.3">
      <c r="A624" s="831" t="s">
        <v>2203</v>
      </c>
      <c r="B624" s="832" t="s">
        <v>3763</v>
      </c>
      <c r="C624" s="832" t="s">
        <v>3035</v>
      </c>
      <c r="D624" s="832" t="s">
        <v>3034</v>
      </c>
      <c r="E624" s="832" t="s">
        <v>3027</v>
      </c>
      <c r="F624" s="849"/>
      <c r="G624" s="849"/>
      <c r="H624" s="837">
        <v>0</v>
      </c>
      <c r="I624" s="849">
        <v>6</v>
      </c>
      <c r="J624" s="849">
        <v>3502.2</v>
      </c>
      <c r="K624" s="837">
        <v>1</v>
      </c>
      <c r="L624" s="849">
        <v>6</v>
      </c>
      <c r="M624" s="850">
        <v>3502.2</v>
      </c>
    </row>
    <row r="625" spans="1:13" ht="14.4" customHeight="1" x14ac:dyDescent="0.3">
      <c r="A625" s="831" t="s">
        <v>2203</v>
      </c>
      <c r="B625" s="832" t="s">
        <v>3763</v>
      </c>
      <c r="C625" s="832" t="s">
        <v>3036</v>
      </c>
      <c r="D625" s="832" t="s">
        <v>3034</v>
      </c>
      <c r="E625" s="832" t="s">
        <v>3025</v>
      </c>
      <c r="F625" s="849"/>
      <c r="G625" s="849"/>
      <c r="H625" s="837">
        <v>0</v>
      </c>
      <c r="I625" s="849">
        <v>18</v>
      </c>
      <c r="J625" s="849">
        <v>16353.539999999999</v>
      </c>
      <c r="K625" s="837">
        <v>1</v>
      </c>
      <c r="L625" s="849">
        <v>18</v>
      </c>
      <c r="M625" s="850">
        <v>16353.539999999999</v>
      </c>
    </row>
    <row r="626" spans="1:13" ht="14.4" customHeight="1" x14ac:dyDescent="0.3">
      <c r="A626" s="831" t="s">
        <v>2203</v>
      </c>
      <c r="B626" s="832" t="s">
        <v>3763</v>
      </c>
      <c r="C626" s="832" t="s">
        <v>3175</v>
      </c>
      <c r="D626" s="832" t="s">
        <v>3034</v>
      </c>
      <c r="E626" s="832" t="s">
        <v>3029</v>
      </c>
      <c r="F626" s="849"/>
      <c r="G626" s="849"/>
      <c r="H626" s="837">
        <v>0</v>
      </c>
      <c r="I626" s="849">
        <v>17</v>
      </c>
      <c r="J626" s="849">
        <v>28514.1</v>
      </c>
      <c r="K626" s="837">
        <v>1</v>
      </c>
      <c r="L626" s="849">
        <v>17</v>
      </c>
      <c r="M626" s="850">
        <v>28514.1</v>
      </c>
    </row>
    <row r="627" spans="1:13" ht="14.4" customHeight="1" x14ac:dyDescent="0.3">
      <c r="A627" s="831" t="s">
        <v>2203</v>
      </c>
      <c r="B627" s="832" t="s">
        <v>3764</v>
      </c>
      <c r="C627" s="832" t="s">
        <v>2916</v>
      </c>
      <c r="D627" s="832" t="s">
        <v>2917</v>
      </c>
      <c r="E627" s="832" t="s">
        <v>2918</v>
      </c>
      <c r="F627" s="849">
        <v>18</v>
      </c>
      <c r="G627" s="849">
        <v>4188.24</v>
      </c>
      <c r="H627" s="837">
        <v>1</v>
      </c>
      <c r="I627" s="849"/>
      <c r="J627" s="849"/>
      <c r="K627" s="837">
        <v>0</v>
      </c>
      <c r="L627" s="849">
        <v>18</v>
      </c>
      <c r="M627" s="850">
        <v>4188.24</v>
      </c>
    </row>
    <row r="628" spans="1:13" ht="14.4" customHeight="1" x14ac:dyDescent="0.3">
      <c r="A628" s="831" t="s">
        <v>2203</v>
      </c>
      <c r="B628" s="832" t="s">
        <v>3764</v>
      </c>
      <c r="C628" s="832" t="s">
        <v>3575</v>
      </c>
      <c r="D628" s="832" t="s">
        <v>2920</v>
      </c>
      <c r="E628" s="832" t="s">
        <v>2941</v>
      </c>
      <c r="F628" s="849">
        <v>3</v>
      </c>
      <c r="G628" s="849">
        <v>2908.44</v>
      </c>
      <c r="H628" s="837">
        <v>1</v>
      </c>
      <c r="I628" s="849"/>
      <c r="J628" s="849"/>
      <c r="K628" s="837">
        <v>0</v>
      </c>
      <c r="L628" s="849">
        <v>3</v>
      </c>
      <c r="M628" s="850">
        <v>2908.44</v>
      </c>
    </row>
    <row r="629" spans="1:13" ht="14.4" customHeight="1" x14ac:dyDescent="0.3">
      <c r="A629" s="831" t="s">
        <v>2203</v>
      </c>
      <c r="B629" s="832" t="s">
        <v>3764</v>
      </c>
      <c r="C629" s="832" t="s">
        <v>2919</v>
      </c>
      <c r="D629" s="832" t="s">
        <v>2920</v>
      </c>
      <c r="E629" s="832" t="s">
        <v>2921</v>
      </c>
      <c r="F629" s="849">
        <v>34</v>
      </c>
      <c r="G629" s="849">
        <v>49443.820000000007</v>
      </c>
      <c r="H629" s="837">
        <v>1</v>
      </c>
      <c r="I629" s="849"/>
      <c r="J629" s="849"/>
      <c r="K629" s="837">
        <v>0</v>
      </c>
      <c r="L629" s="849">
        <v>34</v>
      </c>
      <c r="M629" s="850">
        <v>49443.820000000007</v>
      </c>
    </row>
    <row r="630" spans="1:13" ht="14.4" customHeight="1" x14ac:dyDescent="0.3">
      <c r="A630" s="831" t="s">
        <v>2203</v>
      </c>
      <c r="B630" s="832" t="s">
        <v>3764</v>
      </c>
      <c r="C630" s="832" t="s">
        <v>3202</v>
      </c>
      <c r="D630" s="832" t="s">
        <v>2920</v>
      </c>
      <c r="E630" s="832" t="s">
        <v>3203</v>
      </c>
      <c r="F630" s="849">
        <v>6</v>
      </c>
      <c r="G630" s="849">
        <v>11633.82</v>
      </c>
      <c r="H630" s="837">
        <v>1</v>
      </c>
      <c r="I630" s="849"/>
      <c r="J630" s="849"/>
      <c r="K630" s="837">
        <v>0</v>
      </c>
      <c r="L630" s="849">
        <v>6</v>
      </c>
      <c r="M630" s="850">
        <v>11633.82</v>
      </c>
    </row>
    <row r="631" spans="1:13" ht="14.4" customHeight="1" x14ac:dyDescent="0.3">
      <c r="A631" s="831" t="s">
        <v>2203</v>
      </c>
      <c r="B631" s="832" t="s">
        <v>3764</v>
      </c>
      <c r="C631" s="832" t="s">
        <v>2922</v>
      </c>
      <c r="D631" s="832" t="s">
        <v>2917</v>
      </c>
      <c r="E631" s="832" t="s">
        <v>2923</v>
      </c>
      <c r="F631" s="849">
        <v>25</v>
      </c>
      <c r="G631" s="849">
        <v>48474.25</v>
      </c>
      <c r="H631" s="837">
        <v>1</v>
      </c>
      <c r="I631" s="849"/>
      <c r="J631" s="849"/>
      <c r="K631" s="837">
        <v>0</v>
      </c>
      <c r="L631" s="849">
        <v>25</v>
      </c>
      <c r="M631" s="850">
        <v>48474.25</v>
      </c>
    </row>
    <row r="632" spans="1:13" ht="14.4" customHeight="1" x14ac:dyDescent="0.3">
      <c r="A632" s="831" t="s">
        <v>2203</v>
      </c>
      <c r="B632" s="832" t="s">
        <v>3764</v>
      </c>
      <c r="C632" s="832" t="s">
        <v>2924</v>
      </c>
      <c r="D632" s="832" t="s">
        <v>2917</v>
      </c>
      <c r="E632" s="832" t="s">
        <v>2925</v>
      </c>
      <c r="F632" s="849">
        <v>12</v>
      </c>
      <c r="G632" s="849">
        <v>17450.760000000002</v>
      </c>
      <c r="H632" s="837">
        <v>1</v>
      </c>
      <c r="I632" s="849"/>
      <c r="J632" s="849"/>
      <c r="K632" s="837">
        <v>0</v>
      </c>
      <c r="L632" s="849">
        <v>12</v>
      </c>
      <c r="M632" s="850">
        <v>17450.760000000002</v>
      </c>
    </row>
    <row r="633" spans="1:13" ht="14.4" customHeight="1" x14ac:dyDescent="0.3">
      <c r="A633" s="831" t="s">
        <v>2203</v>
      </c>
      <c r="B633" s="832" t="s">
        <v>3764</v>
      </c>
      <c r="C633" s="832" t="s">
        <v>3207</v>
      </c>
      <c r="D633" s="832" t="s">
        <v>2917</v>
      </c>
      <c r="E633" s="832" t="s">
        <v>3208</v>
      </c>
      <c r="F633" s="849">
        <v>18</v>
      </c>
      <c r="G633" s="849">
        <v>8725.5</v>
      </c>
      <c r="H633" s="837">
        <v>1</v>
      </c>
      <c r="I633" s="849"/>
      <c r="J633" s="849"/>
      <c r="K633" s="837">
        <v>0</v>
      </c>
      <c r="L633" s="849">
        <v>18</v>
      </c>
      <c r="M633" s="850">
        <v>8725.5</v>
      </c>
    </row>
    <row r="634" spans="1:13" ht="14.4" customHeight="1" x14ac:dyDescent="0.3">
      <c r="A634" s="831" t="s">
        <v>2203</v>
      </c>
      <c r="B634" s="832" t="s">
        <v>3764</v>
      </c>
      <c r="C634" s="832" t="s">
        <v>3209</v>
      </c>
      <c r="D634" s="832" t="s">
        <v>2917</v>
      </c>
      <c r="E634" s="832" t="s">
        <v>3210</v>
      </c>
      <c r="F634" s="849">
        <v>22</v>
      </c>
      <c r="G634" s="849">
        <v>21328.560000000001</v>
      </c>
      <c r="H634" s="837">
        <v>1</v>
      </c>
      <c r="I634" s="849"/>
      <c r="J634" s="849"/>
      <c r="K634" s="837">
        <v>0</v>
      </c>
      <c r="L634" s="849">
        <v>22</v>
      </c>
      <c r="M634" s="850">
        <v>21328.560000000001</v>
      </c>
    </row>
    <row r="635" spans="1:13" ht="14.4" customHeight="1" x14ac:dyDescent="0.3">
      <c r="A635" s="831" t="s">
        <v>2203</v>
      </c>
      <c r="B635" s="832" t="s">
        <v>3764</v>
      </c>
      <c r="C635" s="832" t="s">
        <v>2926</v>
      </c>
      <c r="D635" s="832" t="s">
        <v>2927</v>
      </c>
      <c r="E635" s="832" t="s">
        <v>2928</v>
      </c>
      <c r="F635" s="849">
        <v>5</v>
      </c>
      <c r="G635" s="849">
        <v>9694.85</v>
      </c>
      <c r="H635" s="837">
        <v>1</v>
      </c>
      <c r="I635" s="849"/>
      <c r="J635" s="849"/>
      <c r="K635" s="837">
        <v>0</v>
      </c>
      <c r="L635" s="849">
        <v>5</v>
      </c>
      <c r="M635" s="850">
        <v>9694.85</v>
      </c>
    </row>
    <row r="636" spans="1:13" ht="14.4" customHeight="1" x14ac:dyDescent="0.3">
      <c r="A636" s="831" t="s">
        <v>2203</v>
      </c>
      <c r="B636" s="832" t="s">
        <v>3764</v>
      </c>
      <c r="C636" s="832" t="s">
        <v>3158</v>
      </c>
      <c r="D636" s="832" t="s">
        <v>2920</v>
      </c>
      <c r="E636" s="832" t="s">
        <v>2935</v>
      </c>
      <c r="F636" s="849">
        <v>12</v>
      </c>
      <c r="G636" s="849">
        <v>5817</v>
      </c>
      <c r="H636" s="837">
        <v>1</v>
      </c>
      <c r="I636" s="849"/>
      <c r="J636" s="849"/>
      <c r="K636" s="837">
        <v>0</v>
      </c>
      <c r="L636" s="849">
        <v>12</v>
      </c>
      <c r="M636" s="850">
        <v>5817</v>
      </c>
    </row>
    <row r="637" spans="1:13" ht="14.4" customHeight="1" x14ac:dyDescent="0.3">
      <c r="A637" s="831" t="s">
        <v>2203</v>
      </c>
      <c r="B637" s="832" t="s">
        <v>3764</v>
      </c>
      <c r="C637" s="832" t="s">
        <v>2931</v>
      </c>
      <c r="D637" s="832" t="s">
        <v>2927</v>
      </c>
      <c r="E637" s="832" t="s">
        <v>2932</v>
      </c>
      <c r="F637" s="849">
        <v>12</v>
      </c>
      <c r="G637" s="849">
        <v>11633.76</v>
      </c>
      <c r="H637" s="837">
        <v>1</v>
      </c>
      <c r="I637" s="849"/>
      <c r="J637" s="849"/>
      <c r="K637" s="837">
        <v>0</v>
      </c>
      <c r="L637" s="849">
        <v>12</v>
      </c>
      <c r="M637" s="850">
        <v>11633.76</v>
      </c>
    </row>
    <row r="638" spans="1:13" ht="14.4" customHeight="1" x14ac:dyDescent="0.3">
      <c r="A638" s="831" t="s">
        <v>2203</v>
      </c>
      <c r="B638" s="832" t="s">
        <v>3764</v>
      </c>
      <c r="C638" s="832" t="s">
        <v>2933</v>
      </c>
      <c r="D638" s="832" t="s">
        <v>2934</v>
      </c>
      <c r="E638" s="832" t="s">
        <v>2935</v>
      </c>
      <c r="F638" s="849"/>
      <c r="G638" s="849"/>
      <c r="H638" s="837">
        <v>0</v>
      </c>
      <c r="I638" s="849">
        <v>48</v>
      </c>
      <c r="J638" s="849">
        <v>23268</v>
      </c>
      <c r="K638" s="837">
        <v>1</v>
      </c>
      <c r="L638" s="849">
        <v>48</v>
      </c>
      <c r="M638" s="850">
        <v>23268</v>
      </c>
    </row>
    <row r="639" spans="1:13" ht="14.4" customHeight="1" x14ac:dyDescent="0.3">
      <c r="A639" s="831" t="s">
        <v>2203</v>
      </c>
      <c r="B639" s="832" t="s">
        <v>3764</v>
      </c>
      <c r="C639" s="832" t="s">
        <v>2940</v>
      </c>
      <c r="D639" s="832" t="s">
        <v>2934</v>
      </c>
      <c r="E639" s="832" t="s">
        <v>2941</v>
      </c>
      <c r="F639" s="849"/>
      <c r="G639" s="849"/>
      <c r="H639" s="837">
        <v>0</v>
      </c>
      <c r="I639" s="849">
        <v>18</v>
      </c>
      <c r="J639" s="849">
        <v>17450.64</v>
      </c>
      <c r="K639" s="837">
        <v>1</v>
      </c>
      <c r="L639" s="849">
        <v>18</v>
      </c>
      <c r="M639" s="850">
        <v>17450.64</v>
      </c>
    </row>
    <row r="640" spans="1:13" ht="14.4" customHeight="1" x14ac:dyDescent="0.3">
      <c r="A640" s="831" t="s">
        <v>2203</v>
      </c>
      <c r="B640" s="832" t="s">
        <v>3764</v>
      </c>
      <c r="C640" s="832" t="s">
        <v>3211</v>
      </c>
      <c r="D640" s="832" t="s">
        <v>2934</v>
      </c>
      <c r="E640" s="832" t="s">
        <v>3203</v>
      </c>
      <c r="F640" s="849"/>
      <c r="G640" s="849"/>
      <c r="H640" s="837">
        <v>0</v>
      </c>
      <c r="I640" s="849">
        <v>9</v>
      </c>
      <c r="J640" s="849">
        <v>17450.73</v>
      </c>
      <c r="K640" s="837">
        <v>1</v>
      </c>
      <c r="L640" s="849">
        <v>9</v>
      </c>
      <c r="M640" s="850">
        <v>17450.73</v>
      </c>
    </row>
    <row r="641" spans="1:13" ht="14.4" customHeight="1" x14ac:dyDescent="0.3">
      <c r="A641" s="831" t="s">
        <v>2203</v>
      </c>
      <c r="B641" s="832" t="s">
        <v>3764</v>
      </c>
      <c r="C641" s="832" t="s">
        <v>2942</v>
      </c>
      <c r="D641" s="832" t="s">
        <v>2934</v>
      </c>
      <c r="E641" s="832" t="s">
        <v>2943</v>
      </c>
      <c r="F641" s="849"/>
      <c r="G641" s="849"/>
      <c r="H641" s="837">
        <v>0</v>
      </c>
      <c r="I641" s="849">
        <v>2</v>
      </c>
      <c r="J641" s="849">
        <v>484.74</v>
      </c>
      <c r="K641" s="837">
        <v>1</v>
      </c>
      <c r="L641" s="849">
        <v>2</v>
      </c>
      <c r="M641" s="850">
        <v>484.74</v>
      </c>
    </row>
    <row r="642" spans="1:13" ht="14.4" customHeight="1" x14ac:dyDescent="0.3">
      <c r="A642" s="831" t="s">
        <v>2203</v>
      </c>
      <c r="B642" s="832" t="s">
        <v>3764</v>
      </c>
      <c r="C642" s="832" t="s">
        <v>3214</v>
      </c>
      <c r="D642" s="832" t="s">
        <v>2934</v>
      </c>
      <c r="E642" s="832" t="s">
        <v>2921</v>
      </c>
      <c r="F642" s="849"/>
      <c r="G642" s="849"/>
      <c r="H642" s="837">
        <v>0</v>
      </c>
      <c r="I642" s="849">
        <v>18</v>
      </c>
      <c r="J642" s="849">
        <v>26176.140000000003</v>
      </c>
      <c r="K642" s="837">
        <v>1</v>
      </c>
      <c r="L642" s="849">
        <v>18</v>
      </c>
      <c r="M642" s="850">
        <v>26176.140000000003</v>
      </c>
    </row>
    <row r="643" spans="1:13" ht="14.4" customHeight="1" x14ac:dyDescent="0.3">
      <c r="A643" s="831" t="s">
        <v>2203</v>
      </c>
      <c r="B643" s="832" t="s">
        <v>3765</v>
      </c>
      <c r="C643" s="832" t="s">
        <v>3414</v>
      </c>
      <c r="D643" s="832" t="s">
        <v>2900</v>
      </c>
      <c r="E643" s="832" t="s">
        <v>2904</v>
      </c>
      <c r="F643" s="849">
        <v>6</v>
      </c>
      <c r="G643" s="849">
        <v>5816.88</v>
      </c>
      <c r="H643" s="837">
        <v>1</v>
      </c>
      <c r="I643" s="849"/>
      <c r="J643" s="849"/>
      <c r="K643" s="837">
        <v>0</v>
      </c>
      <c r="L643" s="849">
        <v>6</v>
      </c>
      <c r="M643" s="850">
        <v>5816.88</v>
      </c>
    </row>
    <row r="644" spans="1:13" ht="14.4" customHeight="1" x14ac:dyDescent="0.3">
      <c r="A644" s="831" t="s">
        <v>2203</v>
      </c>
      <c r="B644" s="832" t="s">
        <v>3765</v>
      </c>
      <c r="C644" s="832" t="s">
        <v>2894</v>
      </c>
      <c r="D644" s="832" t="s">
        <v>2895</v>
      </c>
      <c r="E644" s="832" t="s">
        <v>2896</v>
      </c>
      <c r="F644" s="849">
        <v>9</v>
      </c>
      <c r="G644" s="849">
        <v>6786.36</v>
      </c>
      <c r="H644" s="837">
        <v>0.42857142857142855</v>
      </c>
      <c r="I644" s="849">
        <v>12</v>
      </c>
      <c r="J644" s="849">
        <v>9048.48</v>
      </c>
      <c r="K644" s="837">
        <v>0.5714285714285714</v>
      </c>
      <c r="L644" s="849">
        <v>21</v>
      </c>
      <c r="M644" s="850">
        <v>15834.84</v>
      </c>
    </row>
    <row r="645" spans="1:13" ht="14.4" customHeight="1" x14ac:dyDescent="0.3">
      <c r="A645" s="831" t="s">
        <v>2203</v>
      </c>
      <c r="B645" s="832" t="s">
        <v>3765</v>
      </c>
      <c r="C645" s="832" t="s">
        <v>3199</v>
      </c>
      <c r="D645" s="832" t="s">
        <v>2895</v>
      </c>
      <c r="E645" s="832" t="s">
        <v>2904</v>
      </c>
      <c r="F645" s="849">
        <v>11</v>
      </c>
      <c r="G645" s="849">
        <v>12441.66</v>
      </c>
      <c r="H645" s="837">
        <v>1</v>
      </c>
      <c r="I645" s="849"/>
      <c r="J645" s="849"/>
      <c r="K645" s="837">
        <v>0</v>
      </c>
      <c r="L645" s="849">
        <v>11</v>
      </c>
      <c r="M645" s="850">
        <v>12441.66</v>
      </c>
    </row>
    <row r="646" spans="1:13" ht="14.4" customHeight="1" x14ac:dyDescent="0.3">
      <c r="A646" s="831" t="s">
        <v>2203</v>
      </c>
      <c r="B646" s="832" t="s">
        <v>3765</v>
      </c>
      <c r="C646" s="832" t="s">
        <v>2897</v>
      </c>
      <c r="D646" s="832" t="s">
        <v>2895</v>
      </c>
      <c r="E646" s="832" t="s">
        <v>2898</v>
      </c>
      <c r="F646" s="849">
        <v>20</v>
      </c>
      <c r="G646" s="849">
        <v>30161.599999999999</v>
      </c>
      <c r="H646" s="837">
        <v>0.5714285714285714</v>
      </c>
      <c r="I646" s="849">
        <v>15</v>
      </c>
      <c r="J646" s="849">
        <v>22621.199999999997</v>
      </c>
      <c r="K646" s="837">
        <v>0.42857142857142855</v>
      </c>
      <c r="L646" s="849">
        <v>35</v>
      </c>
      <c r="M646" s="850">
        <v>52782.799999999996</v>
      </c>
    </row>
    <row r="647" spans="1:13" ht="14.4" customHeight="1" x14ac:dyDescent="0.3">
      <c r="A647" s="831" t="s">
        <v>2203</v>
      </c>
      <c r="B647" s="832" t="s">
        <v>3765</v>
      </c>
      <c r="C647" s="832" t="s">
        <v>2899</v>
      </c>
      <c r="D647" s="832" t="s">
        <v>2900</v>
      </c>
      <c r="E647" s="832" t="s">
        <v>2896</v>
      </c>
      <c r="F647" s="849">
        <v>5</v>
      </c>
      <c r="G647" s="849">
        <v>3231.6000000000004</v>
      </c>
      <c r="H647" s="837">
        <v>1</v>
      </c>
      <c r="I647" s="849"/>
      <c r="J647" s="849"/>
      <c r="K647" s="837">
        <v>0</v>
      </c>
      <c r="L647" s="849">
        <v>5</v>
      </c>
      <c r="M647" s="850">
        <v>3231.6000000000004</v>
      </c>
    </row>
    <row r="648" spans="1:13" ht="14.4" customHeight="1" x14ac:dyDescent="0.3">
      <c r="A648" s="831" t="s">
        <v>2203</v>
      </c>
      <c r="B648" s="832" t="s">
        <v>3765</v>
      </c>
      <c r="C648" s="832" t="s">
        <v>2901</v>
      </c>
      <c r="D648" s="832" t="s">
        <v>2902</v>
      </c>
      <c r="E648" s="832" t="s">
        <v>2896</v>
      </c>
      <c r="F648" s="849"/>
      <c r="G648" s="849"/>
      <c r="H648" s="837">
        <v>0</v>
      </c>
      <c r="I648" s="849">
        <v>3</v>
      </c>
      <c r="J648" s="849">
        <v>2262.12</v>
      </c>
      <c r="K648" s="837">
        <v>1</v>
      </c>
      <c r="L648" s="849">
        <v>3</v>
      </c>
      <c r="M648" s="850">
        <v>2262.12</v>
      </c>
    </row>
    <row r="649" spans="1:13" ht="14.4" customHeight="1" x14ac:dyDescent="0.3">
      <c r="A649" s="831" t="s">
        <v>2203</v>
      </c>
      <c r="B649" s="832" t="s">
        <v>3765</v>
      </c>
      <c r="C649" s="832" t="s">
        <v>2903</v>
      </c>
      <c r="D649" s="832" t="s">
        <v>2902</v>
      </c>
      <c r="E649" s="832" t="s">
        <v>2904</v>
      </c>
      <c r="F649" s="849"/>
      <c r="G649" s="849"/>
      <c r="H649" s="837">
        <v>0</v>
      </c>
      <c r="I649" s="849">
        <v>6</v>
      </c>
      <c r="J649" s="849">
        <v>6786.36</v>
      </c>
      <c r="K649" s="837">
        <v>1</v>
      </c>
      <c r="L649" s="849">
        <v>6</v>
      </c>
      <c r="M649" s="850">
        <v>6786.36</v>
      </c>
    </row>
    <row r="650" spans="1:13" ht="14.4" customHeight="1" x14ac:dyDescent="0.3">
      <c r="A650" s="831" t="s">
        <v>2203</v>
      </c>
      <c r="B650" s="832" t="s">
        <v>3765</v>
      </c>
      <c r="C650" s="832" t="s">
        <v>3416</v>
      </c>
      <c r="D650" s="832" t="s">
        <v>2902</v>
      </c>
      <c r="E650" s="832" t="s">
        <v>2898</v>
      </c>
      <c r="F650" s="849"/>
      <c r="G650" s="849"/>
      <c r="H650" s="837">
        <v>0</v>
      </c>
      <c r="I650" s="849">
        <v>6</v>
      </c>
      <c r="J650" s="849">
        <v>9048.48</v>
      </c>
      <c r="K650" s="837">
        <v>1</v>
      </c>
      <c r="L650" s="849">
        <v>6</v>
      </c>
      <c r="M650" s="850">
        <v>9048.48</v>
      </c>
    </row>
    <row r="651" spans="1:13" ht="14.4" customHeight="1" x14ac:dyDescent="0.3">
      <c r="A651" s="831" t="s">
        <v>2203</v>
      </c>
      <c r="B651" s="832" t="s">
        <v>1746</v>
      </c>
      <c r="C651" s="832" t="s">
        <v>1985</v>
      </c>
      <c r="D651" s="832" t="s">
        <v>1986</v>
      </c>
      <c r="E651" s="832" t="s">
        <v>1987</v>
      </c>
      <c r="F651" s="849"/>
      <c r="G651" s="849"/>
      <c r="H651" s="837"/>
      <c r="I651" s="849">
        <v>55</v>
      </c>
      <c r="J651" s="849">
        <v>0</v>
      </c>
      <c r="K651" s="837"/>
      <c r="L651" s="849">
        <v>55</v>
      </c>
      <c r="M651" s="850">
        <v>0</v>
      </c>
    </row>
    <row r="652" spans="1:13" ht="14.4" customHeight="1" x14ac:dyDescent="0.3">
      <c r="A652" s="831" t="s">
        <v>2203</v>
      </c>
      <c r="B652" s="832" t="s">
        <v>3766</v>
      </c>
      <c r="C652" s="832" t="s">
        <v>3314</v>
      </c>
      <c r="D652" s="832" t="s">
        <v>2837</v>
      </c>
      <c r="E652" s="832" t="s">
        <v>3315</v>
      </c>
      <c r="F652" s="849"/>
      <c r="G652" s="849"/>
      <c r="H652" s="837">
        <v>0</v>
      </c>
      <c r="I652" s="849">
        <v>3</v>
      </c>
      <c r="J652" s="849">
        <v>362.31</v>
      </c>
      <c r="K652" s="837">
        <v>1</v>
      </c>
      <c r="L652" s="849">
        <v>3</v>
      </c>
      <c r="M652" s="850">
        <v>362.31</v>
      </c>
    </row>
    <row r="653" spans="1:13" ht="14.4" customHeight="1" x14ac:dyDescent="0.3">
      <c r="A653" s="831" t="s">
        <v>2203</v>
      </c>
      <c r="B653" s="832" t="s">
        <v>3766</v>
      </c>
      <c r="C653" s="832" t="s">
        <v>2519</v>
      </c>
      <c r="D653" s="832" t="s">
        <v>2520</v>
      </c>
      <c r="E653" s="832" t="s">
        <v>2521</v>
      </c>
      <c r="F653" s="849">
        <v>1</v>
      </c>
      <c r="G653" s="849">
        <v>60.39</v>
      </c>
      <c r="H653" s="837">
        <v>1</v>
      </c>
      <c r="I653" s="849"/>
      <c r="J653" s="849"/>
      <c r="K653" s="837">
        <v>0</v>
      </c>
      <c r="L653" s="849">
        <v>1</v>
      </c>
      <c r="M653" s="850">
        <v>60.39</v>
      </c>
    </row>
    <row r="654" spans="1:13" ht="14.4" customHeight="1" x14ac:dyDescent="0.3">
      <c r="A654" s="831" t="s">
        <v>2203</v>
      </c>
      <c r="B654" s="832" t="s">
        <v>3766</v>
      </c>
      <c r="C654" s="832" t="s">
        <v>2836</v>
      </c>
      <c r="D654" s="832" t="s">
        <v>2837</v>
      </c>
      <c r="E654" s="832" t="s">
        <v>2838</v>
      </c>
      <c r="F654" s="849"/>
      <c r="G654" s="849"/>
      <c r="H654" s="837">
        <v>0</v>
      </c>
      <c r="I654" s="849">
        <v>1</v>
      </c>
      <c r="J654" s="849">
        <v>60.39</v>
      </c>
      <c r="K654" s="837">
        <v>1</v>
      </c>
      <c r="L654" s="849">
        <v>1</v>
      </c>
      <c r="M654" s="850">
        <v>60.39</v>
      </c>
    </row>
    <row r="655" spans="1:13" ht="14.4" customHeight="1" x14ac:dyDescent="0.3">
      <c r="A655" s="831" t="s">
        <v>2203</v>
      </c>
      <c r="B655" s="832" t="s">
        <v>3766</v>
      </c>
      <c r="C655" s="832" t="s">
        <v>3607</v>
      </c>
      <c r="D655" s="832" t="s">
        <v>2837</v>
      </c>
      <c r="E655" s="832" t="s">
        <v>3608</v>
      </c>
      <c r="F655" s="849">
        <v>2</v>
      </c>
      <c r="G655" s="849">
        <v>0</v>
      </c>
      <c r="H655" s="837"/>
      <c r="I655" s="849"/>
      <c r="J655" s="849"/>
      <c r="K655" s="837"/>
      <c r="L655" s="849">
        <v>2</v>
      </c>
      <c r="M655" s="850">
        <v>0</v>
      </c>
    </row>
    <row r="656" spans="1:13" ht="14.4" customHeight="1" x14ac:dyDescent="0.3">
      <c r="A656" s="831" t="s">
        <v>2203</v>
      </c>
      <c r="B656" s="832" t="s">
        <v>3767</v>
      </c>
      <c r="C656" s="832" t="s">
        <v>2980</v>
      </c>
      <c r="D656" s="832" t="s">
        <v>2981</v>
      </c>
      <c r="E656" s="832" t="s">
        <v>2982</v>
      </c>
      <c r="F656" s="849"/>
      <c r="G656" s="849"/>
      <c r="H656" s="837">
        <v>0</v>
      </c>
      <c r="I656" s="849">
        <v>8</v>
      </c>
      <c r="J656" s="849">
        <v>827.56</v>
      </c>
      <c r="K656" s="837">
        <v>1</v>
      </c>
      <c r="L656" s="849">
        <v>8</v>
      </c>
      <c r="M656" s="850">
        <v>827.56</v>
      </c>
    </row>
    <row r="657" spans="1:13" ht="14.4" customHeight="1" x14ac:dyDescent="0.3">
      <c r="A657" s="831" t="s">
        <v>2203</v>
      </c>
      <c r="B657" s="832" t="s">
        <v>3768</v>
      </c>
      <c r="C657" s="832" t="s">
        <v>2946</v>
      </c>
      <c r="D657" s="832" t="s">
        <v>2318</v>
      </c>
      <c r="E657" s="832" t="s">
        <v>2947</v>
      </c>
      <c r="F657" s="849"/>
      <c r="G657" s="849"/>
      <c r="H657" s="837">
        <v>0</v>
      </c>
      <c r="I657" s="849">
        <v>1</v>
      </c>
      <c r="J657" s="849">
        <v>537.12</v>
      </c>
      <c r="K657" s="837">
        <v>1</v>
      </c>
      <c r="L657" s="849">
        <v>1</v>
      </c>
      <c r="M657" s="850">
        <v>537.12</v>
      </c>
    </row>
    <row r="658" spans="1:13" ht="14.4" customHeight="1" x14ac:dyDescent="0.3">
      <c r="A658" s="831" t="s">
        <v>2203</v>
      </c>
      <c r="B658" s="832" t="s">
        <v>3768</v>
      </c>
      <c r="C658" s="832" t="s">
        <v>2317</v>
      </c>
      <c r="D658" s="832" t="s">
        <v>2318</v>
      </c>
      <c r="E658" s="832" t="s">
        <v>2319</v>
      </c>
      <c r="F658" s="849"/>
      <c r="G658" s="849"/>
      <c r="H658" s="837">
        <v>0</v>
      </c>
      <c r="I658" s="849">
        <v>14</v>
      </c>
      <c r="J658" s="849">
        <v>11878.859999999999</v>
      </c>
      <c r="K658" s="837">
        <v>1</v>
      </c>
      <c r="L658" s="849">
        <v>14</v>
      </c>
      <c r="M658" s="850">
        <v>11878.859999999999</v>
      </c>
    </row>
    <row r="659" spans="1:13" ht="14.4" customHeight="1" x14ac:dyDescent="0.3">
      <c r="A659" s="831" t="s">
        <v>2203</v>
      </c>
      <c r="B659" s="832" t="s">
        <v>1999</v>
      </c>
      <c r="C659" s="832" t="s">
        <v>3294</v>
      </c>
      <c r="D659" s="832" t="s">
        <v>3038</v>
      </c>
      <c r="E659" s="832" t="s">
        <v>3042</v>
      </c>
      <c r="F659" s="849">
        <v>6</v>
      </c>
      <c r="G659" s="849">
        <v>3587.2799999999997</v>
      </c>
      <c r="H659" s="837">
        <v>1</v>
      </c>
      <c r="I659" s="849"/>
      <c r="J659" s="849"/>
      <c r="K659" s="837">
        <v>0</v>
      </c>
      <c r="L659" s="849">
        <v>6</v>
      </c>
      <c r="M659" s="850">
        <v>3587.2799999999997</v>
      </c>
    </row>
    <row r="660" spans="1:13" ht="14.4" customHeight="1" x14ac:dyDescent="0.3">
      <c r="A660" s="831" t="s">
        <v>2203</v>
      </c>
      <c r="B660" s="832" t="s">
        <v>1999</v>
      </c>
      <c r="C660" s="832" t="s">
        <v>3037</v>
      </c>
      <c r="D660" s="832" t="s">
        <v>3038</v>
      </c>
      <c r="E660" s="832" t="s">
        <v>2432</v>
      </c>
      <c r="F660" s="849">
        <v>8</v>
      </c>
      <c r="G660" s="849">
        <v>9566</v>
      </c>
      <c r="H660" s="837">
        <v>1</v>
      </c>
      <c r="I660" s="849"/>
      <c r="J660" s="849"/>
      <c r="K660" s="837">
        <v>0</v>
      </c>
      <c r="L660" s="849">
        <v>8</v>
      </c>
      <c r="M660" s="850">
        <v>9566</v>
      </c>
    </row>
    <row r="661" spans="1:13" ht="14.4" customHeight="1" x14ac:dyDescent="0.3">
      <c r="A661" s="831" t="s">
        <v>2203</v>
      </c>
      <c r="B661" s="832" t="s">
        <v>1999</v>
      </c>
      <c r="C661" s="832" t="s">
        <v>3039</v>
      </c>
      <c r="D661" s="832" t="s">
        <v>3038</v>
      </c>
      <c r="E661" s="832" t="s">
        <v>3040</v>
      </c>
      <c r="F661" s="849">
        <v>6</v>
      </c>
      <c r="G661" s="849">
        <v>0</v>
      </c>
      <c r="H661" s="837"/>
      <c r="I661" s="849"/>
      <c r="J661" s="849"/>
      <c r="K661" s="837"/>
      <c r="L661" s="849">
        <v>6</v>
      </c>
      <c r="M661" s="850">
        <v>0</v>
      </c>
    </row>
    <row r="662" spans="1:13" ht="14.4" customHeight="1" x14ac:dyDescent="0.3">
      <c r="A662" s="831" t="s">
        <v>2203</v>
      </c>
      <c r="B662" s="832" t="s">
        <v>1999</v>
      </c>
      <c r="C662" s="832" t="s">
        <v>3041</v>
      </c>
      <c r="D662" s="832" t="s">
        <v>2001</v>
      </c>
      <c r="E662" s="832" t="s">
        <v>3042</v>
      </c>
      <c r="F662" s="849"/>
      <c r="G662" s="849"/>
      <c r="H662" s="837">
        <v>0</v>
      </c>
      <c r="I662" s="849">
        <v>1</v>
      </c>
      <c r="J662" s="849">
        <v>597.88</v>
      </c>
      <c r="K662" s="837">
        <v>1</v>
      </c>
      <c r="L662" s="849">
        <v>1</v>
      </c>
      <c r="M662" s="850">
        <v>597.88</v>
      </c>
    </row>
    <row r="663" spans="1:13" ht="14.4" customHeight="1" x14ac:dyDescent="0.3">
      <c r="A663" s="831" t="s">
        <v>2203</v>
      </c>
      <c r="B663" s="832" t="s">
        <v>1999</v>
      </c>
      <c r="C663" s="832" t="s">
        <v>3043</v>
      </c>
      <c r="D663" s="832" t="s">
        <v>2431</v>
      </c>
      <c r="E663" s="832" t="s">
        <v>3042</v>
      </c>
      <c r="F663" s="849">
        <v>9</v>
      </c>
      <c r="G663" s="849">
        <v>7719.75</v>
      </c>
      <c r="H663" s="837">
        <v>1</v>
      </c>
      <c r="I663" s="849"/>
      <c r="J663" s="849"/>
      <c r="K663" s="837">
        <v>0</v>
      </c>
      <c r="L663" s="849">
        <v>9</v>
      </c>
      <c r="M663" s="850">
        <v>7719.75</v>
      </c>
    </row>
    <row r="664" spans="1:13" ht="14.4" customHeight="1" x14ac:dyDescent="0.3">
      <c r="A664" s="831" t="s">
        <v>2203</v>
      </c>
      <c r="B664" s="832" t="s">
        <v>1999</v>
      </c>
      <c r="C664" s="832" t="s">
        <v>2430</v>
      </c>
      <c r="D664" s="832" t="s">
        <v>2431</v>
      </c>
      <c r="E664" s="832" t="s">
        <v>2432</v>
      </c>
      <c r="F664" s="849">
        <v>27</v>
      </c>
      <c r="G664" s="849">
        <v>46315.8</v>
      </c>
      <c r="H664" s="837">
        <v>1</v>
      </c>
      <c r="I664" s="849"/>
      <c r="J664" s="849"/>
      <c r="K664" s="837">
        <v>0</v>
      </c>
      <c r="L664" s="849">
        <v>27</v>
      </c>
      <c r="M664" s="850">
        <v>46315.8</v>
      </c>
    </row>
    <row r="665" spans="1:13" ht="14.4" customHeight="1" x14ac:dyDescent="0.3">
      <c r="A665" s="831" t="s">
        <v>2203</v>
      </c>
      <c r="B665" s="832" t="s">
        <v>1999</v>
      </c>
      <c r="C665" s="832" t="s">
        <v>3044</v>
      </c>
      <c r="D665" s="832" t="s">
        <v>3045</v>
      </c>
      <c r="E665" s="832" t="s">
        <v>2432</v>
      </c>
      <c r="F665" s="849">
        <v>15</v>
      </c>
      <c r="G665" s="849">
        <v>25732.200000000004</v>
      </c>
      <c r="H665" s="837">
        <v>1</v>
      </c>
      <c r="I665" s="849"/>
      <c r="J665" s="849"/>
      <c r="K665" s="837">
        <v>0</v>
      </c>
      <c r="L665" s="849">
        <v>15</v>
      </c>
      <c r="M665" s="850">
        <v>25732.200000000004</v>
      </c>
    </row>
    <row r="666" spans="1:13" ht="14.4" customHeight="1" x14ac:dyDescent="0.3">
      <c r="A666" s="831" t="s">
        <v>2203</v>
      </c>
      <c r="B666" s="832" t="s">
        <v>1999</v>
      </c>
      <c r="C666" s="832" t="s">
        <v>3046</v>
      </c>
      <c r="D666" s="832" t="s">
        <v>2001</v>
      </c>
      <c r="E666" s="832" t="s">
        <v>2432</v>
      </c>
      <c r="F666" s="849"/>
      <c r="G666" s="849"/>
      <c r="H666" s="837">
        <v>0</v>
      </c>
      <c r="I666" s="849">
        <v>9</v>
      </c>
      <c r="J666" s="849">
        <v>10761.75</v>
      </c>
      <c r="K666" s="837">
        <v>1</v>
      </c>
      <c r="L666" s="849">
        <v>9</v>
      </c>
      <c r="M666" s="850">
        <v>10761.75</v>
      </c>
    </row>
    <row r="667" spans="1:13" ht="14.4" customHeight="1" x14ac:dyDescent="0.3">
      <c r="A667" s="831" t="s">
        <v>2203</v>
      </c>
      <c r="B667" s="832" t="s">
        <v>1999</v>
      </c>
      <c r="C667" s="832" t="s">
        <v>2000</v>
      </c>
      <c r="D667" s="832" t="s">
        <v>2001</v>
      </c>
      <c r="E667" s="832" t="s">
        <v>2002</v>
      </c>
      <c r="F667" s="849"/>
      <c r="G667" s="849"/>
      <c r="H667" s="837">
        <v>0</v>
      </c>
      <c r="I667" s="849">
        <v>7</v>
      </c>
      <c r="J667" s="849">
        <v>2092.58</v>
      </c>
      <c r="K667" s="837">
        <v>1</v>
      </c>
      <c r="L667" s="849">
        <v>7</v>
      </c>
      <c r="M667" s="850">
        <v>2092.58</v>
      </c>
    </row>
    <row r="668" spans="1:13" ht="14.4" customHeight="1" x14ac:dyDescent="0.3">
      <c r="A668" s="831" t="s">
        <v>2203</v>
      </c>
      <c r="B668" s="832" t="s">
        <v>2021</v>
      </c>
      <c r="C668" s="832" t="s">
        <v>3568</v>
      </c>
      <c r="D668" s="832" t="s">
        <v>3569</v>
      </c>
      <c r="E668" s="832" t="s">
        <v>3570</v>
      </c>
      <c r="F668" s="849">
        <v>1</v>
      </c>
      <c r="G668" s="849">
        <v>15.67</v>
      </c>
      <c r="H668" s="837">
        <v>1</v>
      </c>
      <c r="I668" s="849"/>
      <c r="J668" s="849"/>
      <c r="K668" s="837">
        <v>0</v>
      </c>
      <c r="L668" s="849">
        <v>1</v>
      </c>
      <c r="M668" s="850">
        <v>15.67</v>
      </c>
    </row>
    <row r="669" spans="1:13" ht="14.4" customHeight="1" x14ac:dyDescent="0.3">
      <c r="A669" s="831" t="s">
        <v>2203</v>
      </c>
      <c r="B669" s="832" t="s">
        <v>2032</v>
      </c>
      <c r="C669" s="832" t="s">
        <v>2033</v>
      </c>
      <c r="D669" s="832" t="s">
        <v>1326</v>
      </c>
      <c r="E669" s="832" t="s">
        <v>2034</v>
      </c>
      <c r="F669" s="849"/>
      <c r="G669" s="849"/>
      <c r="H669" s="837"/>
      <c r="I669" s="849">
        <v>1</v>
      </c>
      <c r="J669" s="849">
        <v>0</v>
      </c>
      <c r="K669" s="837"/>
      <c r="L669" s="849">
        <v>1</v>
      </c>
      <c r="M669" s="850">
        <v>0</v>
      </c>
    </row>
    <row r="670" spans="1:13" ht="14.4" customHeight="1" x14ac:dyDescent="0.3">
      <c r="A670" s="831" t="s">
        <v>2203</v>
      </c>
      <c r="B670" s="832" t="s">
        <v>2032</v>
      </c>
      <c r="C670" s="832" t="s">
        <v>2769</v>
      </c>
      <c r="D670" s="832" t="s">
        <v>2371</v>
      </c>
      <c r="E670" s="832" t="s">
        <v>1829</v>
      </c>
      <c r="F670" s="849">
        <v>2</v>
      </c>
      <c r="G670" s="849">
        <v>0</v>
      </c>
      <c r="H670" s="837"/>
      <c r="I670" s="849"/>
      <c r="J670" s="849"/>
      <c r="K670" s="837"/>
      <c r="L670" s="849">
        <v>2</v>
      </c>
      <c r="M670" s="850">
        <v>0</v>
      </c>
    </row>
    <row r="671" spans="1:13" ht="14.4" customHeight="1" x14ac:dyDescent="0.3">
      <c r="A671" s="831" t="s">
        <v>2203</v>
      </c>
      <c r="B671" s="832" t="s">
        <v>2032</v>
      </c>
      <c r="C671" s="832" t="s">
        <v>2370</v>
      </c>
      <c r="D671" s="832" t="s">
        <v>2371</v>
      </c>
      <c r="E671" s="832" t="s">
        <v>2372</v>
      </c>
      <c r="F671" s="849">
        <v>2</v>
      </c>
      <c r="G671" s="849">
        <v>0</v>
      </c>
      <c r="H671" s="837"/>
      <c r="I671" s="849"/>
      <c r="J671" s="849"/>
      <c r="K671" s="837"/>
      <c r="L671" s="849">
        <v>2</v>
      </c>
      <c r="M671" s="850">
        <v>0</v>
      </c>
    </row>
    <row r="672" spans="1:13" ht="14.4" customHeight="1" x14ac:dyDescent="0.3">
      <c r="A672" s="831" t="s">
        <v>2203</v>
      </c>
      <c r="B672" s="832" t="s">
        <v>2032</v>
      </c>
      <c r="C672" s="832" t="s">
        <v>3612</v>
      </c>
      <c r="D672" s="832" t="s">
        <v>2747</v>
      </c>
      <c r="E672" s="832" t="s">
        <v>2372</v>
      </c>
      <c r="F672" s="849">
        <v>1</v>
      </c>
      <c r="G672" s="849">
        <v>0</v>
      </c>
      <c r="H672" s="837"/>
      <c r="I672" s="849"/>
      <c r="J672" s="849"/>
      <c r="K672" s="837"/>
      <c r="L672" s="849">
        <v>1</v>
      </c>
      <c r="M672" s="850">
        <v>0</v>
      </c>
    </row>
    <row r="673" spans="1:13" ht="14.4" customHeight="1" x14ac:dyDescent="0.3">
      <c r="A673" s="831" t="s">
        <v>2203</v>
      </c>
      <c r="B673" s="832" t="s">
        <v>2037</v>
      </c>
      <c r="C673" s="832" t="s">
        <v>2038</v>
      </c>
      <c r="D673" s="832" t="s">
        <v>797</v>
      </c>
      <c r="E673" s="832" t="s">
        <v>1829</v>
      </c>
      <c r="F673" s="849"/>
      <c r="G673" s="849"/>
      <c r="H673" s="837">
        <v>0</v>
      </c>
      <c r="I673" s="849">
        <v>8</v>
      </c>
      <c r="J673" s="849">
        <v>457.65999999999997</v>
      </c>
      <c r="K673" s="837">
        <v>1</v>
      </c>
      <c r="L673" s="849">
        <v>8</v>
      </c>
      <c r="M673" s="850">
        <v>457.65999999999997</v>
      </c>
    </row>
    <row r="674" spans="1:13" ht="14.4" customHeight="1" x14ac:dyDescent="0.3">
      <c r="A674" s="831" t="s">
        <v>2203</v>
      </c>
      <c r="B674" s="832" t="s">
        <v>2037</v>
      </c>
      <c r="C674" s="832" t="s">
        <v>2039</v>
      </c>
      <c r="D674" s="832" t="s">
        <v>799</v>
      </c>
      <c r="E674" s="832" t="s">
        <v>2040</v>
      </c>
      <c r="F674" s="849"/>
      <c r="G674" s="849"/>
      <c r="H674" s="837">
        <v>0</v>
      </c>
      <c r="I674" s="849">
        <v>6</v>
      </c>
      <c r="J674" s="849">
        <v>651.48</v>
      </c>
      <c r="K674" s="837">
        <v>1</v>
      </c>
      <c r="L674" s="849">
        <v>6</v>
      </c>
      <c r="M674" s="850">
        <v>651.48</v>
      </c>
    </row>
    <row r="675" spans="1:13" ht="14.4" customHeight="1" x14ac:dyDescent="0.3">
      <c r="A675" s="831" t="s">
        <v>2203</v>
      </c>
      <c r="B675" s="832" t="s">
        <v>2037</v>
      </c>
      <c r="C675" s="832" t="s">
        <v>3571</v>
      </c>
      <c r="D675" s="832" t="s">
        <v>799</v>
      </c>
      <c r="E675" s="832" t="s">
        <v>2042</v>
      </c>
      <c r="F675" s="849"/>
      <c r="G675" s="849"/>
      <c r="H675" s="837">
        <v>0</v>
      </c>
      <c r="I675" s="849">
        <v>3</v>
      </c>
      <c r="J675" s="849">
        <v>792</v>
      </c>
      <c r="K675" s="837">
        <v>1</v>
      </c>
      <c r="L675" s="849">
        <v>3</v>
      </c>
      <c r="M675" s="850">
        <v>792</v>
      </c>
    </row>
    <row r="676" spans="1:13" ht="14.4" customHeight="1" x14ac:dyDescent="0.3">
      <c r="A676" s="831" t="s">
        <v>2203</v>
      </c>
      <c r="B676" s="832" t="s">
        <v>2047</v>
      </c>
      <c r="C676" s="832" t="s">
        <v>2913</v>
      </c>
      <c r="D676" s="832" t="s">
        <v>2914</v>
      </c>
      <c r="E676" s="832" t="s">
        <v>1829</v>
      </c>
      <c r="F676" s="849">
        <v>5</v>
      </c>
      <c r="G676" s="849">
        <v>519.48</v>
      </c>
      <c r="H676" s="837">
        <v>0.67033137194177761</v>
      </c>
      <c r="I676" s="849">
        <v>3</v>
      </c>
      <c r="J676" s="849">
        <v>255.48</v>
      </c>
      <c r="K676" s="837">
        <v>0.32966862805822233</v>
      </c>
      <c r="L676" s="849">
        <v>8</v>
      </c>
      <c r="M676" s="850">
        <v>774.96</v>
      </c>
    </row>
    <row r="677" spans="1:13" ht="14.4" customHeight="1" x14ac:dyDescent="0.3">
      <c r="A677" s="831" t="s">
        <v>2203</v>
      </c>
      <c r="B677" s="832" t="s">
        <v>3769</v>
      </c>
      <c r="C677" s="832" t="s">
        <v>3103</v>
      </c>
      <c r="D677" s="832" t="s">
        <v>3104</v>
      </c>
      <c r="E677" s="832" t="s">
        <v>3105</v>
      </c>
      <c r="F677" s="849"/>
      <c r="G677" s="849"/>
      <c r="H677" s="837">
        <v>0</v>
      </c>
      <c r="I677" s="849">
        <v>4</v>
      </c>
      <c r="J677" s="849">
        <v>644.24</v>
      </c>
      <c r="K677" s="837">
        <v>1</v>
      </c>
      <c r="L677" s="849">
        <v>4</v>
      </c>
      <c r="M677" s="850">
        <v>644.24</v>
      </c>
    </row>
    <row r="678" spans="1:13" ht="14.4" customHeight="1" x14ac:dyDescent="0.3">
      <c r="A678" s="831" t="s">
        <v>2203</v>
      </c>
      <c r="B678" s="832" t="s">
        <v>3769</v>
      </c>
      <c r="C678" s="832" t="s">
        <v>3106</v>
      </c>
      <c r="D678" s="832" t="s">
        <v>3104</v>
      </c>
      <c r="E678" s="832" t="s">
        <v>3107</v>
      </c>
      <c r="F678" s="849"/>
      <c r="G678" s="849"/>
      <c r="H678" s="837">
        <v>0</v>
      </c>
      <c r="I678" s="849">
        <v>1</v>
      </c>
      <c r="J678" s="849">
        <v>400.17</v>
      </c>
      <c r="K678" s="837">
        <v>1</v>
      </c>
      <c r="L678" s="849">
        <v>1</v>
      </c>
      <c r="M678" s="850">
        <v>400.17</v>
      </c>
    </row>
    <row r="679" spans="1:13" ht="14.4" customHeight="1" x14ac:dyDescent="0.3">
      <c r="A679" s="831" t="s">
        <v>2203</v>
      </c>
      <c r="B679" s="832" t="s">
        <v>3770</v>
      </c>
      <c r="C679" s="832" t="s">
        <v>2910</v>
      </c>
      <c r="D679" s="832" t="s">
        <v>2911</v>
      </c>
      <c r="E679" s="832" t="s">
        <v>2912</v>
      </c>
      <c r="F679" s="849"/>
      <c r="G679" s="849"/>
      <c r="H679" s="837">
        <v>0</v>
      </c>
      <c r="I679" s="849">
        <v>10</v>
      </c>
      <c r="J679" s="849">
        <v>5617.5999999999995</v>
      </c>
      <c r="K679" s="837">
        <v>1</v>
      </c>
      <c r="L679" s="849">
        <v>10</v>
      </c>
      <c r="M679" s="850">
        <v>5617.5999999999995</v>
      </c>
    </row>
    <row r="680" spans="1:13" ht="14.4" customHeight="1" x14ac:dyDescent="0.3">
      <c r="A680" s="831" t="s">
        <v>2203</v>
      </c>
      <c r="B680" s="832" t="s">
        <v>3774</v>
      </c>
      <c r="C680" s="832" t="s">
        <v>3590</v>
      </c>
      <c r="D680" s="832" t="s">
        <v>2402</v>
      </c>
      <c r="E680" s="832" t="s">
        <v>3591</v>
      </c>
      <c r="F680" s="849">
        <v>1</v>
      </c>
      <c r="G680" s="849">
        <v>0</v>
      </c>
      <c r="H680" s="837"/>
      <c r="I680" s="849"/>
      <c r="J680" s="849"/>
      <c r="K680" s="837"/>
      <c r="L680" s="849">
        <v>1</v>
      </c>
      <c r="M680" s="850">
        <v>0</v>
      </c>
    </row>
    <row r="681" spans="1:13" ht="14.4" customHeight="1" x14ac:dyDescent="0.3">
      <c r="A681" s="831" t="s">
        <v>2203</v>
      </c>
      <c r="B681" s="832" t="s">
        <v>3771</v>
      </c>
      <c r="C681" s="832" t="s">
        <v>2596</v>
      </c>
      <c r="D681" s="832" t="s">
        <v>2378</v>
      </c>
      <c r="E681" s="832" t="s">
        <v>2597</v>
      </c>
      <c r="F681" s="849">
        <v>1</v>
      </c>
      <c r="G681" s="849">
        <v>50.32</v>
      </c>
      <c r="H681" s="837">
        <v>1</v>
      </c>
      <c r="I681" s="849"/>
      <c r="J681" s="849"/>
      <c r="K681" s="837">
        <v>0</v>
      </c>
      <c r="L681" s="849">
        <v>1</v>
      </c>
      <c r="M681" s="850">
        <v>50.32</v>
      </c>
    </row>
    <row r="682" spans="1:13" ht="14.4" customHeight="1" x14ac:dyDescent="0.3">
      <c r="A682" s="831" t="s">
        <v>2203</v>
      </c>
      <c r="B682" s="832" t="s">
        <v>3771</v>
      </c>
      <c r="C682" s="832" t="s">
        <v>3117</v>
      </c>
      <c r="D682" s="832" t="s">
        <v>3118</v>
      </c>
      <c r="E682" s="832" t="s">
        <v>2597</v>
      </c>
      <c r="F682" s="849">
        <v>6</v>
      </c>
      <c r="G682" s="849">
        <v>301.92</v>
      </c>
      <c r="H682" s="837">
        <v>1</v>
      </c>
      <c r="I682" s="849"/>
      <c r="J682" s="849"/>
      <c r="K682" s="837">
        <v>0</v>
      </c>
      <c r="L682" s="849">
        <v>6</v>
      </c>
      <c r="M682" s="850">
        <v>301.92</v>
      </c>
    </row>
    <row r="683" spans="1:13" ht="14.4" customHeight="1" x14ac:dyDescent="0.3">
      <c r="A683" s="831" t="s">
        <v>2203</v>
      </c>
      <c r="B683" s="832" t="s">
        <v>3771</v>
      </c>
      <c r="C683" s="832" t="s">
        <v>3123</v>
      </c>
      <c r="D683" s="832" t="s">
        <v>3124</v>
      </c>
      <c r="E683" s="832" t="s">
        <v>3125</v>
      </c>
      <c r="F683" s="849">
        <v>29</v>
      </c>
      <c r="G683" s="849">
        <v>2898.26</v>
      </c>
      <c r="H683" s="837">
        <v>1</v>
      </c>
      <c r="I683" s="849"/>
      <c r="J683" s="849"/>
      <c r="K683" s="837">
        <v>0</v>
      </c>
      <c r="L683" s="849">
        <v>29</v>
      </c>
      <c r="M683" s="850">
        <v>2898.26</v>
      </c>
    </row>
    <row r="684" spans="1:13" ht="14.4" customHeight="1" x14ac:dyDescent="0.3">
      <c r="A684" s="831" t="s">
        <v>2203</v>
      </c>
      <c r="B684" s="832" t="s">
        <v>3776</v>
      </c>
      <c r="C684" s="832" t="s">
        <v>3340</v>
      </c>
      <c r="D684" s="832" t="s">
        <v>3341</v>
      </c>
      <c r="E684" s="832" t="s">
        <v>3342</v>
      </c>
      <c r="F684" s="849"/>
      <c r="G684" s="849"/>
      <c r="H684" s="837">
        <v>0</v>
      </c>
      <c r="I684" s="849">
        <v>13</v>
      </c>
      <c r="J684" s="849">
        <v>849.68000000000006</v>
      </c>
      <c r="K684" s="837">
        <v>1</v>
      </c>
      <c r="L684" s="849">
        <v>13</v>
      </c>
      <c r="M684" s="850">
        <v>849.68000000000006</v>
      </c>
    </row>
    <row r="685" spans="1:13" ht="14.4" customHeight="1" x14ac:dyDescent="0.3">
      <c r="A685" s="831" t="s">
        <v>2205</v>
      </c>
      <c r="B685" s="832" t="s">
        <v>1817</v>
      </c>
      <c r="C685" s="832" t="s">
        <v>2626</v>
      </c>
      <c r="D685" s="832" t="s">
        <v>2627</v>
      </c>
      <c r="E685" s="832" t="s">
        <v>2628</v>
      </c>
      <c r="F685" s="849"/>
      <c r="G685" s="849"/>
      <c r="H685" s="837">
        <v>0</v>
      </c>
      <c r="I685" s="849">
        <v>2</v>
      </c>
      <c r="J685" s="849">
        <v>468.14</v>
      </c>
      <c r="K685" s="837">
        <v>1</v>
      </c>
      <c r="L685" s="849">
        <v>2</v>
      </c>
      <c r="M685" s="850">
        <v>468.14</v>
      </c>
    </row>
    <row r="686" spans="1:13" ht="14.4" customHeight="1" x14ac:dyDescent="0.3">
      <c r="A686" s="831" t="s">
        <v>2205</v>
      </c>
      <c r="B686" s="832" t="s">
        <v>3793</v>
      </c>
      <c r="C686" s="832" t="s">
        <v>2633</v>
      </c>
      <c r="D686" s="832" t="s">
        <v>2634</v>
      </c>
      <c r="E686" s="832" t="s">
        <v>2635</v>
      </c>
      <c r="F686" s="849"/>
      <c r="G686" s="849"/>
      <c r="H686" s="837">
        <v>0</v>
      </c>
      <c r="I686" s="849">
        <v>3</v>
      </c>
      <c r="J686" s="849">
        <v>1398.91</v>
      </c>
      <c r="K686" s="837">
        <v>1</v>
      </c>
      <c r="L686" s="849">
        <v>3</v>
      </c>
      <c r="M686" s="850">
        <v>1398.91</v>
      </c>
    </row>
    <row r="687" spans="1:13" ht="14.4" customHeight="1" x14ac:dyDescent="0.3">
      <c r="A687" s="831" t="s">
        <v>2205</v>
      </c>
      <c r="B687" s="832" t="s">
        <v>1865</v>
      </c>
      <c r="C687" s="832" t="s">
        <v>2621</v>
      </c>
      <c r="D687" s="832" t="s">
        <v>1870</v>
      </c>
      <c r="E687" s="832" t="s">
        <v>1874</v>
      </c>
      <c r="F687" s="849"/>
      <c r="G687" s="849"/>
      <c r="H687" s="837">
        <v>0</v>
      </c>
      <c r="I687" s="849">
        <v>1</v>
      </c>
      <c r="J687" s="849">
        <v>49.08</v>
      </c>
      <c r="K687" s="837">
        <v>1</v>
      </c>
      <c r="L687" s="849">
        <v>1</v>
      </c>
      <c r="M687" s="850">
        <v>49.08</v>
      </c>
    </row>
    <row r="688" spans="1:13" ht="14.4" customHeight="1" x14ac:dyDescent="0.3">
      <c r="A688" s="831" t="s">
        <v>2205</v>
      </c>
      <c r="B688" s="832" t="s">
        <v>1879</v>
      </c>
      <c r="C688" s="832" t="s">
        <v>2291</v>
      </c>
      <c r="D688" s="832" t="s">
        <v>1423</v>
      </c>
      <c r="E688" s="832" t="s">
        <v>2292</v>
      </c>
      <c r="F688" s="849"/>
      <c r="G688" s="849"/>
      <c r="H688" s="837">
        <v>0</v>
      </c>
      <c r="I688" s="849">
        <v>1</v>
      </c>
      <c r="J688" s="849">
        <v>154.36000000000001</v>
      </c>
      <c r="K688" s="837">
        <v>1</v>
      </c>
      <c r="L688" s="849">
        <v>1</v>
      </c>
      <c r="M688" s="850">
        <v>154.36000000000001</v>
      </c>
    </row>
    <row r="689" spans="1:13" ht="14.4" customHeight="1" x14ac:dyDescent="0.3">
      <c r="A689" s="831" t="s">
        <v>2205</v>
      </c>
      <c r="B689" s="832" t="s">
        <v>2021</v>
      </c>
      <c r="C689" s="832" t="s">
        <v>2022</v>
      </c>
      <c r="D689" s="832" t="s">
        <v>2023</v>
      </c>
      <c r="E689" s="832" t="s">
        <v>2024</v>
      </c>
      <c r="F689" s="849"/>
      <c r="G689" s="849"/>
      <c r="H689" s="837">
        <v>0</v>
      </c>
      <c r="I689" s="849">
        <v>1</v>
      </c>
      <c r="J689" s="849">
        <v>9.4</v>
      </c>
      <c r="K689" s="837">
        <v>1</v>
      </c>
      <c r="L689" s="849">
        <v>1</v>
      </c>
      <c r="M689" s="850">
        <v>9.4</v>
      </c>
    </row>
    <row r="690" spans="1:13" ht="14.4" customHeight="1" x14ac:dyDescent="0.3">
      <c r="A690" s="831" t="s">
        <v>2205</v>
      </c>
      <c r="B690" s="832" t="s">
        <v>2021</v>
      </c>
      <c r="C690" s="832" t="s">
        <v>2599</v>
      </c>
      <c r="D690" s="832" t="s">
        <v>2600</v>
      </c>
      <c r="E690" s="832" t="s">
        <v>2024</v>
      </c>
      <c r="F690" s="849">
        <v>2</v>
      </c>
      <c r="G690" s="849">
        <v>18.8</v>
      </c>
      <c r="H690" s="837">
        <v>1</v>
      </c>
      <c r="I690" s="849"/>
      <c r="J690" s="849"/>
      <c r="K690" s="837">
        <v>0</v>
      </c>
      <c r="L690" s="849">
        <v>2</v>
      </c>
      <c r="M690" s="850">
        <v>18.8</v>
      </c>
    </row>
    <row r="691" spans="1:13" ht="14.4" customHeight="1" x14ac:dyDescent="0.3">
      <c r="A691" s="831" t="s">
        <v>2205</v>
      </c>
      <c r="B691" s="832" t="s">
        <v>2032</v>
      </c>
      <c r="C691" s="832" t="s">
        <v>2033</v>
      </c>
      <c r="D691" s="832" t="s">
        <v>1326</v>
      </c>
      <c r="E691" s="832" t="s">
        <v>2034</v>
      </c>
      <c r="F691" s="849"/>
      <c r="G691" s="849"/>
      <c r="H691" s="837"/>
      <c r="I691" s="849">
        <v>2</v>
      </c>
      <c r="J691" s="849">
        <v>0</v>
      </c>
      <c r="K691" s="837"/>
      <c r="L691" s="849">
        <v>2</v>
      </c>
      <c r="M691" s="850">
        <v>0</v>
      </c>
    </row>
    <row r="692" spans="1:13" ht="14.4" customHeight="1" x14ac:dyDescent="0.3">
      <c r="A692" s="831" t="s">
        <v>2205</v>
      </c>
      <c r="B692" s="832" t="s">
        <v>2032</v>
      </c>
      <c r="C692" s="832" t="s">
        <v>2639</v>
      </c>
      <c r="D692" s="832" t="s">
        <v>2283</v>
      </c>
      <c r="E692" s="832" t="s">
        <v>2034</v>
      </c>
      <c r="F692" s="849">
        <v>2</v>
      </c>
      <c r="G692" s="849">
        <v>0</v>
      </c>
      <c r="H692" s="837"/>
      <c r="I692" s="849"/>
      <c r="J692" s="849"/>
      <c r="K692" s="837"/>
      <c r="L692" s="849">
        <v>2</v>
      </c>
      <c r="M692" s="850">
        <v>0</v>
      </c>
    </row>
    <row r="693" spans="1:13" ht="14.4" customHeight="1" x14ac:dyDescent="0.3">
      <c r="A693" s="831" t="s">
        <v>2205</v>
      </c>
      <c r="B693" s="832" t="s">
        <v>2032</v>
      </c>
      <c r="C693" s="832" t="s">
        <v>2035</v>
      </c>
      <c r="D693" s="832" t="s">
        <v>1326</v>
      </c>
      <c r="E693" s="832" t="s">
        <v>2036</v>
      </c>
      <c r="F693" s="849"/>
      <c r="G693" s="849"/>
      <c r="H693" s="837"/>
      <c r="I693" s="849">
        <v>1</v>
      </c>
      <c r="J693" s="849">
        <v>0</v>
      </c>
      <c r="K693" s="837"/>
      <c r="L693" s="849">
        <v>1</v>
      </c>
      <c r="M693" s="850">
        <v>0</v>
      </c>
    </row>
    <row r="694" spans="1:13" ht="14.4" customHeight="1" x14ac:dyDescent="0.3">
      <c r="A694" s="831" t="s">
        <v>2205</v>
      </c>
      <c r="B694" s="832" t="s">
        <v>2032</v>
      </c>
      <c r="C694" s="832" t="s">
        <v>2370</v>
      </c>
      <c r="D694" s="832" t="s">
        <v>2371</v>
      </c>
      <c r="E694" s="832" t="s">
        <v>2372</v>
      </c>
      <c r="F694" s="849">
        <v>1</v>
      </c>
      <c r="G694" s="849">
        <v>0</v>
      </c>
      <c r="H694" s="837"/>
      <c r="I694" s="849"/>
      <c r="J694" s="849"/>
      <c r="K694" s="837"/>
      <c r="L694" s="849">
        <v>1</v>
      </c>
      <c r="M694" s="850">
        <v>0</v>
      </c>
    </row>
    <row r="695" spans="1:13" ht="14.4" customHeight="1" x14ac:dyDescent="0.3">
      <c r="A695" s="831" t="s">
        <v>2205</v>
      </c>
      <c r="B695" s="832" t="s">
        <v>2032</v>
      </c>
      <c r="C695" s="832" t="s">
        <v>2282</v>
      </c>
      <c r="D695" s="832" t="s">
        <v>2283</v>
      </c>
      <c r="E695" s="832" t="s">
        <v>2034</v>
      </c>
      <c r="F695" s="849">
        <v>2</v>
      </c>
      <c r="G695" s="849">
        <v>0</v>
      </c>
      <c r="H695" s="837"/>
      <c r="I695" s="849"/>
      <c r="J695" s="849"/>
      <c r="K695" s="837"/>
      <c r="L695" s="849">
        <v>2</v>
      </c>
      <c r="M695" s="850">
        <v>0</v>
      </c>
    </row>
    <row r="696" spans="1:13" ht="14.4" customHeight="1" x14ac:dyDescent="0.3">
      <c r="A696" s="831" t="s">
        <v>2205</v>
      </c>
      <c r="B696" s="832" t="s">
        <v>2047</v>
      </c>
      <c r="C696" s="832" t="s">
        <v>2604</v>
      </c>
      <c r="D696" s="832" t="s">
        <v>2049</v>
      </c>
      <c r="E696" s="832" t="s">
        <v>2299</v>
      </c>
      <c r="F696" s="849"/>
      <c r="G696" s="849"/>
      <c r="H696" s="837">
        <v>0</v>
      </c>
      <c r="I696" s="849">
        <v>6</v>
      </c>
      <c r="J696" s="849">
        <v>1216.05</v>
      </c>
      <c r="K696" s="837">
        <v>1</v>
      </c>
      <c r="L696" s="849">
        <v>6</v>
      </c>
      <c r="M696" s="850">
        <v>1216.05</v>
      </c>
    </row>
    <row r="697" spans="1:13" ht="14.4" customHeight="1" x14ac:dyDescent="0.3">
      <c r="A697" s="831" t="s">
        <v>2206</v>
      </c>
      <c r="B697" s="832" t="s">
        <v>3787</v>
      </c>
      <c r="C697" s="832" t="s">
        <v>2649</v>
      </c>
      <c r="D697" s="832" t="s">
        <v>2498</v>
      </c>
      <c r="E697" s="832" t="s">
        <v>2650</v>
      </c>
      <c r="F697" s="849"/>
      <c r="G697" s="849"/>
      <c r="H697" s="837">
        <v>0</v>
      </c>
      <c r="I697" s="849">
        <v>2</v>
      </c>
      <c r="J697" s="849">
        <v>230.54</v>
      </c>
      <c r="K697" s="837">
        <v>1</v>
      </c>
      <c r="L697" s="849">
        <v>2</v>
      </c>
      <c r="M697" s="850">
        <v>230.54</v>
      </c>
    </row>
    <row r="698" spans="1:13" ht="14.4" customHeight="1" x14ac:dyDescent="0.3">
      <c r="A698" s="831" t="s">
        <v>2206</v>
      </c>
      <c r="B698" s="832" t="s">
        <v>1770</v>
      </c>
      <c r="C698" s="832" t="s">
        <v>1771</v>
      </c>
      <c r="D698" s="832" t="s">
        <v>1772</v>
      </c>
      <c r="E698" s="832" t="s">
        <v>1773</v>
      </c>
      <c r="F698" s="849"/>
      <c r="G698" s="849"/>
      <c r="H698" s="837">
        <v>0</v>
      </c>
      <c r="I698" s="849">
        <v>5</v>
      </c>
      <c r="J698" s="849">
        <v>3364.75</v>
      </c>
      <c r="K698" s="837">
        <v>1</v>
      </c>
      <c r="L698" s="849">
        <v>5</v>
      </c>
      <c r="M698" s="850">
        <v>3364.75</v>
      </c>
    </row>
    <row r="699" spans="1:13" ht="14.4" customHeight="1" x14ac:dyDescent="0.3">
      <c r="A699" s="831" t="s">
        <v>2206</v>
      </c>
      <c r="B699" s="832" t="s">
        <v>1785</v>
      </c>
      <c r="C699" s="832" t="s">
        <v>1787</v>
      </c>
      <c r="D699" s="832" t="s">
        <v>1788</v>
      </c>
      <c r="E699" s="832" t="s">
        <v>1789</v>
      </c>
      <c r="F699" s="849"/>
      <c r="G699" s="849"/>
      <c r="H699" s="837">
        <v>0</v>
      </c>
      <c r="I699" s="849">
        <v>2</v>
      </c>
      <c r="J699" s="849">
        <v>373.74</v>
      </c>
      <c r="K699" s="837">
        <v>1</v>
      </c>
      <c r="L699" s="849">
        <v>2</v>
      </c>
      <c r="M699" s="850">
        <v>373.74</v>
      </c>
    </row>
    <row r="700" spans="1:13" ht="14.4" customHeight="1" x14ac:dyDescent="0.3">
      <c r="A700" s="831" t="s">
        <v>2206</v>
      </c>
      <c r="B700" s="832" t="s">
        <v>3794</v>
      </c>
      <c r="C700" s="832" t="s">
        <v>3631</v>
      </c>
      <c r="D700" s="832" t="s">
        <v>3632</v>
      </c>
      <c r="E700" s="832" t="s">
        <v>3633</v>
      </c>
      <c r="F700" s="849"/>
      <c r="G700" s="849"/>
      <c r="H700" s="837">
        <v>0</v>
      </c>
      <c r="I700" s="849">
        <v>3</v>
      </c>
      <c r="J700" s="849">
        <v>740.64</v>
      </c>
      <c r="K700" s="837">
        <v>1</v>
      </c>
      <c r="L700" s="849">
        <v>3</v>
      </c>
      <c r="M700" s="850">
        <v>740.64</v>
      </c>
    </row>
    <row r="701" spans="1:13" ht="14.4" customHeight="1" x14ac:dyDescent="0.3">
      <c r="A701" s="831" t="s">
        <v>2206</v>
      </c>
      <c r="B701" s="832" t="s">
        <v>3786</v>
      </c>
      <c r="C701" s="832" t="s">
        <v>2664</v>
      </c>
      <c r="D701" s="832" t="s">
        <v>2665</v>
      </c>
      <c r="E701" s="832" t="s">
        <v>2066</v>
      </c>
      <c r="F701" s="849"/>
      <c r="G701" s="849"/>
      <c r="H701" s="837">
        <v>0</v>
      </c>
      <c r="I701" s="849">
        <v>1</v>
      </c>
      <c r="J701" s="849">
        <v>353.18</v>
      </c>
      <c r="K701" s="837">
        <v>1</v>
      </c>
      <c r="L701" s="849">
        <v>1</v>
      </c>
      <c r="M701" s="850">
        <v>353.18</v>
      </c>
    </row>
    <row r="702" spans="1:13" ht="14.4" customHeight="1" x14ac:dyDescent="0.3">
      <c r="A702" s="831" t="s">
        <v>2206</v>
      </c>
      <c r="B702" s="832" t="s">
        <v>3772</v>
      </c>
      <c r="C702" s="832" t="s">
        <v>2449</v>
      </c>
      <c r="D702" s="832" t="s">
        <v>2385</v>
      </c>
      <c r="E702" s="832" t="s">
        <v>2450</v>
      </c>
      <c r="F702" s="849"/>
      <c r="G702" s="849"/>
      <c r="H702" s="837">
        <v>0</v>
      </c>
      <c r="I702" s="849">
        <v>2</v>
      </c>
      <c r="J702" s="849">
        <v>141.08000000000001</v>
      </c>
      <c r="K702" s="837">
        <v>1</v>
      </c>
      <c r="L702" s="849">
        <v>2</v>
      </c>
      <c r="M702" s="850">
        <v>141.08000000000001</v>
      </c>
    </row>
    <row r="703" spans="1:13" ht="14.4" customHeight="1" x14ac:dyDescent="0.3">
      <c r="A703" s="831" t="s">
        <v>2206</v>
      </c>
      <c r="B703" s="832" t="s">
        <v>3762</v>
      </c>
      <c r="C703" s="832" t="s">
        <v>2996</v>
      </c>
      <c r="D703" s="832" t="s">
        <v>2997</v>
      </c>
      <c r="E703" s="832" t="s">
        <v>2998</v>
      </c>
      <c r="F703" s="849"/>
      <c r="G703" s="849"/>
      <c r="H703" s="837">
        <v>0</v>
      </c>
      <c r="I703" s="849">
        <v>4</v>
      </c>
      <c r="J703" s="849">
        <v>387.36</v>
      </c>
      <c r="K703" s="837">
        <v>1</v>
      </c>
      <c r="L703" s="849">
        <v>4</v>
      </c>
      <c r="M703" s="850">
        <v>387.36</v>
      </c>
    </row>
    <row r="704" spans="1:13" ht="14.4" customHeight="1" x14ac:dyDescent="0.3">
      <c r="A704" s="831" t="s">
        <v>2206</v>
      </c>
      <c r="B704" s="832" t="s">
        <v>3789</v>
      </c>
      <c r="C704" s="832" t="s">
        <v>2640</v>
      </c>
      <c r="D704" s="832" t="s">
        <v>2641</v>
      </c>
      <c r="E704" s="832" t="s">
        <v>2549</v>
      </c>
      <c r="F704" s="849">
        <v>2</v>
      </c>
      <c r="G704" s="849">
        <v>72.540000000000006</v>
      </c>
      <c r="H704" s="837">
        <v>1</v>
      </c>
      <c r="I704" s="849"/>
      <c r="J704" s="849"/>
      <c r="K704" s="837">
        <v>0</v>
      </c>
      <c r="L704" s="849">
        <v>2</v>
      </c>
      <c r="M704" s="850">
        <v>72.540000000000006</v>
      </c>
    </row>
    <row r="705" spans="1:13" ht="14.4" customHeight="1" x14ac:dyDescent="0.3">
      <c r="A705" s="831" t="s">
        <v>2206</v>
      </c>
      <c r="B705" s="832" t="s">
        <v>3774</v>
      </c>
      <c r="C705" s="832" t="s">
        <v>2500</v>
      </c>
      <c r="D705" s="832" t="s">
        <v>2501</v>
      </c>
      <c r="E705" s="832" t="s">
        <v>2502</v>
      </c>
      <c r="F705" s="849"/>
      <c r="G705" s="849"/>
      <c r="H705" s="837">
        <v>0</v>
      </c>
      <c r="I705" s="849">
        <v>3</v>
      </c>
      <c r="J705" s="849">
        <v>528.96</v>
      </c>
      <c r="K705" s="837">
        <v>1</v>
      </c>
      <c r="L705" s="849">
        <v>3</v>
      </c>
      <c r="M705" s="850">
        <v>528.96</v>
      </c>
    </row>
    <row r="706" spans="1:13" ht="14.4" customHeight="1" x14ac:dyDescent="0.3">
      <c r="A706" s="831" t="s">
        <v>2207</v>
      </c>
      <c r="B706" s="832" t="s">
        <v>1778</v>
      </c>
      <c r="C706" s="832" t="s">
        <v>2784</v>
      </c>
      <c r="D706" s="832" t="s">
        <v>928</v>
      </c>
      <c r="E706" s="832" t="s">
        <v>1782</v>
      </c>
      <c r="F706" s="849"/>
      <c r="G706" s="849"/>
      <c r="H706" s="837">
        <v>0</v>
      </c>
      <c r="I706" s="849">
        <v>1</v>
      </c>
      <c r="J706" s="849">
        <v>490.89</v>
      </c>
      <c r="K706" s="837">
        <v>1</v>
      </c>
      <c r="L706" s="849">
        <v>1</v>
      </c>
      <c r="M706" s="850">
        <v>490.89</v>
      </c>
    </row>
    <row r="707" spans="1:13" ht="14.4" customHeight="1" x14ac:dyDescent="0.3">
      <c r="A707" s="831" t="s">
        <v>2207</v>
      </c>
      <c r="B707" s="832" t="s">
        <v>2144</v>
      </c>
      <c r="C707" s="832" t="s">
        <v>2145</v>
      </c>
      <c r="D707" s="832" t="s">
        <v>733</v>
      </c>
      <c r="E707" s="832" t="s">
        <v>2146</v>
      </c>
      <c r="F707" s="849"/>
      <c r="G707" s="849"/>
      <c r="H707" s="837">
        <v>0</v>
      </c>
      <c r="I707" s="849">
        <v>1</v>
      </c>
      <c r="J707" s="849">
        <v>48.42</v>
      </c>
      <c r="K707" s="837">
        <v>1</v>
      </c>
      <c r="L707" s="849">
        <v>1</v>
      </c>
      <c r="M707" s="850">
        <v>48.42</v>
      </c>
    </row>
    <row r="708" spans="1:13" ht="14.4" customHeight="1" x14ac:dyDescent="0.3">
      <c r="A708" s="831" t="s">
        <v>2207</v>
      </c>
      <c r="B708" s="832" t="s">
        <v>3785</v>
      </c>
      <c r="C708" s="832" t="s">
        <v>2781</v>
      </c>
      <c r="D708" s="832" t="s">
        <v>2782</v>
      </c>
      <c r="E708" s="832" t="s">
        <v>2783</v>
      </c>
      <c r="F708" s="849"/>
      <c r="G708" s="849"/>
      <c r="H708" s="837">
        <v>0</v>
      </c>
      <c r="I708" s="849">
        <v>2</v>
      </c>
      <c r="J708" s="849">
        <v>282.5</v>
      </c>
      <c r="K708" s="837">
        <v>1</v>
      </c>
      <c r="L708" s="849">
        <v>2</v>
      </c>
      <c r="M708" s="850">
        <v>282.5</v>
      </c>
    </row>
    <row r="709" spans="1:13" ht="14.4" customHeight="1" x14ac:dyDescent="0.3">
      <c r="A709" s="831" t="s">
        <v>2210</v>
      </c>
      <c r="B709" s="832" t="s">
        <v>1879</v>
      </c>
      <c r="C709" s="832" t="s">
        <v>2669</v>
      </c>
      <c r="D709" s="832" t="s">
        <v>731</v>
      </c>
      <c r="E709" s="832" t="s">
        <v>2670</v>
      </c>
      <c r="F709" s="849">
        <v>1</v>
      </c>
      <c r="G709" s="849">
        <v>154.36000000000001</v>
      </c>
      <c r="H709" s="837">
        <v>1</v>
      </c>
      <c r="I709" s="849"/>
      <c r="J709" s="849"/>
      <c r="K709" s="837">
        <v>0</v>
      </c>
      <c r="L709" s="849">
        <v>1</v>
      </c>
      <c r="M709" s="850">
        <v>154.36000000000001</v>
      </c>
    </row>
    <row r="710" spans="1:13" ht="14.4" customHeight="1" x14ac:dyDescent="0.3">
      <c r="A710" s="831" t="s">
        <v>2211</v>
      </c>
      <c r="B710" s="832" t="s">
        <v>1879</v>
      </c>
      <c r="C710" s="832" t="s">
        <v>2291</v>
      </c>
      <c r="D710" s="832" t="s">
        <v>1423</v>
      </c>
      <c r="E710" s="832" t="s">
        <v>2292</v>
      </c>
      <c r="F710" s="849"/>
      <c r="G710" s="849"/>
      <c r="H710" s="837">
        <v>0</v>
      </c>
      <c r="I710" s="849">
        <v>2</v>
      </c>
      <c r="J710" s="849">
        <v>308.72000000000003</v>
      </c>
      <c r="K710" s="837">
        <v>1</v>
      </c>
      <c r="L710" s="849">
        <v>2</v>
      </c>
      <c r="M710" s="850">
        <v>308.72000000000003</v>
      </c>
    </row>
    <row r="711" spans="1:13" ht="14.4" customHeight="1" x14ac:dyDescent="0.3">
      <c r="A711" s="831" t="s">
        <v>2211</v>
      </c>
      <c r="B711" s="832" t="s">
        <v>2144</v>
      </c>
      <c r="C711" s="832" t="s">
        <v>2574</v>
      </c>
      <c r="D711" s="832" t="s">
        <v>733</v>
      </c>
      <c r="E711" s="832" t="s">
        <v>2575</v>
      </c>
      <c r="F711" s="849"/>
      <c r="G711" s="849"/>
      <c r="H711" s="837">
        <v>0</v>
      </c>
      <c r="I711" s="849">
        <v>2</v>
      </c>
      <c r="J711" s="849">
        <v>48.44</v>
      </c>
      <c r="K711" s="837">
        <v>1</v>
      </c>
      <c r="L711" s="849">
        <v>2</v>
      </c>
      <c r="M711" s="850">
        <v>48.44</v>
      </c>
    </row>
    <row r="712" spans="1:13" ht="14.4" customHeight="1" x14ac:dyDescent="0.3">
      <c r="A712" s="831" t="s">
        <v>2211</v>
      </c>
      <c r="B712" s="832" t="s">
        <v>2144</v>
      </c>
      <c r="C712" s="832" t="s">
        <v>2145</v>
      </c>
      <c r="D712" s="832" t="s">
        <v>733</v>
      </c>
      <c r="E712" s="832" t="s">
        <v>2146</v>
      </c>
      <c r="F712" s="849"/>
      <c r="G712" s="849"/>
      <c r="H712" s="837">
        <v>0</v>
      </c>
      <c r="I712" s="849">
        <v>1</v>
      </c>
      <c r="J712" s="849">
        <v>48.42</v>
      </c>
      <c r="K712" s="837">
        <v>1</v>
      </c>
      <c r="L712" s="849">
        <v>1</v>
      </c>
      <c r="M712" s="850">
        <v>48.42</v>
      </c>
    </row>
    <row r="713" spans="1:13" ht="14.4" customHeight="1" x14ac:dyDescent="0.3">
      <c r="A713" s="831" t="s">
        <v>2211</v>
      </c>
      <c r="B713" s="832" t="s">
        <v>2050</v>
      </c>
      <c r="C713" s="832" t="s">
        <v>2134</v>
      </c>
      <c r="D713" s="832" t="s">
        <v>1610</v>
      </c>
      <c r="E713" s="832" t="s">
        <v>2135</v>
      </c>
      <c r="F713" s="849"/>
      <c r="G713" s="849"/>
      <c r="H713" s="837">
        <v>0</v>
      </c>
      <c r="I713" s="849">
        <v>2</v>
      </c>
      <c r="J713" s="849">
        <v>127.5</v>
      </c>
      <c r="K713" s="837">
        <v>1</v>
      </c>
      <c r="L713" s="849">
        <v>2</v>
      </c>
      <c r="M713" s="850">
        <v>127.5</v>
      </c>
    </row>
    <row r="714" spans="1:13" ht="14.4" customHeight="1" x14ac:dyDescent="0.3">
      <c r="A714" s="831" t="s">
        <v>2211</v>
      </c>
      <c r="B714" s="832" t="s">
        <v>3795</v>
      </c>
      <c r="C714" s="832" t="s">
        <v>2850</v>
      </c>
      <c r="D714" s="832" t="s">
        <v>2052</v>
      </c>
      <c r="E714" s="832" t="s">
        <v>2851</v>
      </c>
      <c r="F714" s="849"/>
      <c r="G714" s="849"/>
      <c r="H714" s="837">
        <v>0</v>
      </c>
      <c r="I714" s="849">
        <v>1</v>
      </c>
      <c r="J714" s="849">
        <v>26.3</v>
      </c>
      <c r="K714" s="837">
        <v>1</v>
      </c>
      <c r="L714" s="849">
        <v>1</v>
      </c>
      <c r="M714" s="850">
        <v>26.3</v>
      </c>
    </row>
    <row r="715" spans="1:13" ht="14.4" customHeight="1" x14ac:dyDescent="0.3">
      <c r="A715" s="831" t="s">
        <v>2213</v>
      </c>
      <c r="B715" s="832" t="s">
        <v>3772</v>
      </c>
      <c r="C715" s="832" t="s">
        <v>2384</v>
      </c>
      <c r="D715" s="832" t="s">
        <v>2385</v>
      </c>
      <c r="E715" s="832" t="s">
        <v>2386</v>
      </c>
      <c r="F715" s="849"/>
      <c r="G715" s="849"/>
      <c r="H715" s="837">
        <v>0</v>
      </c>
      <c r="I715" s="849">
        <v>1</v>
      </c>
      <c r="J715" s="849">
        <v>141.09</v>
      </c>
      <c r="K715" s="837">
        <v>1</v>
      </c>
      <c r="L715" s="849">
        <v>1</v>
      </c>
      <c r="M715" s="850">
        <v>141.09</v>
      </c>
    </row>
    <row r="716" spans="1:13" ht="14.4" customHeight="1" x14ac:dyDescent="0.3">
      <c r="A716" s="831" t="s">
        <v>2214</v>
      </c>
      <c r="B716" s="832" t="s">
        <v>1765</v>
      </c>
      <c r="C716" s="832" t="s">
        <v>2700</v>
      </c>
      <c r="D716" s="832" t="s">
        <v>2701</v>
      </c>
      <c r="E716" s="832" t="s">
        <v>2702</v>
      </c>
      <c r="F716" s="849">
        <v>2</v>
      </c>
      <c r="G716" s="849">
        <v>0</v>
      </c>
      <c r="H716" s="837"/>
      <c r="I716" s="849"/>
      <c r="J716" s="849"/>
      <c r="K716" s="837"/>
      <c r="L716" s="849">
        <v>2</v>
      </c>
      <c r="M716" s="850">
        <v>0</v>
      </c>
    </row>
    <row r="717" spans="1:13" ht="14.4" customHeight="1" x14ac:dyDescent="0.3">
      <c r="A717" s="831" t="s">
        <v>2214</v>
      </c>
      <c r="B717" s="832" t="s">
        <v>1765</v>
      </c>
      <c r="C717" s="832" t="s">
        <v>2703</v>
      </c>
      <c r="D717" s="832" t="s">
        <v>2704</v>
      </c>
      <c r="E717" s="832" t="s">
        <v>2705</v>
      </c>
      <c r="F717" s="849">
        <v>1</v>
      </c>
      <c r="G717" s="849">
        <v>0</v>
      </c>
      <c r="H717" s="837"/>
      <c r="I717" s="849"/>
      <c r="J717" s="849"/>
      <c r="K717" s="837"/>
      <c r="L717" s="849">
        <v>1</v>
      </c>
      <c r="M717" s="850">
        <v>0</v>
      </c>
    </row>
    <row r="718" spans="1:13" ht="14.4" customHeight="1" x14ac:dyDescent="0.3">
      <c r="A718" s="831" t="s">
        <v>2214</v>
      </c>
      <c r="B718" s="832" t="s">
        <v>1808</v>
      </c>
      <c r="C718" s="832" t="s">
        <v>1809</v>
      </c>
      <c r="D718" s="832" t="s">
        <v>933</v>
      </c>
      <c r="E718" s="832" t="s">
        <v>1810</v>
      </c>
      <c r="F718" s="849"/>
      <c r="G718" s="849"/>
      <c r="H718" s="837">
        <v>0</v>
      </c>
      <c r="I718" s="849">
        <v>1</v>
      </c>
      <c r="J718" s="849">
        <v>42.51</v>
      </c>
      <c r="K718" s="837">
        <v>1</v>
      </c>
      <c r="L718" s="849">
        <v>1</v>
      </c>
      <c r="M718" s="850">
        <v>42.51</v>
      </c>
    </row>
    <row r="719" spans="1:13" ht="14.4" customHeight="1" x14ac:dyDescent="0.3">
      <c r="A719" s="831" t="s">
        <v>2214</v>
      </c>
      <c r="B719" s="832" t="s">
        <v>1830</v>
      </c>
      <c r="C719" s="832" t="s">
        <v>2694</v>
      </c>
      <c r="D719" s="832" t="s">
        <v>780</v>
      </c>
      <c r="E719" s="832" t="s">
        <v>2695</v>
      </c>
      <c r="F719" s="849"/>
      <c r="G719" s="849"/>
      <c r="H719" s="837">
        <v>0</v>
      </c>
      <c r="I719" s="849">
        <v>1</v>
      </c>
      <c r="J719" s="849">
        <v>29.27</v>
      </c>
      <c r="K719" s="837">
        <v>1</v>
      </c>
      <c r="L719" s="849">
        <v>1</v>
      </c>
      <c r="M719" s="850">
        <v>29.27</v>
      </c>
    </row>
    <row r="720" spans="1:13" ht="14.4" customHeight="1" x14ac:dyDescent="0.3">
      <c r="A720" s="831" t="s">
        <v>2214</v>
      </c>
      <c r="B720" s="832" t="s">
        <v>2144</v>
      </c>
      <c r="C720" s="832" t="s">
        <v>2145</v>
      </c>
      <c r="D720" s="832" t="s">
        <v>733</v>
      </c>
      <c r="E720" s="832" t="s">
        <v>2146</v>
      </c>
      <c r="F720" s="849"/>
      <c r="G720" s="849"/>
      <c r="H720" s="837">
        <v>0</v>
      </c>
      <c r="I720" s="849">
        <v>3</v>
      </c>
      <c r="J720" s="849">
        <v>145.26</v>
      </c>
      <c r="K720" s="837">
        <v>1</v>
      </c>
      <c r="L720" s="849">
        <v>3</v>
      </c>
      <c r="M720" s="850">
        <v>145.26</v>
      </c>
    </row>
    <row r="721" spans="1:13" ht="14.4" customHeight="1" x14ac:dyDescent="0.3">
      <c r="A721" s="831" t="s">
        <v>2214</v>
      </c>
      <c r="B721" s="832" t="s">
        <v>3789</v>
      </c>
      <c r="C721" s="832" t="s">
        <v>2675</v>
      </c>
      <c r="D721" s="832" t="s">
        <v>2641</v>
      </c>
      <c r="E721" s="832" t="s">
        <v>2448</v>
      </c>
      <c r="F721" s="849">
        <v>1</v>
      </c>
      <c r="G721" s="849">
        <v>0</v>
      </c>
      <c r="H721" s="837"/>
      <c r="I721" s="849"/>
      <c r="J721" s="849"/>
      <c r="K721" s="837"/>
      <c r="L721" s="849">
        <v>1</v>
      </c>
      <c r="M721" s="850">
        <v>0</v>
      </c>
    </row>
    <row r="722" spans="1:13" ht="14.4" customHeight="1" x14ac:dyDescent="0.3">
      <c r="A722" s="831" t="s">
        <v>2214</v>
      </c>
      <c r="B722" s="832" t="s">
        <v>3789</v>
      </c>
      <c r="C722" s="832" t="s">
        <v>2640</v>
      </c>
      <c r="D722" s="832" t="s">
        <v>2641</v>
      </c>
      <c r="E722" s="832" t="s">
        <v>2549</v>
      </c>
      <c r="F722" s="849">
        <v>2</v>
      </c>
      <c r="G722" s="849">
        <v>72.540000000000006</v>
      </c>
      <c r="H722" s="837">
        <v>1</v>
      </c>
      <c r="I722" s="849"/>
      <c r="J722" s="849"/>
      <c r="K722" s="837">
        <v>0</v>
      </c>
      <c r="L722" s="849">
        <v>2</v>
      </c>
      <c r="M722" s="850">
        <v>72.540000000000006</v>
      </c>
    </row>
    <row r="723" spans="1:13" ht="14.4" customHeight="1" x14ac:dyDescent="0.3">
      <c r="A723" s="831" t="s">
        <v>2214</v>
      </c>
      <c r="B723" s="832" t="s">
        <v>1746</v>
      </c>
      <c r="C723" s="832" t="s">
        <v>1985</v>
      </c>
      <c r="D723" s="832" t="s">
        <v>1986</v>
      </c>
      <c r="E723" s="832" t="s">
        <v>1987</v>
      </c>
      <c r="F723" s="849"/>
      <c r="G723" s="849"/>
      <c r="H723" s="837"/>
      <c r="I723" s="849">
        <v>1</v>
      </c>
      <c r="J723" s="849">
        <v>0</v>
      </c>
      <c r="K723" s="837"/>
      <c r="L723" s="849">
        <v>1</v>
      </c>
      <c r="M723" s="850">
        <v>0</v>
      </c>
    </row>
    <row r="724" spans="1:13" ht="14.4" customHeight="1" x14ac:dyDescent="0.3">
      <c r="A724" s="831" t="s">
        <v>2215</v>
      </c>
      <c r="B724" s="832" t="s">
        <v>1879</v>
      </c>
      <c r="C724" s="832" t="s">
        <v>2291</v>
      </c>
      <c r="D724" s="832" t="s">
        <v>1423</v>
      </c>
      <c r="E724" s="832" t="s">
        <v>2292</v>
      </c>
      <c r="F724" s="849"/>
      <c r="G724" s="849"/>
      <c r="H724" s="837">
        <v>0</v>
      </c>
      <c r="I724" s="849">
        <v>1</v>
      </c>
      <c r="J724" s="849">
        <v>154.36000000000001</v>
      </c>
      <c r="K724" s="837">
        <v>1</v>
      </c>
      <c r="L724" s="849">
        <v>1</v>
      </c>
      <c r="M724" s="850">
        <v>154.36000000000001</v>
      </c>
    </row>
    <row r="725" spans="1:13" ht="14.4" customHeight="1" x14ac:dyDescent="0.3">
      <c r="A725" s="831" t="s">
        <v>2215</v>
      </c>
      <c r="B725" s="832" t="s">
        <v>1889</v>
      </c>
      <c r="C725" s="832" t="s">
        <v>2735</v>
      </c>
      <c r="D725" s="832" t="s">
        <v>2736</v>
      </c>
      <c r="E725" s="832" t="s">
        <v>2558</v>
      </c>
      <c r="F725" s="849">
        <v>2</v>
      </c>
      <c r="G725" s="849">
        <v>477.44</v>
      </c>
      <c r="H725" s="837">
        <v>1</v>
      </c>
      <c r="I725" s="849"/>
      <c r="J725" s="849"/>
      <c r="K725" s="837">
        <v>0</v>
      </c>
      <c r="L725" s="849">
        <v>2</v>
      </c>
      <c r="M725" s="850">
        <v>477.44</v>
      </c>
    </row>
    <row r="726" spans="1:13" ht="14.4" customHeight="1" x14ac:dyDescent="0.3">
      <c r="A726" s="831" t="s">
        <v>2215</v>
      </c>
      <c r="B726" s="832" t="s">
        <v>3772</v>
      </c>
      <c r="C726" s="832" t="s">
        <v>2449</v>
      </c>
      <c r="D726" s="832" t="s">
        <v>2385</v>
      </c>
      <c r="E726" s="832" t="s">
        <v>2450</v>
      </c>
      <c r="F726" s="849"/>
      <c r="G726" s="849"/>
      <c r="H726" s="837">
        <v>0</v>
      </c>
      <c r="I726" s="849">
        <v>1</v>
      </c>
      <c r="J726" s="849">
        <v>70.540000000000006</v>
      </c>
      <c r="K726" s="837">
        <v>1</v>
      </c>
      <c r="L726" s="849">
        <v>1</v>
      </c>
      <c r="M726" s="850">
        <v>70.540000000000006</v>
      </c>
    </row>
    <row r="727" spans="1:13" ht="14.4" customHeight="1" x14ac:dyDescent="0.3">
      <c r="A727" s="831" t="s">
        <v>2215</v>
      </c>
      <c r="B727" s="832" t="s">
        <v>1746</v>
      </c>
      <c r="C727" s="832" t="s">
        <v>1985</v>
      </c>
      <c r="D727" s="832" t="s">
        <v>1986</v>
      </c>
      <c r="E727" s="832" t="s">
        <v>1987</v>
      </c>
      <c r="F727" s="849"/>
      <c r="G727" s="849"/>
      <c r="H727" s="837"/>
      <c r="I727" s="849">
        <v>2</v>
      </c>
      <c r="J727" s="849">
        <v>0</v>
      </c>
      <c r="K727" s="837"/>
      <c r="L727" s="849">
        <v>2</v>
      </c>
      <c r="M727" s="850">
        <v>0</v>
      </c>
    </row>
    <row r="728" spans="1:13" ht="14.4" customHeight="1" x14ac:dyDescent="0.3">
      <c r="A728" s="831" t="s">
        <v>2215</v>
      </c>
      <c r="B728" s="832" t="s">
        <v>3796</v>
      </c>
      <c r="C728" s="832" t="s">
        <v>2741</v>
      </c>
      <c r="D728" s="832" t="s">
        <v>2742</v>
      </c>
      <c r="E728" s="832" t="s">
        <v>2743</v>
      </c>
      <c r="F728" s="849">
        <v>1</v>
      </c>
      <c r="G728" s="849">
        <v>572.87</v>
      </c>
      <c r="H728" s="837">
        <v>1</v>
      </c>
      <c r="I728" s="849"/>
      <c r="J728" s="849"/>
      <c r="K728" s="837">
        <v>0</v>
      </c>
      <c r="L728" s="849">
        <v>1</v>
      </c>
      <c r="M728" s="850">
        <v>572.87</v>
      </c>
    </row>
    <row r="729" spans="1:13" ht="14.4" customHeight="1" x14ac:dyDescent="0.3">
      <c r="A729" s="831" t="s">
        <v>2215</v>
      </c>
      <c r="B729" s="832" t="s">
        <v>3796</v>
      </c>
      <c r="C729" s="832" t="s">
        <v>2744</v>
      </c>
      <c r="D729" s="832" t="s">
        <v>2742</v>
      </c>
      <c r="E729" s="832" t="s">
        <v>2743</v>
      </c>
      <c r="F729" s="849">
        <v>2</v>
      </c>
      <c r="G729" s="849">
        <v>1145.74</v>
      </c>
      <c r="H729" s="837">
        <v>1</v>
      </c>
      <c r="I729" s="849"/>
      <c r="J729" s="849"/>
      <c r="K729" s="837">
        <v>0</v>
      </c>
      <c r="L729" s="849">
        <v>2</v>
      </c>
      <c r="M729" s="850">
        <v>1145.74</v>
      </c>
    </row>
    <row r="730" spans="1:13" ht="14.4" customHeight="1" thickBot="1" x14ac:dyDescent="0.35">
      <c r="A730" s="839" t="s">
        <v>2215</v>
      </c>
      <c r="B730" s="840" t="s">
        <v>3796</v>
      </c>
      <c r="C730" s="840" t="s">
        <v>2745</v>
      </c>
      <c r="D730" s="840" t="s">
        <v>2742</v>
      </c>
      <c r="E730" s="840" t="s">
        <v>2743</v>
      </c>
      <c r="F730" s="851">
        <v>1</v>
      </c>
      <c r="G730" s="851">
        <v>572.87</v>
      </c>
      <c r="H730" s="845">
        <v>1</v>
      </c>
      <c r="I730" s="851"/>
      <c r="J730" s="851"/>
      <c r="K730" s="845">
        <v>0</v>
      </c>
      <c r="L730" s="851">
        <v>1</v>
      </c>
      <c r="M730" s="852">
        <v>572.87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" customHeight="1" x14ac:dyDescent="0.3">
      <c r="A6" s="729" t="s">
        <v>583</v>
      </c>
      <c r="B6" s="730" t="s">
        <v>3798</v>
      </c>
      <c r="C6" s="731">
        <v>322.62121999999999</v>
      </c>
      <c r="D6" s="731">
        <v>353.87005999999997</v>
      </c>
      <c r="E6" s="731"/>
      <c r="F6" s="731">
        <v>441.41732999999999</v>
      </c>
      <c r="G6" s="731">
        <v>654.20431982421871</v>
      </c>
      <c r="H6" s="731">
        <v>-212.78698982421872</v>
      </c>
      <c r="I6" s="732">
        <v>0.67473924678242192</v>
      </c>
      <c r="J6" s="733" t="s">
        <v>1</v>
      </c>
    </row>
    <row r="7" spans="1:10" ht="14.4" customHeight="1" x14ac:dyDescent="0.3">
      <c r="A7" s="729" t="s">
        <v>583</v>
      </c>
      <c r="B7" s="730" t="s">
        <v>3799</v>
      </c>
      <c r="C7" s="731">
        <v>2.9117599999999997</v>
      </c>
      <c r="D7" s="731">
        <v>1.7246300000000001</v>
      </c>
      <c r="E7" s="731"/>
      <c r="F7" s="731">
        <v>1.49827</v>
      </c>
      <c r="G7" s="731">
        <v>2.297698974609375</v>
      </c>
      <c r="H7" s="731">
        <v>-0.79942897460937501</v>
      </c>
      <c r="I7" s="732">
        <v>0.6520741039433664</v>
      </c>
      <c r="J7" s="733" t="s">
        <v>1</v>
      </c>
    </row>
    <row r="8" spans="1:10" ht="14.4" customHeight="1" x14ac:dyDescent="0.3">
      <c r="A8" s="729" t="s">
        <v>583</v>
      </c>
      <c r="B8" s="730" t="s">
        <v>3800</v>
      </c>
      <c r="C8" s="731">
        <v>699.54988999999989</v>
      </c>
      <c r="D8" s="731">
        <v>760.43026000000032</v>
      </c>
      <c r="E8" s="731"/>
      <c r="F8" s="731">
        <v>754.45617000000004</v>
      </c>
      <c r="G8" s="731">
        <v>775.50001818847647</v>
      </c>
      <c r="H8" s="731">
        <v>-21.043848188476431</v>
      </c>
      <c r="I8" s="732">
        <v>0.97286415513228008</v>
      </c>
      <c r="J8" s="733" t="s">
        <v>1</v>
      </c>
    </row>
    <row r="9" spans="1:10" ht="14.4" customHeight="1" x14ac:dyDescent="0.3">
      <c r="A9" s="729" t="s">
        <v>583</v>
      </c>
      <c r="B9" s="730" t="s">
        <v>3801</v>
      </c>
      <c r="C9" s="731">
        <v>5179.4796300000016</v>
      </c>
      <c r="D9" s="731">
        <v>4635.5006599999997</v>
      </c>
      <c r="E9" s="731"/>
      <c r="F9" s="731">
        <v>4985.2982600000005</v>
      </c>
      <c r="G9" s="731">
        <v>5458.627227539062</v>
      </c>
      <c r="H9" s="731">
        <v>-473.32896753906152</v>
      </c>
      <c r="I9" s="732">
        <v>0.91328791144574006</v>
      </c>
      <c r="J9" s="733" t="s">
        <v>1</v>
      </c>
    </row>
    <row r="10" spans="1:10" ht="14.4" customHeight="1" x14ac:dyDescent="0.3">
      <c r="A10" s="729" t="s">
        <v>583</v>
      </c>
      <c r="B10" s="730" t="s">
        <v>3802</v>
      </c>
      <c r="C10" s="731">
        <v>0</v>
      </c>
      <c r="D10" s="731">
        <v>0</v>
      </c>
      <c r="E10" s="731"/>
      <c r="F10" s="731">
        <v>0.73799999999999999</v>
      </c>
      <c r="G10" s="731">
        <v>0</v>
      </c>
      <c r="H10" s="731">
        <v>0.73799999999999999</v>
      </c>
      <c r="I10" s="732" t="s">
        <v>585</v>
      </c>
      <c r="J10" s="733" t="s">
        <v>1</v>
      </c>
    </row>
    <row r="11" spans="1:10" ht="14.4" customHeight="1" x14ac:dyDescent="0.3">
      <c r="A11" s="729" t="s">
        <v>583</v>
      </c>
      <c r="B11" s="730" t="s">
        <v>3803</v>
      </c>
      <c r="C11" s="731">
        <v>350.82063999999997</v>
      </c>
      <c r="D11" s="731">
        <v>397.39028000000008</v>
      </c>
      <c r="E11" s="731"/>
      <c r="F11" s="731">
        <v>380.58065999999997</v>
      </c>
      <c r="G11" s="731">
        <v>414.02921142578123</v>
      </c>
      <c r="H11" s="731">
        <v>-33.448551425781261</v>
      </c>
      <c r="I11" s="732">
        <v>0.91921209783581359</v>
      </c>
      <c r="J11" s="733" t="s">
        <v>1</v>
      </c>
    </row>
    <row r="12" spans="1:10" ht="14.4" customHeight="1" x14ac:dyDescent="0.3">
      <c r="A12" s="729" t="s">
        <v>583</v>
      </c>
      <c r="B12" s="730" t="s">
        <v>3804</v>
      </c>
      <c r="C12" s="731">
        <v>60.50949</v>
      </c>
      <c r="D12" s="731">
        <v>46.093159999999997</v>
      </c>
      <c r="E12" s="731"/>
      <c r="F12" s="731">
        <v>42.63252</v>
      </c>
      <c r="G12" s="731">
        <v>59.999998046874992</v>
      </c>
      <c r="H12" s="731">
        <v>-17.367478046874993</v>
      </c>
      <c r="I12" s="732">
        <v>0.71054202312962322</v>
      </c>
      <c r="J12" s="733" t="s">
        <v>1</v>
      </c>
    </row>
    <row r="13" spans="1:10" ht="14.4" customHeight="1" x14ac:dyDescent="0.3">
      <c r="A13" s="729" t="s">
        <v>583</v>
      </c>
      <c r="B13" s="730" t="s">
        <v>3805</v>
      </c>
      <c r="C13" s="731">
        <v>308.33398</v>
      </c>
      <c r="D13" s="731">
        <v>378.54155000000003</v>
      </c>
      <c r="E13" s="731"/>
      <c r="F13" s="731">
        <v>354.49441999999999</v>
      </c>
      <c r="G13" s="731">
        <v>448.14266699218757</v>
      </c>
      <c r="H13" s="731">
        <v>-93.64824699218758</v>
      </c>
      <c r="I13" s="732">
        <v>0.79103028144869736</v>
      </c>
      <c r="J13" s="733" t="s">
        <v>1</v>
      </c>
    </row>
    <row r="14" spans="1:10" ht="14.4" customHeight="1" x14ac:dyDescent="0.3">
      <c r="A14" s="729" t="s">
        <v>583</v>
      </c>
      <c r="B14" s="730" t="s">
        <v>3806</v>
      </c>
      <c r="C14" s="731">
        <v>339.84998000000002</v>
      </c>
      <c r="D14" s="731">
        <v>333.89057000000003</v>
      </c>
      <c r="E14" s="731"/>
      <c r="F14" s="731">
        <v>331.72956000000005</v>
      </c>
      <c r="G14" s="731">
        <v>337.50000683593754</v>
      </c>
      <c r="H14" s="731">
        <v>-5.7704468359374914</v>
      </c>
      <c r="I14" s="732">
        <v>0.98290238009167641</v>
      </c>
      <c r="J14" s="733" t="s">
        <v>1</v>
      </c>
    </row>
    <row r="15" spans="1:10" ht="14.4" customHeight="1" x14ac:dyDescent="0.3">
      <c r="A15" s="729" t="s">
        <v>583</v>
      </c>
      <c r="B15" s="730" t="s">
        <v>3807</v>
      </c>
      <c r="C15" s="731">
        <v>48.098999999999997</v>
      </c>
      <c r="D15" s="731">
        <v>80.165000000000006</v>
      </c>
      <c r="E15" s="731"/>
      <c r="F15" s="731">
        <v>64.132000000000005</v>
      </c>
      <c r="G15" s="731">
        <v>86.312507812500002</v>
      </c>
      <c r="H15" s="731">
        <v>-22.180507812499997</v>
      </c>
      <c r="I15" s="732">
        <v>0.74302093202200115</v>
      </c>
      <c r="J15" s="733" t="s">
        <v>1</v>
      </c>
    </row>
    <row r="16" spans="1:10" ht="14.4" customHeight="1" x14ac:dyDescent="0.3">
      <c r="A16" s="729" t="s">
        <v>583</v>
      </c>
      <c r="B16" s="730" t="s">
        <v>3808</v>
      </c>
      <c r="C16" s="731">
        <v>429.74071999999995</v>
      </c>
      <c r="D16" s="731">
        <v>408.28102999999999</v>
      </c>
      <c r="E16" s="731"/>
      <c r="F16" s="731">
        <v>557.73717999999997</v>
      </c>
      <c r="G16" s="731">
        <v>479.63333789062506</v>
      </c>
      <c r="H16" s="731">
        <v>78.103842109374909</v>
      </c>
      <c r="I16" s="732">
        <v>1.1628407284048834</v>
      </c>
      <c r="J16" s="733" t="s">
        <v>1</v>
      </c>
    </row>
    <row r="17" spans="1:10" ht="14.4" customHeight="1" x14ac:dyDescent="0.3">
      <c r="A17" s="729" t="s">
        <v>583</v>
      </c>
      <c r="B17" s="730" t="s">
        <v>3809</v>
      </c>
      <c r="C17" s="731">
        <v>1237.98927</v>
      </c>
      <c r="D17" s="731">
        <v>1243.6716999999999</v>
      </c>
      <c r="E17" s="731"/>
      <c r="F17" s="731">
        <v>1338.97012</v>
      </c>
      <c r="G17" s="731">
        <v>1286.4232968749998</v>
      </c>
      <c r="H17" s="731">
        <v>52.546823125000174</v>
      </c>
      <c r="I17" s="732">
        <v>1.0408472259890253</v>
      </c>
      <c r="J17" s="733" t="s">
        <v>1</v>
      </c>
    </row>
    <row r="18" spans="1:10" ht="14.4" customHeight="1" x14ac:dyDescent="0.3">
      <c r="A18" s="729" t="s">
        <v>583</v>
      </c>
      <c r="B18" s="730" t="s">
        <v>595</v>
      </c>
      <c r="C18" s="731">
        <v>8979.9055800000024</v>
      </c>
      <c r="D18" s="731">
        <v>8639.5589</v>
      </c>
      <c r="E18" s="731"/>
      <c r="F18" s="731">
        <v>9253.6844899999996</v>
      </c>
      <c r="G18" s="731">
        <v>10002.670290405273</v>
      </c>
      <c r="H18" s="731">
        <v>-748.98580040527304</v>
      </c>
      <c r="I18" s="732">
        <v>0.92512141471625708</v>
      </c>
      <c r="J18" s="733" t="s">
        <v>596</v>
      </c>
    </row>
    <row r="20" spans="1:10" ht="14.4" customHeight="1" x14ac:dyDescent="0.3">
      <c r="A20" s="729" t="s">
        <v>583</v>
      </c>
      <c r="B20" s="730" t="s">
        <v>584</v>
      </c>
      <c r="C20" s="731" t="s">
        <v>585</v>
      </c>
      <c r="D20" s="731" t="s">
        <v>585</v>
      </c>
      <c r="E20" s="731"/>
      <c r="F20" s="731" t="s">
        <v>585</v>
      </c>
      <c r="G20" s="731" t="s">
        <v>585</v>
      </c>
      <c r="H20" s="731" t="s">
        <v>585</v>
      </c>
      <c r="I20" s="732" t="s">
        <v>585</v>
      </c>
      <c r="J20" s="733" t="s">
        <v>73</v>
      </c>
    </row>
    <row r="21" spans="1:10" ht="14.4" customHeight="1" x14ac:dyDescent="0.3">
      <c r="A21" s="729" t="s">
        <v>597</v>
      </c>
      <c r="B21" s="730" t="s">
        <v>598</v>
      </c>
      <c r="C21" s="731" t="s">
        <v>585</v>
      </c>
      <c r="D21" s="731" t="s">
        <v>585</v>
      </c>
      <c r="E21" s="731"/>
      <c r="F21" s="731" t="s">
        <v>585</v>
      </c>
      <c r="G21" s="731" t="s">
        <v>585</v>
      </c>
      <c r="H21" s="731" t="s">
        <v>585</v>
      </c>
      <c r="I21" s="732" t="s">
        <v>585</v>
      </c>
      <c r="J21" s="733" t="s">
        <v>0</v>
      </c>
    </row>
    <row r="22" spans="1:10" ht="14.4" customHeight="1" x14ac:dyDescent="0.3">
      <c r="A22" s="729" t="s">
        <v>597</v>
      </c>
      <c r="B22" s="730" t="s">
        <v>3800</v>
      </c>
      <c r="C22" s="731">
        <v>6.0513200000000005</v>
      </c>
      <c r="D22" s="731">
        <v>23.840890000000002</v>
      </c>
      <c r="E22" s="731"/>
      <c r="F22" s="731">
        <v>12.466329999999999</v>
      </c>
      <c r="G22" s="731">
        <v>23</v>
      </c>
      <c r="H22" s="731">
        <v>-10.533670000000001</v>
      </c>
      <c r="I22" s="732">
        <v>0.54201434782608693</v>
      </c>
      <c r="J22" s="733" t="s">
        <v>1</v>
      </c>
    </row>
    <row r="23" spans="1:10" ht="14.4" customHeight="1" x14ac:dyDescent="0.3">
      <c r="A23" s="729" t="s">
        <v>597</v>
      </c>
      <c r="B23" s="730" t="s">
        <v>3801</v>
      </c>
      <c r="C23" s="731">
        <v>3.0563999999999996</v>
      </c>
      <c r="D23" s="731">
        <v>3.6905799999999997</v>
      </c>
      <c r="E23" s="731"/>
      <c r="F23" s="731">
        <v>24.043200000000006</v>
      </c>
      <c r="G23" s="731">
        <v>4</v>
      </c>
      <c r="H23" s="731">
        <v>20.043200000000006</v>
      </c>
      <c r="I23" s="732">
        <v>6.0108000000000015</v>
      </c>
      <c r="J23" s="733" t="s">
        <v>1</v>
      </c>
    </row>
    <row r="24" spans="1:10" ht="14.4" customHeight="1" x14ac:dyDescent="0.3">
      <c r="A24" s="729" t="s">
        <v>597</v>
      </c>
      <c r="B24" s="730" t="s">
        <v>3803</v>
      </c>
      <c r="C24" s="731">
        <v>0</v>
      </c>
      <c r="D24" s="731">
        <v>0</v>
      </c>
      <c r="E24" s="731"/>
      <c r="F24" s="731">
        <v>2.1779999999999999</v>
      </c>
      <c r="G24" s="731">
        <v>6</v>
      </c>
      <c r="H24" s="731">
        <v>-3.8220000000000001</v>
      </c>
      <c r="I24" s="732">
        <v>0.36299999999999999</v>
      </c>
      <c r="J24" s="733" t="s">
        <v>1</v>
      </c>
    </row>
    <row r="25" spans="1:10" ht="14.4" customHeight="1" x14ac:dyDescent="0.3">
      <c r="A25" s="729" t="s">
        <v>597</v>
      </c>
      <c r="B25" s="730" t="s">
        <v>3805</v>
      </c>
      <c r="C25" s="731">
        <v>46.459380000000003</v>
      </c>
      <c r="D25" s="731">
        <v>73.452579999999998</v>
      </c>
      <c r="E25" s="731"/>
      <c r="F25" s="731">
        <v>64.223119999999994</v>
      </c>
      <c r="G25" s="731">
        <v>74</v>
      </c>
      <c r="H25" s="731">
        <v>-9.7768800000000056</v>
      </c>
      <c r="I25" s="732">
        <v>0.86787999999999987</v>
      </c>
      <c r="J25" s="733" t="s">
        <v>1</v>
      </c>
    </row>
    <row r="26" spans="1:10" ht="14.4" customHeight="1" x14ac:dyDescent="0.3">
      <c r="A26" s="729" t="s">
        <v>597</v>
      </c>
      <c r="B26" s="730" t="s">
        <v>3806</v>
      </c>
      <c r="C26" s="731">
        <v>2.9078900000000001</v>
      </c>
      <c r="D26" s="731">
        <v>3.0027900000000001</v>
      </c>
      <c r="E26" s="731"/>
      <c r="F26" s="731">
        <v>3.5063499999999999</v>
      </c>
      <c r="G26" s="731">
        <v>3</v>
      </c>
      <c r="H26" s="731">
        <v>0.50634999999999986</v>
      </c>
      <c r="I26" s="732">
        <v>1.1687833333333333</v>
      </c>
      <c r="J26" s="733" t="s">
        <v>1</v>
      </c>
    </row>
    <row r="27" spans="1:10" ht="14.4" customHeight="1" x14ac:dyDescent="0.3">
      <c r="A27" s="729" t="s">
        <v>597</v>
      </c>
      <c r="B27" s="730" t="s">
        <v>3808</v>
      </c>
      <c r="C27" s="731">
        <v>5.2294999999999998</v>
      </c>
      <c r="D27" s="731">
        <v>6.3982399999999995</v>
      </c>
      <c r="E27" s="731"/>
      <c r="F27" s="731">
        <v>2.0918000000000001</v>
      </c>
      <c r="G27" s="731">
        <v>5</v>
      </c>
      <c r="H27" s="731">
        <v>-2.9081999999999999</v>
      </c>
      <c r="I27" s="732">
        <v>0.41836000000000001</v>
      </c>
      <c r="J27" s="733" t="s">
        <v>1</v>
      </c>
    </row>
    <row r="28" spans="1:10" ht="14.4" customHeight="1" x14ac:dyDescent="0.3">
      <c r="A28" s="729" t="s">
        <v>597</v>
      </c>
      <c r="B28" s="730" t="s">
        <v>3809</v>
      </c>
      <c r="C28" s="731">
        <v>0</v>
      </c>
      <c r="D28" s="731">
        <v>0</v>
      </c>
      <c r="E28" s="731"/>
      <c r="F28" s="731">
        <v>0.15609999999999999</v>
      </c>
      <c r="G28" s="731">
        <v>2</v>
      </c>
      <c r="H28" s="731">
        <v>-1.8439000000000001</v>
      </c>
      <c r="I28" s="732">
        <v>7.8049999999999994E-2</v>
      </c>
      <c r="J28" s="733" t="s">
        <v>1</v>
      </c>
    </row>
    <row r="29" spans="1:10" ht="14.4" customHeight="1" x14ac:dyDescent="0.3">
      <c r="A29" s="729" t="s">
        <v>597</v>
      </c>
      <c r="B29" s="730" t="s">
        <v>599</v>
      </c>
      <c r="C29" s="731">
        <v>63.704490000000007</v>
      </c>
      <c r="D29" s="731">
        <v>110.38508</v>
      </c>
      <c r="E29" s="731"/>
      <c r="F29" s="731">
        <v>108.6649</v>
      </c>
      <c r="G29" s="731">
        <v>116</v>
      </c>
      <c r="H29" s="731">
        <v>-7.3350999999999971</v>
      </c>
      <c r="I29" s="732">
        <v>0.9367663793103449</v>
      </c>
      <c r="J29" s="733" t="s">
        <v>600</v>
      </c>
    </row>
    <row r="30" spans="1:10" ht="14.4" customHeight="1" x14ac:dyDescent="0.3">
      <c r="A30" s="729" t="s">
        <v>585</v>
      </c>
      <c r="B30" s="730" t="s">
        <v>585</v>
      </c>
      <c r="C30" s="731" t="s">
        <v>585</v>
      </c>
      <c r="D30" s="731" t="s">
        <v>585</v>
      </c>
      <c r="E30" s="731"/>
      <c r="F30" s="731" t="s">
        <v>585</v>
      </c>
      <c r="G30" s="731" t="s">
        <v>585</v>
      </c>
      <c r="H30" s="731" t="s">
        <v>585</v>
      </c>
      <c r="I30" s="732" t="s">
        <v>585</v>
      </c>
      <c r="J30" s="733" t="s">
        <v>601</v>
      </c>
    </row>
    <row r="31" spans="1:10" ht="14.4" customHeight="1" x14ac:dyDescent="0.3">
      <c r="A31" s="729" t="s">
        <v>602</v>
      </c>
      <c r="B31" s="730" t="s">
        <v>603</v>
      </c>
      <c r="C31" s="731" t="s">
        <v>585</v>
      </c>
      <c r="D31" s="731" t="s">
        <v>585</v>
      </c>
      <c r="E31" s="731"/>
      <c r="F31" s="731" t="s">
        <v>585</v>
      </c>
      <c r="G31" s="731" t="s">
        <v>585</v>
      </c>
      <c r="H31" s="731" t="s">
        <v>585</v>
      </c>
      <c r="I31" s="732" t="s">
        <v>585</v>
      </c>
      <c r="J31" s="733" t="s">
        <v>0</v>
      </c>
    </row>
    <row r="32" spans="1:10" ht="14.4" customHeight="1" x14ac:dyDescent="0.3">
      <c r="A32" s="729" t="s">
        <v>602</v>
      </c>
      <c r="B32" s="730" t="s">
        <v>3798</v>
      </c>
      <c r="C32" s="731">
        <v>311.39035000000001</v>
      </c>
      <c r="D32" s="731">
        <v>346.44549999999998</v>
      </c>
      <c r="E32" s="731"/>
      <c r="F32" s="731">
        <v>434.25171</v>
      </c>
      <c r="G32" s="731">
        <v>644</v>
      </c>
      <c r="H32" s="731">
        <v>-209.74829</v>
      </c>
      <c r="I32" s="732">
        <v>0.67430389751552799</v>
      </c>
      <c r="J32" s="733" t="s">
        <v>1</v>
      </c>
    </row>
    <row r="33" spans="1:10" ht="14.4" customHeight="1" x14ac:dyDescent="0.3">
      <c r="A33" s="729" t="s">
        <v>602</v>
      </c>
      <c r="B33" s="730" t="s">
        <v>3799</v>
      </c>
      <c r="C33" s="731">
        <v>2.9117599999999997</v>
      </c>
      <c r="D33" s="731">
        <v>1.7246300000000001</v>
      </c>
      <c r="E33" s="731"/>
      <c r="F33" s="731">
        <v>1.49827</v>
      </c>
      <c r="G33" s="731">
        <v>2</v>
      </c>
      <c r="H33" s="731">
        <v>-0.50173000000000001</v>
      </c>
      <c r="I33" s="732">
        <v>0.749135</v>
      </c>
      <c r="J33" s="733" t="s">
        <v>1</v>
      </c>
    </row>
    <row r="34" spans="1:10" ht="14.4" customHeight="1" x14ac:dyDescent="0.3">
      <c r="A34" s="729" t="s">
        <v>602</v>
      </c>
      <c r="B34" s="730" t="s">
        <v>3800</v>
      </c>
      <c r="C34" s="731">
        <v>473.68885999999998</v>
      </c>
      <c r="D34" s="731">
        <v>501.99722000000025</v>
      </c>
      <c r="E34" s="731"/>
      <c r="F34" s="731">
        <v>514.72717999999998</v>
      </c>
      <c r="G34" s="731">
        <v>524</v>
      </c>
      <c r="H34" s="731">
        <v>-9.2728200000000243</v>
      </c>
      <c r="I34" s="732">
        <v>0.98230377862595419</v>
      </c>
      <c r="J34" s="733" t="s">
        <v>1</v>
      </c>
    </row>
    <row r="35" spans="1:10" ht="14.4" customHeight="1" x14ac:dyDescent="0.3">
      <c r="A35" s="729" t="s">
        <v>602</v>
      </c>
      <c r="B35" s="730" t="s">
        <v>3801</v>
      </c>
      <c r="C35" s="731">
        <v>3098.5899500000005</v>
      </c>
      <c r="D35" s="731">
        <v>2540.3392299999996</v>
      </c>
      <c r="E35" s="731"/>
      <c r="F35" s="731">
        <v>2871.4408200000003</v>
      </c>
      <c r="G35" s="731">
        <v>3309</v>
      </c>
      <c r="H35" s="731">
        <v>-437.55917999999974</v>
      </c>
      <c r="I35" s="732">
        <v>0.8677669446962829</v>
      </c>
      <c r="J35" s="733" t="s">
        <v>1</v>
      </c>
    </row>
    <row r="36" spans="1:10" ht="14.4" customHeight="1" x14ac:dyDescent="0.3">
      <c r="A36" s="729" t="s">
        <v>602</v>
      </c>
      <c r="B36" s="730" t="s">
        <v>3802</v>
      </c>
      <c r="C36" s="731">
        <v>0</v>
      </c>
      <c r="D36" s="731">
        <v>0</v>
      </c>
      <c r="E36" s="731"/>
      <c r="F36" s="731">
        <v>0.73799999999999999</v>
      </c>
      <c r="G36" s="731">
        <v>0</v>
      </c>
      <c r="H36" s="731">
        <v>0.73799999999999999</v>
      </c>
      <c r="I36" s="732" t="s">
        <v>585</v>
      </c>
      <c r="J36" s="733" t="s">
        <v>1</v>
      </c>
    </row>
    <row r="37" spans="1:10" ht="14.4" customHeight="1" x14ac:dyDescent="0.3">
      <c r="A37" s="729" t="s">
        <v>602</v>
      </c>
      <c r="B37" s="730" t="s">
        <v>3803</v>
      </c>
      <c r="C37" s="731">
        <v>198.14234999999996</v>
      </c>
      <c r="D37" s="731">
        <v>249.24230000000003</v>
      </c>
      <c r="E37" s="731"/>
      <c r="F37" s="731">
        <v>199.83780999999999</v>
      </c>
      <c r="G37" s="731">
        <v>238</v>
      </c>
      <c r="H37" s="731">
        <v>-38.16219000000001</v>
      </c>
      <c r="I37" s="732">
        <v>0.83965466386554621</v>
      </c>
      <c r="J37" s="733" t="s">
        <v>1</v>
      </c>
    </row>
    <row r="38" spans="1:10" ht="14.4" customHeight="1" x14ac:dyDescent="0.3">
      <c r="A38" s="729" t="s">
        <v>602</v>
      </c>
      <c r="B38" s="730" t="s">
        <v>3804</v>
      </c>
      <c r="C38" s="731">
        <v>34.532209999999999</v>
      </c>
      <c r="D38" s="731">
        <v>25.488379999999999</v>
      </c>
      <c r="E38" s="731"/>
      <c r="F38" s="731">
        <v>23.008919999999996</v>
      </c>
      <c r="G38" s="731">
        <v>33</v>
      </c>
      <c r="H38" s="731">
        <v>-9.9910800000000037</v>
      </c>
      <c r="I38" s="732">
        <v>0.69723999999999986</v>
      </c>
      <c r="J38" s="733" t="s">
        <v>1</v>
      </c>
    </row>
    <row r="39" spans="1:10" ht="14.4" customHeight="1" x14ac:dyDescent="0.3">
      <c r="A39" s="729" t="s">
        <v>602</v>
      </c>
      <c r="B39" s="730" t="s">
        <v>3805</v>
      </c>
      <c r="C39" s="731">
        <v>30.445260000000001</v>
      </c>
      <c r="D39" s="731">
        <v>23.314820000000001</v>
      </c>
      <c r="E39" s="731"/>
      <c r="F39" s="731">
        <v>32.977509999999995</v>
      </c>
      <c r="G39" s="731">
        <v>27</v>
      </c>
      <c r="H39" s="731">
        <v>5.9775099999999952</v>
      </c>
      <c r="I39" s="732">
        <v>1.221389259259259</v>
      </c>
      <c r="J39" s="733" t="s">
        <v>1</v>
      </c>
    </row>
    <row r="40" spans="1:10" ht="14.4" customHeight="1" x14ac:dyDescent="0.3">
      <c r="A40" s="729" t="s">
        <v>602</v>
      </c>
      <c r="B40" s="730" t="s">
        <v>3806</v>
      </c>
      <c r="C40" s="731">
        <v>227.25585000000004</v>
      </c>
      <c r="D40" s="731">
        <v>218.40770000000003</v>
      </c>
      <c r="E40" s="731"/>
      <c r="F40" s="731">
        <v>219.02701999999999</v>
      </c>
      <c r="G40" s="731">
        <v>219</v>
      </c>
      <c r="H40" s="731">
        <v>2.7019999999993161E-2</v>
      </c>
      <c r="I40" s="732">
        <v>1.0001233789954338</v>
      </c>
      <c r="J40" s="733" t="s">
        <v>1</v>
      </c>
    </row>
    <row r="41" spans="1:10" ht="14.4" customHeight="1" x14ac:dyDescent="0.3">
      <c r="A41" s="729" t="s">
        <v>602</v>
      </c>
      <c r="B41" s="730" t="s">
        <v>3807</v>
      </c>
      <c r="C41" s="731">
        <v>48.098999999999997</v>
      </c>
      <c r="D41" s="731">
        <v>80.165000000000006</v>
      </c>
      <c r="E41" s="731"/>
      <c r="F41" s="731">
        <v>64.132000000000005</v>
      </c>
      <c r="G41" s="731">
        <v>86</v>
      </c>
      <c r="H41" s="731">
        <v>-21.867999999999995</v>
      </c>
      <c r="I41" s="732">
        <v>0.74572093023255814</v>
      </c>
      <c r="J41" s="733" t="s">
        <v>1</v>
      </c>
    </row>
    <row r="42" spans="1:10" ht="14.4" customHeight="1" x14ac:dyDescent="0.3">
      <c r="A42" s="729" t="s">
        <v>602</v>
      </c>
      <c r="B42" s="730" t="s">
        <v>3808</v>
      </c>
      <c r="C42" s="731">
        <v>357.85093000000001</v>
      </c>
      <c r="D42" s="731">
        <v>344.29867000000002</v>
      </c>
      <c r="E42" s="731"/>
      <c r="F42" s="731">
        <v>466.65265999999997</v>
      </c>
      <c r="G42" s="731">
        <v>376</v>
      </c>
      <c r="H42" s="731">
        <v>90.652659999999969</v>
      </c>
      <c r="I42" s="732">
        <v>1.2410975</v>
      </c>
      <c r="J42" s="733" t="s">
        <v>1</v>
      </c>
    </row>
    <row r="43" spans="1:10" ht="14.4" customHeight="1" x14ac:dyDescent="0.3">
      <c r="A43" s="729" t="s">
        <v>602</v>
      </c>
      <c r="B43" s="730" t="s">
        <v>3809</v>
      </c>
      <c r="C43" s="731">
        <v>505.89136999999999</v>
      </c>
      <c r="D43" s="731">
        <v>412.06338</v>
      </c>
      <c r="E43" s="731"/>
      <c r="F43" s="731">
        <v>471.71876999999995</v>
      </c>
      <c r="G43" s="731">
        <v>407</v>
      </c>
      <c r="H43" s="731">
        <v>64.71876999999995</v>
      </c>
      <c r="I43" s="732">
        <v>1.1590141769041769</v>
      </c>
      <c r="J43" s="733" t="s">
        <v>1</v>
      </c>
    </row>
    <row r="44" spans="1:10" ht="14.4" customHeight="1" x14ac:dyDescent="0.3">
      <c r="A44" s="729" t="s">
        <v>602</v>
      </c>
      <c r="B44" s="730" t="s">
        <v>604</v>
      </c>
      <c r="C44" s="731">
        <v>5288.7978900000016</v>
      </c>
      <c r="D44" s="731">
        <v>4743.4868299999989</v>
      </c>
      <c r="E44" s="731"/>
      <c r="F44" s="731">
        <v>5300.0106699999997</v>
      </c>
      <c r="G44" s="731">
        <v>5866</v>
      </c>
      <c r="H44" s="731">
        <v>-565.98933000000034</v>
      </c>
      <c r="I44" s="732">
        <v>0.90351358165700646</v>
      </c>
      <c r="J44" s="733" t="s">
        <v>600</v>
      </c>
    </row>
    <row r="45" spans="1:10" ht="14.4" customHeight="1" x14ac:dyDescent="0.3">
      <c r="A45" s="729" t="s">
        <v>585</v>
      </c>
      <c r="B45" s="730" t="s">
        <v>585</v>
      </c>
      <c r="C45" s="731" t="s">
        <v>585</v>
      </c>
      <c r="D45" s="731" t="s">
        <v>585</v>
      </c>
      <c r="E45" s="731"/>
      <c r="F45" s="731" t="s">
        <v>585</v>
      </c>
      <c r="G45" s="731" t="s">
        <v>585</v>
      </c>
      <c r="H45" s="731" t="s">
        <v>585</v>
      </c>
      <c r="I45" s="732" t="s">
        <v>585</v>
      </c>
      <c r="J45" s="733" t="s">
        <v>601</v>
      </c>
    </row>
    <row r="46" spans="1:10" ht="14.4" customHeight="1" x14ac:dyDescent="0.3">
      <c r="A46" s="729" t="s">
        <v>605</v>
      </c>
      <c r="B46" s="730" t="s">
        <v>606</v>
      </c>
      <c r="C46" s="731" t="s">
        <v>585</v>
      </c>
      <c r="D46" s="731" t="s">
        <v>585</v>
      </c>
      <c r="E46" s="731"/>
      <c r="F46" s="731" t="s">
        <v>585</v>
      </c>
      <c r="G46" s="731" t="s">
        <v>585</v>
      </c>
      <c r="H46" s="731" t="s">
        <v>585</v>
      </c>
      <c r="I46" s="732" t="s">
        <v>585</v>
      </c>
      <c r="J46" s="733" t="s">
        <v>0</v>
      </c>
    </row>
    <row r="47" spans="1:10" ht="14.4" customHeight="1" x14ac:dyDescent="0.3">
      <c r="A47" s="729" t="s">
        <v>605</v>
      </c>
      <c r="B47" s="730" t="s">
        <v>3798</v>
      </c>
      <c r="C47" s="731">
        <v>5.993990000000001</v>
      </c>
      <c r="D47" s="731">
        <v>2.5700400000000001</v>
      </c>
      <c r="E47" s="731"/>
      <c r="F47" s="731">
        <v>2.1344400000000001</v>
      </c>
      <c r="G47" s="731">
        <v>2</v>
      </c>
      <c r="H47" s="731">
        <v>0.13444000000000011</v>
      </c>
      <c r="I47" s="732">
        <v>1.0672200000000001</v>
      </c>
      <c r="J47" s="733" t="s">
        <v>1</v>
      </c>
    </row>
    <row r="48" spans="1:10" ht="14.4" customHeight="1" x14ac:dyDescent="0.3">
      <c r="A48" s="729" t="s">
        <v>605</v>
      </c>
      <c r="B48" s="730" t="s">
        <v>3800</v>
      </c>
      <c r="C48" s="731">
        <v>100.64650999999999</v>
      </c>
      <c r="D48" s="731">
        <v>94.469720000000009</v>
      </c>
      <c r="E48" s="731"/>
      <c r="F48" s="731">
        <v>97.154299999999978</v>
      </c>
      <c r="G48" s="731">
        <v>98</v>
      </c>
      <c r="H48" s="731">
        <v>-0.8457000000000221</v>
      </c>
      <c r="I48" s="732">
        <v>0.99137040816326505</v>
      </c>
      <c r="J48" s="733" t="s">
        <v>1</v>
      </c>
    </row>
    <row r="49" spans="1:10" ht="14.4" customHeight="1" x14ac:dyDescent="0.3">
      <c r="A49" s="729" t="s">
        <v>605</v>
      </c>
      <c r="B49" s="730" t="s">
        <v>3801</v>
      </c>
      <c r="C49" s="731">
        <v>951.26112000000012</v>
      </c>
      <c r="D49" s="731">
        <v>933.54471999999976</v>
      </c>
      <c r="E49" s="731"/>
      <c r="F49" s="731">
        <v>955.9129999999999</v>
      </c>
      <c r="G49" s="731">
        <v>983</v>
      </c>
      <c r="H49" s="731">
        <v>-27.087000000000103</v>
      </c>
      <c r="I49" s="732">
        <v>0.97244455747711078</v>
      </c>
      <c r="J49" s="733" t="s">
        <v>1</v>
      </c>
    </row>
    <row r="50" spans="1:10" ht="14.4" customHeight="1" x14ac:dyDescent="0.3">
      <c r="A50" s="729" t="s">
        <v>605</v>
      </c>
      <c r="B50" s="730" t="s">
        <v>3803</v>
      </c>
      <c r="C50" s="731">
        <v>70.956270000000004</v>
      </c>
      <c r="D50" s="731">
        <v>70.559399999999997</v>
      </c>
      <c r="E50" s="731"/>
      <c r="F50" s="731">
        <v>82.142799999999994</v>
      </c>
      <c r="G50" s="731">
        <v>80</v>
      </c>
      <c r="H50" s="731">
        <v>2.142799999999994</v>
      </c>
      <c r="I50" s="732">
        <v>1.0267849999999998</v>
      </c>
      <c r="J50" s="733" t="s">
        <v>1</v>
      </c>
    </row>
    <row r="51" spans="1:10" ht="14.4" customHeight="1" x14ac:dyDescent="0.3">
      <c r="A51" s="729" t="s">
        <v>605</v>
      </c>
      <c r="B51" s="730" t="s">
        <v>3805</v>
      </c>
      <c r="C51" s="731">
        <v>121.17305999999999</v>
      </c>
      <c r="D51" s="731">
        <v>153.04237000000001</v>
      </c>
      <c r="E51" s="731"/>
      <c r="F51" s="731">
        <v>133.66560999999999</v>
      </c>
      <c r="G51" s="731">
        <v>149</v>
      </c>
      <c r="H51" s="731">
        <v>-15.334390000000013</v>
      </c>
      <c r="I51" s="732">
        <v>0.89708463087248314</v>
      </c>
      <c r="J51" s="733" t="s">
        <v>1</v>
      </c>
    </row>
    <row r="52" spans="1:10" ht="14.4" customHeight="1" x14ac:dyDescent="0.3">
      <c r="A52" s="729" t="s">
        <v>605</v>
      </c>
      <c r="B52" s="730" t="s">
        <v>3806</v>
      </c>
      <c r="C52" s="731">
        <v>51.081520000000005</v>
      </c>
      <c r="D52" s="731">
        <v>45.75018</v>
      </c>
      <c r="E52" s="731"/>
      <c r="F52" s="731">
        <v>48.576099999999997</v>
      </c>
      <c r="G52" s="731">
        <v>47</v>
      </c>
      <c r="H52" s="731">
        <v>1.5760999999999967</v>
      </c>
      <c r="I52" s="732">
        <v>1.0335340425531914</v>
      </c>
      <c r="J52" s="733" t="s">
        <v>1</v>
      </c>
    </row>
    <row r="53" spans="1:10" ht="14.4" customHeight="1" x14ac:dyDescent="0.3">
      <c r="A53" s="729" t="s">
        <v>605</v>
      </c>
      <c r="B53" s="730" t="s">
        <v>3808</v>
      </c>
      <c r="C53" s="731">
        <v>0</v>
      </c>
      <c r="D53" s="731">
        <v>0</v>
      </c>
      <c r="E53" s="731"/>
      <c r="F53" s="731">
        <v>25.010439999999999</v>
      </c>
      <c r="G53" s="731">
        <v>44</v>
      </c>
      <c r="H53" s="731">
        <v>-18.989560000000001</v>
      </c>
      <c r="I53" s="732">
        <v>0.56841909090909093</v>
      </c>
      <c r="J53" s="733" t="s">
        <v>1</v>
      </c>
    </row>
    <row r="54" spans="1:10" ht="14.4" customHeight="1" x14ac:dyDescent="0.3">
      <c r="A54" s="729" t="s">
        <v>605</v>
      </c>
      <c r="B54" s="730" t="s">
        <v>3809</v>
      </c>
      <c r="C54" s="731">
        <v>270.76232000000005</v>
      </c>
      <c r="D54" s="731">
        <v>334.03644999999989</v>
      </c>
      <c r="E54" s="731"/>
      <c r="F54" s="731">
        <v>355.91998999999998</v>
      </c>
      <c r="G54" s="731">
        <v>352</v>
      </c>
      <c r="H54" s="731">
        <v>3.9199899999999843</v>
      </c>
      <c r="I54" s="732">
        <v>1.0111363352272726</v>
      </c>
      <c r="J54" s="733" t="s">
        <v>1</v>
      </c>
    </row>
    <row r="55" spans="1:10" ht="14.4" customHeight="1" x14ac:dyDescent="0.3">
      <c r="A55" s="729" t="s">
        <v>605</v>
      </c>
      <c r="B55" s="730" t="s">
        <v>607</v>
      </c>
      <c r="C55" s="731">
        <v>1571.8747900000001</v>
      </c>
      <c r="D55" s="731">
        <v>1633.9728799999996</v>
      </c>
      <c r="E55" s="731"/>
      <c r="F55" s="731">
        <v>1700.5166800000002</v>
      </c>
      <c r="G55" s="731">
        <v>1754</v>
      </c>
      <c r="H55" s="731">
        <v>-53.483319999999821</v>
      </c>
      <c r="I55" s="732">
        <v>0.96950779931584963</v>
      </c>
      <c r="J55" s="733" t="s">
        <v>600</v>
      </c>
    </row>
    <row r="56" spans="1:10" ht="14.4" customHeight="1" x14ac:dyDescent="0.3">
      <c r="A56" s="729" t="s">
        <v>585</v>
      </c>
      <c r="B56" s="730" t="s">
        <v>585</v>
      </c>
      <c r="C56" s="731" t="s">
        <v>585</v>
      </c>
      <c r="D56" s="731" t="s">
        <v>585</v>
      </c>
      <c r="E56" s="731"/>
      <c r="F56" s="731" t="s">
        <v>585</v>
      </c>
      <c r="G56" s="731" t="s">
        <v>585</v>
      </c>
      <c r="H56" s="731" t="s">
        <v>585</v>
      </c>
      <c r="I56" s="732" t="s">
        <v>585</v>
      </c>
      <c r="J56" s="733" t="s">
        <v>601</v>
      </c>
    </row>
    <row r="57" spans="1:10" ht="14.4" customHeight="1" x14ac:dyDescent="0.3">
      <c r="A57" s="729" t="s">
        <v>608</v>
      </c>
      <c r="B57" s="730" t="s">
        <v>609</v>
      </c>
      <c r="C57" s="731" t="s">
        <v>585</v>
      </c>
      <c r="D57" s="731" t="s">
        <v>585</v>
      </c>
      <c r="E57" s="731"/>
      <c r="F57" s="731" t="s">
        <v>585</v>
      </c>
      <c r="G57" s="731" t="s">
        <v>585</v>
      </c>
      <c r="H57" s="731" t="s">
        <v>585</v>
      </c>
      <c r="I57" s="732" t="s">
        <v>585</v>
      </c>
      <c r="J57" s="733" t="s">
        <v>0</v>
      </c>
    </row>
    <row r="58" spans="1:10" ht="14.4" customHeight="1" x14ac:dyDescent="0.3">
      <c r="A58" s="729" t="s">
        <v>608</v>
      </c>
      <c r="B58" s="730" t="s">
        <v>3798</v>
      </c>
      <c r="C58" s="731">
        <v>5.2368800000000002</v>
      </c>
      <c r="D58" s="731">
        <v>4.8545200000000008</v>
      </c>
      <c r="E58" s="731"/>
      <c r="F58" s="731">
        <v>4.2688800000000002</v>
      </c>
      <c r="G58" s="731">
        <v>6</v>
      </c>
      <c r="H58" s="731">
        <v>-1.7311199999999998</v>
      </c>
      <c r="I58" s="732">
        <v>0.71148</v>
      </c>
      <c r="J58" s="733" t="s">
        <v>1</v>
      </c>
    </row>
    <row r="59" spans="1:10" ht="14.4" customHeight="1" x14ac:dyDescent="0.3">
      <c r="A59" s="729" t="s">
        <v>608</v>
      </c>
      <c r="B59" s="730" t="s">
        <v>3800</v>
      </c>
      <c r="C59" s="731">
        <v>110.88491</v>
      </c>
      <c r="D59" s="731">
        <v>132.25425000000001</v>
      </c>
      <c r="E59" s="731"/>
      <c r="F59" s="731">
        <v>121.10527999999999</v>
      </c>
      <c r="G59" s="731">
        <v>123</v>
      </c>
      <c r="H59" s="731">
        <v>-1.8947200000000066</v>
      </c>
      <c r="I59" s="732">
        <v>0.98459577235772355</v>
      </c>
      <c r="J59" s="733" t="s">
        <v>1</v>
      </c>
    </row>
    <row r="60" spans="1:10" ht="14.4" customHeight="1" x14ac:dyDescent="0.3">
      <c r="A60" s="729" t="s">
        <v>608</v>
      </c>
      <c r="B60" s="730" t="s">
        <v>3801</v>
      </c>
      <c r="C60" s="731">
        <v>998.87934000000041</v>
      </c>
      <c r="D60" s="731">
        <v>1023.11378</v>
      </c>
      <c r="E60" s="731"/>
      <c r="F60" s="731">
        <v>1012.582</v>
      </c>
      <c r="G60" s="731">
        <v>1027</v>
      </c>
      <c r="H60" s="731">
        <v>-14.418000000000006</v>
      </c>
      <c r="I60" s="732">
        <v>0.98596105160662117</v>
      </c>
      <c r="J60" s="733" t="s">
        <v>1</v>
      </c>
    </row>
    <row r="61" spans="1:10" ht="14.4" customHeight="1" x14ac:dyDescent="0.3">
      <c r="A61" s="729" t="s">
        <v>608</v>
      </c>
      <c r="B61" s="730" t="s">
        <v>3803</v>
      </c>
      <c r="C61" s="731">
        <v>78.182020000000009</v>
      </c>
      <c r="D61" s="731">
        <v>67.312699999999992</v>
      </c>
      <c r="E61" s="731"/>
      <c r="F61" s="731">
        <v>91.875350000000012</v>
      </c>
      <c r="G61" s="731">
        <v>75</v>
      </c>
      <c r="H61" s="731">
        <v>16.875350000000012</v>
      </c>
      <c r="I61" s="732">
        <v>1.2250046666666667</v>
      </c>
      <c r="J61" s="733" t="s">
        <v>1</v>
      </c>
    </row>
    <row r="62" spans="1:10" ht="14.4" customHeight="1" x14ac:dyDescent="0.3">
      <c r="A62" s="729" t="s">
        <v>608</v>
      </c>
      <c r="B62" s="730" t="s">
        <v>3804</v>
      </c>
      <c r="C62" s="731">
        <v>25.97728</v>
      </c>
      <c r="D62" s="731">
        <v>20.604779999999998</v>
      </c>
      <c r="E62" s="731"/>
      <c r="F62" s="731">
        <v>19.623600000000003</v>
      </c>
      <c r="G62" s="731">
        <v>27</v>
      </c>
      <c r="H62" s="731">
        <v>-7.3763999999999967</v>
      </c>
      <c r="I62" s="732">
        <v>0.72680000000000011</v>
      </c>
      <c r="J62" s="733" t="s">
        <v>1</v>
      </c>
    </row>
    <row r="63" spans="1:10" ht="14.4" customHeight="1" x14ac:dyDescent="0.3">
      <c r="A63" s="729" t="s">
        <v>608</v>
      </c>
      <c r="B63" s="730" t="s">
        <v>3805</v>
      </c>
      <c r="C63" s="731">
        <v>101.24374</v>
      </c>
      <c r="D63" s="731">
        <v>113.47556</v>
      </c>
      <c r="E63" s="731"/>
      <c r="F63" s="731">
        <v>102.99947</v>
      </c>
      <c r="G63" s="731">
        <v>117</v>
      </c>
      <c r="H63" s="731">
        <v>-14.000529999999998</v>
      </c>
      <c r="I63" s="732">
        <v>0.8803373504273504</v>
      </c>
      <c r="J63" s="733" t="s">
        <v>1</v>
      </c>
    </row>
    <row r="64" spans="1:10" ht="14.4" customHeight="1" x14ac:dyDescent="0.3">
      <c r="A64" s="729" t="s">
        <v>608</v>
      </c>
      <c r="B64" s="730" t="s">
        <v>3806</v>
      </c>
      <c r="C64" s="731">
        <v>44.688209999999998</v>
      </c>
      <c r="D64" s="731">
        <v>53.118000000000002</v>
      </c>
      <c r="E64" s="731"/>
      <c r="F64" s="731">
        <v>48.44605</v>
      </c>
      <c r="G64" s="731">
        <v>54</v>
      </c>
      <c r="H64" s="731">
        <v>-5.5539500000000004</v>
      </c>
      <c r="I64" s="732">
        <v>0.89714907407407407</v>
      </c>
      <c r="J64" s="733" t="s">
        <v>1</v>
      </c>
    </row>
    <row r="65" spans="1:10" ht="14.4" customHeight="1" x14ac:dyDescent="0.3">
      <c r="A65" s="729" t="s">
        <v>608</v>
      </c>
      <c r="B65" s="730" t="s">
        <v>3808</v>
      </c>
      <c r="C65" s="731">
        <v>66.660289999999989</v>
      </c>
      <c r="D65" s="731">
        <v>57.584119999999992</v>
      </c>
      <c r="E65" s="731"/>
      <c r="F65" s="731">
        <v>63.982279999999982</v>
      </c>
      <c r="G65" s="731">
        <v>55</v>
      </c>
      <c r="H65" s="731">
        <v>8.9822799999999816</v>
      </c>
      <c r="I65" s="732">
        <v>1.1633141818181816</v>
      </c>
      <c r="J65" s="733" t="s">
        <v>1</v>
      </c>
    </row>
    <row r="66" spans="1:10" ht="14.4" customHeight="1" x14ac:dyDescent="0.3">
      <c r="A66" s="729" t="s">
        <v>608</v>
      </c>
      <c r="B66" s="730" t="s">
        <v>3809</v>
      </c>
      <c r="C66" s="731">
        <v>398.76017000000002</v>
      </c>
      <c r="D66" s="731">
        <v>405.57366999999994</v>
      </c>
      <c r="E66" s="731"/>
      <c r="F66" s="731">
        <v>420.91272000000004</v>
      </c>
      <c r="G66" s="731">
        <v>440</v>
      </c>
      <c r="H66" s="731">
        <v>-19.087279999999964</v>
      </c>
      <c r="I66" s="732">
        <v>0.95661981818181829</v>
      </c>
      <c r="J66" s="733" t="s">
        <v>1</v>
      </c>
    </row>
    <row r="67" spans="1:10" ht="14.4" customHeight="1" x14ac:dyDescent="0.3">
      <c r="A67" s="729" t="s">
        <v>608</v>
      </c>
      <c r="B67" s="730" t="s">
        <v>610</v>
      </c>
      <c r="C67" s="731">
        <v>1830.5128400000003</v>
      </c>
      <c r="D67" s="731">
        <v>1877.8913799999998</v>
      </c>
      <c r="E67" s="731"/>
      <c r="F67" s="731">
        <v>1885.7956299999998</v>
      </c>
      <c r="G67" s="731">
        <v>1924</v>
      </c>
      <c r="H67" s="731">
        <v>-38.204370000000154</v>
      </c>
      <c r="I67" s="732">
        <v>0.9801432588357587</v>
      </c>
      <c r="J67" s="733" t="s">
        <v>600</v>
      </c>
    </row>
    <row r="68" spans="1:10" ht="14.4" customHeight="1" x14ac:dyDescent="0.3">
      <c r="A68" s="729" t="s">
        <v>585</v>
      </c>
      <c r="B68" s="730" t="s">
        <v>585</v>
      </c>
      <c r="C68" s="731" t="s">
        <v>585</v>
      </c>
      <c r="D68" s="731" t="s">
        <v>585</v>
      </c>
      <c r="E68" s="731"/>
      <c r="F68" s="731" t="s">
        <v>585</v>
      </c>
      <c r="G68" s="731" t="s">
        <v>585</v>
      </c>
      <c r="H68" s="731" t="s">
        <v>585</v>
      </c>
      <c r="I68" s="732" t="s">
        <v>585</v>
      </c>
      <c r="J68" s="733" t="s">
        <v>601</v>
      </c>
    </row>
    <row r="69" spans="1:10" ht="14.4" customHeight="1" x14ac:dyDescent="0.3">
      <c r="A69" s="729" t="s">
        <v>611</v>
      </c>
      <c r="B69" s="730" t="s">
        <v>612</v>
      </c>
      <c r="C69" s="731" t="s">
        <v>585</v>
      </c>
      <c r="D69" s="731" t="s">
        <v>585</v>
      </c>
      <c r="E69" s="731"/>
      <c r="F69" s="731" t="s">
        <v>585</v>
      </c>
      <c r="G69" s="731" t="s">
        <v>585</v>
      </c>
      <c r="H69" s="731" t="s">
        <v>585</v>
      </c>
      <c r="I69" s="732" t="s">
        <v>585</v>
      </c>
      <c r="J69" s="733" t="s">
        <v>0</v>
      </c>
    </row>
    <row r="70" spans="1:10" ht="14.4" customHeight="1" x14ac:dyDescent="0.3">
      <c r="A70" s="729" t="s">
        <v>611</v>
      </c>
      <c r="B70" s="730" t="s">
        <v>3800</v>
      </c>
      <c r="C70" s="731">
        <v>2.9767400000000008</v>
      </c>
      <c r="D70" s="731">
        <v>0.98066000000000009</v>
      </c>
      <c r="E70" s="731"/>
      <c r="F70" s="731">
        <v>3.0605000000000002</v>
      </c>
      <c r="G70" s="731">
        <v>1</v>
      </c>
      <c r="H70" s="731">
        <v>2.0605000000000002</v>
      </c>
      <c r="I70" s="732">
        <v>3.0605000000000002</v>
      </c>
      <c r="J70" s="733" t="s">
        <v>1</v>
      </c>
    </row>
    <row r="71" spans="1:10" ht="14.4" customHeight="1" x14ac:dyDescent="0.3">
      <c r="A71" s="729" t="s">
        <v>611</v>
      </c>
      <c r="B71" s="730" t="s">
        <v>3801</v>
      </c>
      <c r="C71" s="731">
        <v>26.736489999999996</v>
      </c>
      <c r="D71" s="731">
        <v>20.31606</v>
      </c>
      <c r="E71" s="731"/>
      <c r="F71" s="731">
        <v>20.952419999999996</v>
      </c>
      <c r="G71" s="731">
        <v>26</v>
      </c>
      <c r="H71" s="731">
        <v>-5.0475800000000035</v>
      </c>
      <c r="I71" s="732">
        <v>0.8058623076923076</v>
      </c>
      <c r="J71" s="733" t="s">
        <v>1</v>
      </c>
    </row>
    <row r="72" spans="1:10" ht="14.4" customHeight="1" x14ac:dyDescent="0.3">
      <c r="A72" s="729" t="s">
        <v>611</v>
      </c>
      <c r="B72" s="730" t="s">
        <v>3803</v>
      </c>
      <c r="C72" s="731">
        <v>0.73509999999999986</v>
      </c>
      <c r="D72" s="731">
        <v>0.16319999999999998</v>
      </c>
      <c r="E72" s="731"/>
      <c r="F72" s="731">
        <v>1.089</v>
      </c>
      <c r="G72" s="731">
        <v>7</v>
      </c>
      <c r="H72" s="731">
        <v>-5.9109999999999996</v>
      </c>
      <c r="I72" s="732">
        <v>0.15557142857142855</v>
      </c>
      <c r="J72" s="733" t="s">
        <v>1</v>
      </c>
    </row>
    <row r="73" spans="1:10" ht="14.4" customHeight="1" x14ac:dyDescent="0.3">
      <c r="A73" s="729" t="s">
        <v>611</v>
      </c>
      <c r="B73" s="730" t="s">
        <v>3805</v>
      </c>
      <c r="C73" s="731">
        <v>0.66700000000000004</v>
      </c>
      <c r="D73" s="731">
        <v>7.83446</v>
      </c>
      <c r="E73" s="731"/>
      <c r="F73" s="731">
        <v>11.774880000000001</v>
      </c>
      <c r="G73" s="731">
        <v>74</v>
      </c>
      <c r="H73" s="731">
        <v>-62.225119999999997</v>
      </c>
      <c r="I73" s="732">
        <v>0.15912000000000001</v>
      </c>
      <c r="J73" s="733" t="s">
        <v>1</v>
      </c>
    </row>
    <row r="74" spans="1:10" ht="14.4" customHeight="1" x14ac:dyDescent="0.3">
      <c r="A74" s="729" t="s">
        <v>611</v>
      </c>
      <c r="B74" s="730" t="s">
        <v>3806</v>
      </c>
      <c r="C74" s="731">
        <v>10.792</v>
      </c>
      <c r="D74" s="731">
        <v>10.65</v>
      </c>
      <c r="E74" s="731"/>
      <c r="F74" s="731">
        <v>9.9660400000000013</v>
      </c>
      <c r="G74" s="731">
        <v>11</v>
      </c>
      <c r="H74" s="731">
        <v>-1.0339599999999987</v>
      </c>
      <c r="I74" s="732">
        <v>0.90600363636363646</v>
      </c>
      <c r="J74" s="733" t="s">
        <v>1</v>
      </c>
    </row>
    <row r="75" spans="1:10" ht="14.4" customHeight="1" x14ac:dyDescent="0.3">
      <c r="A75" s="729" t="s">
        <v>611</v>
      </c>
      <c r="B75" s="730" t="s">
        <v>3809</v>
      </c>
      <c r="C75" s="731">
        <v>8.1534999999999993</v>
      </c>
      <c r="D75" s="731">
        <v>6.4781499999999994</v>
      </c>
      <c r="E75" s="731"/>
      <c r="F75" s="731">
        <v>7.0244999999999997</v>
      </c>
      <c r="G75" s="731">
        <v>10</v>
      </c>
      <c r="H75" s="731">
        <v>-2.9755000000000003</v>
      </c>
      <c r="I75" s="732">
        <v>0.70245000000000002</v>
      </c>
      <c r="J75" s="733" t="s">
        <v>1</v>
      </c>
    </row>
    <row r="76" spans="1:10" ht="14.4" customHeight="1" x14ac:dyDescent="0.3">
      <c r="A76" s="729" t="s">
        <v>611</v>
      </c>
      <c r="B76" s="730" t="s">
        <v>613</v>
      </c>
      <c r="C76" s="731">
        <v>50.060829999999996</v>
      </c>
      <c r="D76" s="731">
        <v>46.422530000000002</v>
      </c>
      <c r="E76" s="731"/>
      <c r="F76" s="731">
        <v>53.867339999999999</v>
      </c>
      <c r="G76" s="731">
        <v>129</v>
      </c>
      <c r="H76" s="731">
        <v>-75.132660000000001</v>
      </c>
      <c r="I76" s="732">
        <v>0.41757627906976741</v>
      </c>
      <c r="J76" s="733" t="s">
        <v>600</v>
      </c>
    </row>
    <row r="77" spans="1:10" ht="14.4" customHeight="1" x14ac:dyDescent="0.3">
      <c r="A77" s="729" t="s">
        <v>585</v>
      </c>
      <c r="B77" s="730" t="s">
        <v>585</v>
      </c>
      <c r="C77" s="731" t="s">
        <v>585</v>
      </c>
      <c r="D77" s="731" t="s">
        <v>585</v>
      </c>
      <c r="E77" s="731"/>
      <c r="F77" s="731" t="s">
        <v>585</v>
      </c>
      <c r="G77" s="731" t="s">
        <v>585</v>
      </c>
      <c r="H77" s="731" t="s">
        <v>585</v>
      </c>
      <c r="I77" s="732" t="s">
        <v>585</v>
      </c>
      <c r="J77" s="733" t="s">
        <v>601</v>
      </c>
    </row>
    <row r="78" spans="1:10" ht="14.4" customHeight="1" x14ac:dyDescent="0.3">
      <c r="A78" s="729" t="s">
        <v>614</v>
      </c>
      <c r="B78" s="730" t="s">
        <v>615</v>
      </c>
      <c r="C78" s="731" t="s">
        <v>585</v>
      </c>
      <c r="D78" s="731" t="s">
        <v>585</v>
      </c>
      <c r="E78" s="731"/>
      <c r="F78" s="731" t="s">
        <v>585</v>
      </c>
      <c r="G78" s="731" t="s">
        <v>585</v>
      </c>
      <c r="H78" s="731" t="s">
        <v>585</v>
      </c>
      <c r="I78" s="732" t="s">
        <v>585</v>
      </c>
      <c r="J78" s="733" t="s">
        <v>0</v>
      </c>
    </row>
    <row r="79" spans="1:10" ht="14.4" customHeight="1" x14ac:dyDescent="0.3">
      <c r="A79" s="729" t="s">
        <v>614</v>
      </c>
      <c r="B79" s="730" t="s">
        <v>3798</v>
      </c>
      <c r="C79" s="731">
        <v>0</v>
      </c>
      <c r="D79" s="731">
        <v>0</v>
      </c>
      <c r="E79" s="731"/>
      <c r="F79" s="731">
        <v>0.76229999999999998</v>
      </c>
      <c r="G79" s="731">
        <v>2</v>
      </c>
      <c r="H79" s="731">
        <v>-1.2377</v>
      </c>
      <c r="I79" s="732">
        <v>0.38114999999999999</v>
      </c>
      <c r="J79" s="733" t="s">
        <v>1</v>
      </c>
    </row>
    <row r="80" spans="1:10" ht="14.4" customHeight="1" x14ac:dyDescent="0.3">
      <c r="A80" s="729" t="s">
        <v>614</v>
      </c>
      <c r="B80" s="730" t="s">
        <v>3800</v>
      </c>
      <c r="C80" s="731">
        <v>5.3015500000000007</v>
      </c>
      <c r="D80" s="731">
        <v>6.8875199999999994</v>
      </c>
      <c r="E80" s="731"/>
      <c r="F80" s="731">
        <v>5.9425799999999995</v>
      </c>
      <c r="G80" s="731">
        <v>6</v>
      </c>
      <c r="H80" s="731">
        <v>-5.7420000000000471E-2</v>
      </c>
      <c r="I80" s="732">
        <v>0.99042999999999992</v>
      </c>
      <c r="J80" s="733" t="s">
        <v>1</v>
      </c>
    </row>
    <row r="81" spans="1:10" ht="14.4" customHeight="1" x14ac:dyDescent="0.3">
      <c r="A81" s="729" t="s">
        <v>614</v>
      </c>
      <c r="B81" s="730" t="s">
        <v>3801</v>
      </c>
      <c r="C81" s="731">
        <v>100.95633000000002</v>
      </c>
      <c r="D81" s="731">
        <v>114.49629000000003</v>
      </c>
      <c r="E81" s="731"/>
      <c r="F81" s="731">
        <v>100.36682000000002</v>
      </c>
      <c r="G81" s="731">
        <v>110</v>
      </c>
      <c r="H81" s="731">
        <v>-9.6331799999999816</v>
      </c>
      <c r="I81" s="732">
        <v>0.91242563636363649</v>
      </c>
      <c r="J81" s="733" t="s">
        <v>1</v>
      </c>
    </row>
    <row r="82" spans="1:10" ht="14.4" customHeight="1" x14ac:dyDescent="0.3">
      <c r="A82" s="729" t="s">
        <v>614</v>
      </c>
      <c r="B82" s="730" t="s">
        <v>3803</v>
      </c>
      <c r="C82" s="731">
        <v>2.8048999999999999</v>
      </c>
      <c r="D82" s="731">
        <v>10.112680000000001</v>
      </c>
      <c r="E82" s="731"/>
      <c r="F82" s="731">
        <v>3.4577</v>
      </c>
      <c r="G82" s="731">
        <v>8</v>
      </c>
      <c r="H82" s="731">
        <v>-4.5423</v>
      </c>
      <c r="I82" s="732">
        <v>0.4322125</v>
      </c>
      <c r="J82" s="733" t="s">
        <v>1</v>
      </c>
    </row>
    <row r="83" spans="1:10" ht="14.4" customHeight="1" x14ac:dyDescent="0.3">
      <c r="A83" s="729" t="s">
        <v>614</v>
      </c>
      <c r="B83" s="730" t="s">
        <v>3805</v>
      </c>
      <c r="C83" s="731">
        <v>8.3455400000000015</v>
      </c>
      <c r="D83" s="731">
        <v>7.4217599999999999</v>
      </c>
      <c r="E83" s="731"/>
      <c r="F83" s="731">
        <v>8.8538300000000003</v>
      </c>
      <c r="G83" s="731">
        <v>8</v>
      </c>
      <c r="H83" s="731">
        <v>0.85383000000000031</v>
      </c>
      <c r="I83" s="732">
        <v>1.10672875</v>
      </c>
      <c r="J83" s="733" t="s">
        <v>1</v>
      </c>
    </row>
    <row r="84" spans="1:10" ht="14.4" customHeight="1" x14ac:dyDescent="0.3">
      <c r="A84" s="729" t="s">
        <v>614</v>
      </c>
      <c r="B84" s="730" t="s">
        <v>3806</v>
      </c>
      <c r="C84" s="731">
        <v>3.1245099999999999</v>
      </c>
      <c r="D84" s="731">
        <v>2.9619</v>
      </c>
      <c r="E84" s="731"/>
      <c r="F84" s="731">
        <v>2.2080000000000002</v>
      </c>
      <c r="G84" s="731">
        <v>3</v>
      </c>
      <c r="H84" s="731">
        <v>-0.79199999999999982</v>
      </c>
      <c r="I84" s="732">
        <v>0.7360000000000001</v>
      </c>
      <c r="J84" s="733" t="s">
        <v>1</v>
      </c>
    </row>
    <row r="85" spans="1:10" ht="14.4" customHeight="1" x14ac:dyDescent="0.3">
      <c r="A85" s="729" t="s">
        <v>614</v>
      </c>
      <c r="B85" s="730" t="s">
        <v>3809</v>
      </c>
      <c r="C85" s="731">
        <v>54.421910000000004</v>
      </c>
      <c r="D85" s="731">
        <v>85.520049999999998</v>
      </c>
      <c r="E85" s="731"/>
      <c r="F85" s="731">
        <v>83.238040000000012</v>
      </c>
      <c r="G85" s="731">
        <v>76</v>
      </c>
      <c r="H85" s="731">
        <v>7.2380400000000122</v>
      </c>
      <c r="I85" s="732">
        <v>1.0952373684210528</v>
      </c>
      <c r="J85" s="733" t="s">
        <v>1</v>
      </c>
    </row>
    <row r="86" spans="1:10" ht="14.4" customHeight="1" x14ac:dyDescent="0.3">
      <c r="A86" s="729" t="s">
        <v>614</v>
      </c>
      <c r="B86" s="730" t="s">
        <v>616</v>
      </c>
      <c r="C86" s="731">
        <v>174.95474000000004</v>
      </c>
      <c r="D86" s="731">
        <v>227.40020000000001</v>
      </c>
      <c r="E86" s="731"/>
      <c r="F86" s="731">
        <v>204.82927000000004</v>
      </c>
      <c r="G86" s="731">
        <v>213</v>
      </c>
      <c r="H86" s="731">
        <v>-8.1707299999999634</v>
      </c>
      <c r="I86" s="732">
        <v>0.96163976525821615</v>
      </c>
      <c r="J86" s="733" t="s">
        <v>600</v>
      </c>
    </row>
    <row r="87" spans="1:10" ht="14.4" customHeight="1" x14ac:dyDescent="0.3">
      <c r="A87" s="729" t="s">
        <v>585</v>
      </c>
      <c r="B87" s="730" t="s">
        <v>585</v>
      </c>
      <c r="C87" s="731" t="s">
        <v>585</v>
      </c>
      <c r="D87" s="731" t="s">
        <v>585</v>
      </c>
      <c r="E87" s="731"/>
      <c r="F87" s="731" t="s">
        <v>585</v>
      </c>
      <c r="G87" s="731" t="s">
        <v>585</v>
      </c>
      <c r="H87" s="731" t="s">
        <v>585</v>
      </c>
      <c r="I87" s="732" t="s">
        <v>585</v>
      </c>
      <c r="J87" s="733" t="s">
        <v>601</v>
      </c>
    </row>
    <row r="88" spans="1:10" ht="14.4" customHeight="1" x14ac:dyDescent="0.3">
      <c r="A88" s="729" t="s">
        <v>583</v>
      </c>
      <c r="B88" s="730" t="s">
        <v>595</v>
      </c>
      <c r="C88" s="731">
        <v>8979.9055799999987</v>
      </c>
      <c r="D88" s="731">
        <v>8639.5588999999982</v>
      </c>
      <c r="E88" s="731"/>
      <c r="F88" s="731">
        <v>9253.6844900000015</v>
      </c>
      <c r="G88" s="731">
        <v>10003</v>
      </c>
      <c r="H88" s="731">
        <v>-749.31550999999854</v>
      </c>
      <c r="I88" s="732">
        <v>0.92509092172348306</v>
      </c>
      <c r="J88" s="733" t="s">
        <v>596</v>
      </c>
    </row>
  </sheetData>
  <mergeCells count="3">
    <mergeCell ref="A1:I1"/>
    <mergeCell ref="F3:I3"/>
    <mergeCell ref="C4:D4"/>
  </mergeCells>
  <conditionalFormatting sqref="F19 F8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88">
    <cfRule type="expression" dxfId="32" priority="6">
      <formula>$H20&gt;0</formula>
    </cfRule>
  </conditionalFormatting>
  <conditionalFormatting sqref="A20:A88">
    <cfRule type="expression" dxfId="31" priority="5">
      <formula>AND($J20&lt;&gt;"mezeraKL",$J20&lt;&gt;"")</formula>
    </cfRule>
  </conditionalFormatting>
  <conditionalFormatting sqref="I20:I88">
    <cfRule type="expression" dxfId="30" priority="7">
      <formula>$I20&gt;1</formula>
    </cfRule>
  </conditionalFormatting>
  <conditionalFormatting sqref="B20:B88">
    <cfRule type="expression" dxfId="29" priority="4">
      <formula>OR($J20="NS",$J20="SumaNS",$J20="Účet")</formula>
    </cfRule>
  </conditionalFormatting>
  <conditionalFormatting sqref="A20:D88 F20:I88">
    <cfRule type="expression" dxfId="28" priority="8">
      <formula>AND($J20&lt;&gt;"",$J20&lt;&gt;"mezeraKL")</formula>
    </cfRule>
  </conditionalFormatting>
  <conditionalFormatting sqref="B20:D88 F20:I8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88 F20:I8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4874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7.6285334764357735</v>
      </c>
      <c r="J3" s="203">
        <f>SUBTOTAL(9,J5:J1048576)</f>
        <v>1085140</v>
      </c>
      <c r="K3" s="204">
        <f>SUBTOTAL(9,K5:K1048576)</f>
        <v>8278026.8166195154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583</v>
      </c>
      <c r="B5" s="825" t="s">
        <v>584</v>
      </c>
      <c r="C5" s="828" t="s">
        <v>597</v>
      </c>
      <c r="D5" s="862" t="s">
        <v>598</v>
      </c>
      <c r="E5" s="828" t="s">
        <v>3810</v>
      </c>
      <c r="F5" s="862" t="s">
        <v>3811</v>
      </c>
      <c r="G5" s="828" t="s">
        <v>3812</v>
      </c>
      <c r="H5" s="828" t="s">
        <v>3813</v>
      </c>
      <c r="I5" s="225">
        <v>1.3799999952316284</v>
      </c>
      <c r="J5" s="225">
        <v>50</v>
      </c>
      <c r="K5" s="848">
        <v>69</v>
      </c>
    </row>
    <row r="6" spans="1:11" ht="14.4" customHeight="1" x14ac:dyDescent="0.3">
      <c r="A6" s="831" t="s">
        <v>583</v>
      </c>
      <c r="B6" s="832" t="s">
        <v>584</v>
      </c>
      <c r="C6" s="835" t="s">
        <v>597</v>
      </c>
      <c r="D6" s="863" t="s">
        <v>598</v>
      </c>
      <c r="E6" s="835" t="s">
        <v>3810</v>
      </c>
      <c r="F6" s="863" t="s">
        <v>3811</v>
      </c>
      <c r="G6" s="835" t="s">
        <v>3814</v>
      </c>
      <c r="H6" s="835" t="s">
        <v>3815</v>
      </c>
      <c r="I6" s="849">
        <v>0.9100000262260437</v>
      </c>
      <c r="J6" s="849">
        <v>500</v>
      </c>
      <c r="K6" s="850">
        <v>455.39999389648437</v>
      </c>
    </row>
    <row r="7" spans="1:11" ht="14.4" customHeight="1" x14ac:dyDescent="0.3">
      <c r="A7" s="831" t="s">
        <v>583</v>
      </c>
      <c r="B7" s="832" t="s">
        <v>584</v>
      </c>
      <c r="C7" s="835" t="s">
        <v>597</v>
      </c>
      <c r="D7" s="863" t="s">
        <v>598</v>
      </c>
      <c r="E7" s="835" t="s">
        <v>3810</v>
      </c>
      <c r="F7" s="863" t="s">
        <v>3811</v>
      </c>
      <c r="G7" s="835" t="s">
        <v>3816</v>
      </c>
      <c r="H7" s="835" t="s">
        <v>3817</v>
      </c>
      <c r="I7" s="849">
        <v>0.8566666841506958</v>
      </c>
      <c r="J7" s="849">
        <v>300</v>
      </c>
      <c r="K7" s="850">
        <v>257</v>
      </c>
    </row>
    <row r="8" spans="1:11" ht="14.4" customHeight="1" x14ac:dyDescent="0.3">
      <c r="A8" s="831" t="s">
        <v>583</v>
      </c>
      <c r="B8" s="832" t="s">
        <v>584</v>
      </c>
      <c r="C8" s="835" t="s">
        <v>597</v>
      </c>
      <c r="D8" s="863" t="s">
        <v>598</v>
      </c>
      <c r="E8" s="835" t="s">
        <v>3810</v>
      </c>
      <c r="F8" s="863" t="s">
        <v>3811</v>
      </c>
      <c r="G8" s="835" t="s">
        <v>3818</v>
      </c>
      <c r="H8" s="835" t="s">
        <v>3819</v>
      </c>
      <c r="I8" s="849">
        <v>1.5166666507720947</v>
      </c>
      <c r="J8" s="849">
        <v>150</v>
      </c>
      <c r="K8" s="850">
        <v>227.5</v>
      </c>
    </row>
    <row r="9" spans="1:11" ht="14.4" customHeight="1" x14ac:dyDescent="0.3">
      <c r="A9" s="831" t="s">
        <v>583</v>
      </c>
      <c r="B9" s="832" t="s">
        <v>584</v>
      </c>
      <c r="C9" s="835" t="s">
        <v>597</v>
      </c>
      <c r="D9" s="863" t="s">
        <v>598</v>
      </c>
      <c r="E9" s="835" t="s">
        <v>3810</v>
      </c>
      <c r="F9" s="863" t="s">
        <v>3811</v>
      </c>
      <c r="G9" s="835" t="s">
        <v>3820</v>
      </c>
      <c r="H9" s="835" t="s">
        <v>3821</v>
      </c>
      <c r="I9" s="849">
        <v>26.159999847412109</v>
      </c>
      <c r="J9" s="849">
        <v>1</v>
      </c>
      <c r="K9" s="850">
        <v>26.159999847412109</v>
      </c>
    </row>
    <row r="10" spans="1:11" ht="14.4" customHeight="1" x14ac:dyDescent="0.3">
      <c r="A10" s="831" t="s">
        <v>583</v>
      </c>
      <c r="B10" s="832" t="s">
        <v>584</v>
      </c>
      <c r="C10" s="835" t="s">
        <v>597</v>
      </c>
      <c r="D10" s="863" t="s">
        <v>598</v>
      </c>
      <c r="E10" s="835" t="s">
        <v>3810</v>
      </c>
      <c r="F10" s="863" t="s">
        <v>3811</v>
      </c>
      <c r="G10" s="835" t="s">
        <v>3822</v>
      </c>
      <c r="H10" s="835" t="s">
        <v>3823</v>
      </c>
      <c r="I10" s="849">
        <v>41.538572038922993</v>
      </c>
      <c r="J10" s="849">
        <v>196</v>
      </c>
      <c r="K10" s="850">
        <v>8141.3299560546875</v>
      </c>
    </row>
    <row r="11" spans="1:11" ht="14.4" customHeight="1" x14ac:dyDescent="0.3">
      <c r="A11" s="831" t="s">
        <v>583</v>
      </c>
      <c r="B11" s="832" t="s">
        <v>584</v>
      </c>
      <c r="C11" s="835" t="s">
        <v>597</v>
      </c>
      <c r="D11" s="863" t="s">
        <v>598</v>
      </c>
      <c r="E11" s="835" t="s">
        <v>3810</v>
      </c>
      <c r="F11" s="863" t="s">
        <v>3811</v>
      </c>
      <c r="G11" s="835" t="s">
        <v>3824</v>
      </c>
      <c r="H11" s="835" t="s">
        <v>3825</v>
      </c>
      <c r="I11" s="849">
        <v>0.66500002145767212</v>
      </c>
      <c r="J11" s="849">
        <v>600</v>
      </c>
      <c r="K11" s="850">
        <v>401</v>
      </c>
    </row>
    <row r="12" spans="1:11" ht="14.4" customHeight="1" x14ac:dyDescent="0.3">
      <c r="A12" s="831" t="s">
        <v>583</v>
      </c>
      <c r="B12" s="832" t="s">
        <v>584</v>
      </c>
      <c r="C12" s="835" t="s">
        <v>597</v>
      </c>
      <c r="D12" s="863" t="s">
        <v>598</v>
      </c>
      <c r="E12" s="835" t="s">
        <v>3826</v>
      </c>
      <c r="F12" s="863" t="s">
        <v>3827</v>
      </c>
      <c r="G12" s="835" t="s">
        <v>3828</v>
      </c>
      <c r="H12" s="835" t="s">
        <v>3829</v>
      </c>
      <c r="I12" s="849">
        <v>1.940000057220459</v>
      </c>
      <c r="J12" s="849">
        <v>100</v>
      </c>
      <c r="K12" s="850">
        <v>194</v>
      </c>
    </row>
    <row r="13" spans="1:11" ht="14.4" customHeight="1" x14ac:dyDescent="0.3">
      <c r="A13" s="831" t="s">
        <v>583</v>
      </c>
      <c r="B13" s="832" t="s">
        <v>584</v>
      </c>
      <c r="C13" s="835" t="s">
        <v>597</v>
      </c>
      <c r="D13" s="863" t="s">
        <v>598</v>
      </c>
      <c r="E13" s="835" t="s">
        <v>3826</v>
      </c>
      <c r="F13" s="863" t="s">
        <v>3827</v>
      </c>
      <c r="G13" s="835" t="s">
        <v>3830</v>
      </c>
      <c r="H13" s="835" t="s">
        <v>3831</v>
      </c>
      <c r="I13" s="849">
        <v>20405</v>
      </c>
      <c r="J13" s="849">
        <v>1</v>
      </c>
      <c r="K13" s="850">
        <v>20405</v>
      </c>
    </row>
    <row r="14" spans="1:11" ht="14.4" customHeight="1" x14ac:dyDescent="0.3">
      <c r="A14" s="831" t="s">
        <v>583</v>
      </c>
      <c r="B14" s="832" t="s">
        <v>584</v>
      </c>
      <c r="C14" s="835" t="s">
        <v>597</v>
      </c>
      <c r="D14" s="863" t="s">
        <v>598</v>
      </c>
      <c r="E14" s="835" t="s">
        <v>3826</v>
      </c>
      <c r="F14" s="863" t="s">
        <v>3827</v>
      </c>
      <c r="G14" s="835" t="s">
        <v>3832</v>
      </c>
      <c r="H14" s="835" t="s">
        <v>3833</v>
      </c>
      <c r="I14" s="849">
        <v>3.45250004529953</v>
      </c>
      <c r="J14" s="849">
        <v>520</v>
      </c>
      <c r="K14" s="850">
        <v>1794.3999786376953</v>
      </c>
    </row>
    <row r="15" spans="1:11" ht="14.4" customHeight="1" x14ac:dyDescent="0.3">
      <c r="A15" s="831" t="s">
        <v>583</v>
      </c>
      <c r="B15" s="832" t="s">
        <v>584</v>
      </c>
      <c r="C15" s="835" t="s">
        <v>597</v>
      </c>
      <c r="D15" s="863" t="s">
        <v>598</v>
      </c>
      <c r="E15" s="835" t="s">
        <v>3826</v>
      </c>
      <c r="F15" s="863" t="s">
        <v>3827</v>
      </c>
      <c r="G15" s="835" t="s">
        <v>3834</v>
      </c>
      <c r="H15" s="835" t="s">
        <v>3835</v>
      </c>
      <c r="I15" s="849">
        <v>1.0900000333786011</v>
      </c>
      <c r="J15" s="849">
        <v>100</v>
      </c>
      <c r="K15" s="850">
        <v>109</v>
      </c>
    </row>
    <row r="16" spans="1:11" ht="14.4" customHeight="1" x14ac:dyDescent="0.3">
      <c r="A16" s="831" t="s">
        <v>583</v>
      </c>
      <c r="B16" s="832" t="s">
        <v>584</v>
      </c>
      <c r="C16" s="835" t="s">
        <v>597</v>
      </c>
      <c r="D16" s="863" t="s">
        <v>598</v>
      </c>
      <c r="E16" s="835" t="s">
        <v>3826</v>
      </c>
      <c r="F16" s="863" t="s">
        <v>3827</v>
      </c>
      <c r="G16" s="835" t="s">
        <v>3836</v>
      </c>
      <c r="H16" s="835" t="s">
        <v>3837</v>
      </c>
      <c r="I16" s="849">
        <v>0.47749999165534973</v>
      </c>
      <c r="J16" s="849">
        <v>400</v>
      </c>
      <c r="K16" s="850">
        <v>191</v>
      </c>
    </row>
    <row r="17" spans="1:11" ht="14.4" customHeight="1" x14ac:dyDescent="0.3">
      <c r="A17" s="831" t="s">
        <v>583</v>
      </c>
      <c r="B17" s="832" t="s">
        <v>584</v>
      </c>
      <c r="C17" s="835" t="s">
        <v>597</v>
      </c>
      <c r="D17" s="863" t="s">
        <v>598</v>
      </c>
      <c r="E17" s="835" t="s">
        <v>3826</v>
      </c>
      <c r="F17" s="863" t="s">
        <v>3827</v>
      </c>
      <c r="G17" s="835" t="s">
        <v>3838</v>
      </c>
      <c r="H17" s="835" t="s">
        <v>3839</v>
      </c>
      <c r="I17" s="849">
        <v>1.6699999570846558</v>
      </c>
      <c r="J17" s="849">
        <v>400</v>
      </c>
      <c r="K17" s="850">
        <v>668</v>
      </c>
    </row>
    <row r="18" spans="1:11" ht="14.4" customHeight="1" x14ac:dyDescent="0.3">
      <c r="A18" s="831" t="s">
        <v>583</v>
      </c>
      <c r="B18" s="832" t="s">
        <v>584</v>
      </c>
      <c r="C18" s="835" t="s">
        <v>597</v>
      </c>
      <c r="D18" s="863" t="s">
        <v>598</v>
      </c>
      <c r="E18" s="835" t="s">
        <v>3826</v>
      </c>
      <c r="F18" s="863" t="s">
        <v>3827</v>
      </c>
      <c r="G18" s="835" t="s">
        <v>3840</v>
      </c>
      <c r="H18" s="835" t="s">
        <v>3841</v>
      </c>
      <c r="I18" s="849">
        <v>0.67000001668930054</v>
      </c>
      <c r="J18" s="849">
        <v>300</v>
      </c>
      <c r="K18" s="850">
        <v>201</v>
      </c>
    </row>
    <row r="19" spans="1:11" ht="14.4" customHeight="1" x14ac:dyDescent="0.3">
      <c r="A19" s="831" t="s">
        <v>583</v>
      </c>
      <c r="B19" s="832" t="s">
        <v>584</v>
      </c>
      <c r="C19" s="835" t="s">
        <v>597</v>
      </c>
      <c r="D19" s="863" t="s">
        <v>598</v>
      </c>
      <c r="E19" s="835" t="s">
        <v>3826</v>
      </c>
      <c r="F19" s="863" t="s">
        <v>3827</v>
      </c>
      <c r="G19" s="835" t="s">
        <v>3842</v>
      </c>
      <c r="H19" s="835" t="s">
        <v>3843</v>
      </c>
      <c r="I19" s="849">
        <v>0.47499999403953552</v>
      </c>
      <c r="J19" s="849">
        <v>200</v>
      </c>
      <c r="K19" s="850">
        <v>95</v>
      </c>
    </row>
    <row r="20" spans="1:11" ht="14.4" customHeight="1" x14ac:dyDescent="0.3">
      <c r="A20" s="831" t="s">
        <v>583</v>
      </c>
      <c r="B20" s="832" t="s">
        <v>584</v>
      </c>
      <c r="C20" s="835" t="s">
        <v>597</v>
      </c>
      <c r="D20" s="863" t="s">
        <v>598</v>
      </c>
      <c r="E20" s="835" t="s">
        <v>3844</v>
      </c>
      <c r="F20" s="863" t="s">
        <v>3845</v>
      </c>
      <c r="G20" s="835" t="s">
        <v>3846</v>
      </c>
      <c r="H20" s="835" t="s">
        <v>3847</v>
      </c>
      <c r="I20" s="849">
        <v>10.890000343322754</v>
      </c>
      <c r="J20" s="849">
        <v>200</v>
      </c>
      <c r="K20" s="850">
        <v>2178</v>
      </c>
    </row>
    <row r="21" spans="1:11" ht="14.4" customHeight="1" x14ac:dyDescent="0.3">
      <c r="A21" s="831" t="s">
        <v>583</v>
      </c>
      <c r="B21" s="832" t="s">
        <v>584</v>
      </c>
      <c r="C21" s="835" t="s">
        <v>597</v>
      </c>
      <c r="D21" s="863" t="s">
        <v>598</v>
      </c>
      <c r="E21" s="835" t="s">
        <v>3848</v>
      </c>
      <c r="F21" s="863" t="s">
        <v>3849</v>
      </c>
      <c r="G21" s="835" t="s">
        <v>3850</v>
      </c>
      <c r="H21" s="835" t="s">
        <v>3851</v>
      </c>
      <c r="I21" s="849">
        <v>500</v>
      </c>
      <c r="J21" s="849">
        <v>10</v>
      </c>
      <c r="K21" s="850">
        <v>5000</v>
      </c>
    </row>
    <row r="22" spans="1:11" ht="14.4" customHeight="1" x14ac:dyDescent="0.3">
      <c r="A22" s="831" t="s">
        <v>583</v>
      </c>
      <c r="B22" s="832" t="s">
        <v>584</v>
      </c>
      <c r="C22" s="835" t="s">
        <v>597</v>
      </c>
      <c r="D22" s="863" t="s">
        <v>598</v>
      </c>
      <c r="E22" s="835" t="s">
        <v>3848</v>
      </c>
      <c r="F22" s="863" t="s">
        <v>3849</v>
      </c>
      <c r="G22" s="835" t="s">
        <v>3852</v>
      </c>
      <c r="H22" s="835" t="s">
        <v>3853</v>
      </c>
      <c r="I22" s="849">
        <v>0.30600000619888307</v>
      </c>
      <c r="J22" s="849">
        <v>500</v>
      </c>
      <c r="K22" s="850">
        <v>153</v>
      </c>
    </row>
    <row r="23" spans="1:11" ht="14.4" customHeight="1" x14ac:dyDescent="0.3">
      <c r="A23" s="831" t="s">
        <v>583</v>
      </c>
      <c r="B23" s="832" t="s">
        <v>584</v>
      </c>
      <c r="C23" s="835" t="s">
        <v>597</v>
      </c>
      <c r="D23" s="863" t="s">
        <v>598</v>
      </c>
      <c r="E23" s="835" t="s">
        <v>3848</v>
      </c>
      <c r="F23" s="863" t="s">
        <v>3849</v>
      </c>
      <c r="G23" s="835" t="s">
        <v>3854</v>
      </c>
      <c r="H23" s="835" t="s">
        <v>3855</v>
      </c>
      <c r="I23" s="849">
        <v>0.53714286855288917</v>
      </c>
      <c r="J23" s="849">
        <v>700</v>
      </c>
      <c r="K23" s="850">
        <v>376</v>
      </c>
    </row>
    <row r="24" spans="1:11" ht="14.4" customHeight="1" x14ac:dyDescent="0.3">
      <c r="A24" s="831" t="s">
        <v>583</v>
      </c>
      <c r="B24" s="832" t="s">
        <v>584</v>
      </c>
      <c r="C24" s="835" t="s">
        <v>597</v>
      </c>
      <c r="D24" s="863" t="s">
        <v>598</v>
      </c>
      <c r="E24" s="835" t="s">
        <v>3848</v>
      </c>
      <c r="F24" s="863" t="s">
        <v>3849</v>
      </c>
      <c r="G24" s="835" t="s">
        <v>3856</v>
      </c>
      <c r="H24" s="835" t="s">
        <v>3857</v>
      </c>
      <c r="I24" s="849">
        <v>449</v>
      </c>
      <c r="J24" s="849">
        <v>60</v>
      </c>
      <c r="K24" s="850">
        <v>26940</v>
      </c>
    </row>
    <row r="25" spans="1:11" ht="14.4" customHeight="1" x14ac:dyDescent="0.3">
      <c r="A25" s="831" t="s">
        <v>583</v>
      </c>
      <c r="B25" s="832" t="s">
        <v>584</v>
      </c>
      <c r="C25" s="835" t="s">
        <v>597</v>
      </c>
      <c r="D25" s="863" t="s">
        <v>598</v>
      </c>
      <c r="E25" s="835" t="s">
        <v>3848</v>
      </c>
      <c r="F25" s="863" t="s">
        <v>3849</v>
      </c>
      <c r="G25" s="835" t="s">
        <v>3858</v>
      </c>
      <c r="H25" s="835" t="s">
        <v>3859</v>
      </c>
      <c r="I25" s="849">
        <v>2.6700000762939453</v>
      </c>
      <c r="J25" s="849">
        <v>100</v>
      </c>
      <c r="K25" s="850">
        <v>266.55999755859375</v>
      </c>
    </row>
    <row r="26" spans="1:11" ht="14.4" customHeight="1" x14ac:dyDescent="0.3">
      <c r="A26" s="831" t="s">
        <v>583</v>
      </c>
      <c r="B26" s="832" t="s">
        <v>584</v>
      </c>
      <c r="C26" s="835" t="s">
        <v>597</v>
      </c>
      <c r="D26" s="863" t="s">
        <v>598</v>
      </c>
      <c r="E26" s="835" t="s">
        <v>3848</v>
      </c>
      <c r="F26" s="863" t="s">
        <v>3849</v>
      </c>
      <c r="G26" s="835" t="s">
        <v>3860</v>
      </c>
      <c r="H26" s="835" t="s">
        <v>3861</v>
      </c>
      <c r="I26" s="849">
        <v>261.3599853515625</v>
      </c>
      <c r="J26" s="849">
        <v>75</v>
      </c>
      <c r="K26" s="850">
        <v>19602</v>
      </c>
    </row>
    <row r="27" spans="1:11" ht="14.4" customHeight="1" x14ac:dyDescent="0.3">
      <c r="A27" s="831" t="s">
        <v>583</v>
      </c>
      <c r="B27" s="832" t="s">
        <v>584</v>
      </c>
      <c r="C27" s="835" t="s">
        <v>597</v>
      </c>
      <c r="D27" s="863" t="s">
        <v>598</v>
      </c>
      <c r="E27" s="835" t="s">
        <v>3862</v>
      </c>
      <c r="F27" s="863" t="s">
        <v>3863</v>
      </c>
      <c r="G27" s="835" t="s">
        <v>3864</v>
      </c>
      <c r="H27" s="835" t="s">
        <v>3865</v>
      </c>
      <c r="I27" s="849">
        <v>0.68999999761581421</v>
      </c>
      <c r="J27" s="849">
        <v>600</v>
      </c>
      <c r="K27" s="850">
        <v>414</v>
      </c>
    </row>
    <row r="28" spans="1:11" ht="14.4" customHeight="1" x14ac:dyDescent="0.3">
      <c r="A28" s="831" t="s">
        <v>583</v>
      </c>
      <c r="B28" s="832" t="s">
        <v>584</v>
      </c>
      <c r="C28" s="835" t="s">
        <v>597</v>
      </c>
      <c r="D28" s="863" t="s">
        <v>598</v>
      </c>
      <c r="E28" s="835" t="s">
        <v>3862</v>
      </c>
      <c r="F28" s="863" t="s">
        <v>3863</v>
      </c>
      <c r="G28" s="835" t="s">
        <v>3866</v>
      </c>
      <c r="H28" s="835" t="s">
        <v>3867</v>
      </c>
      <c r="I28" s="849">
        <v>10.550000190734863</v>
      </c>
      <c r="J28" s="849">
        <v>40</v>
      </c>
      <c r="K28" s="850">
        <v>422.04998779296875</v>
      </c>
    </row>
    <row r="29" spans="1:11" ht="14.4" customHeight="1" x14ac:dyDescent="0.3">
      <c r="A29" s="831" t="s">
        <v>583</v>
      </c>
      <c r="B29" s="832" t="s">
        <v>584</v>
      </c>
      <c r="C29" s="835" t="s">
        <v>597</v>
      </c>
      <c r="D29" s="863" t="s">
        <v>598</v>
      </c>
      <c r="E29" s="835" t="s">
        <v>3862</v>
      </c>
      <c r="F29" s="863" t="s">
        <v>3863</v>
      </c>
      <c r="G29" s="835" t="s">
        <v>3868</v>
      </c>
      <c r="H29" s="835" t="s">
        <v>3869</v>
      </c>
      <c r="I29" s="849">
        <v>10.550000190734863</v>
      </c>
      <c r="J29" s="849">
        <v>40</v>
      </c>
      <c r="K29" s="850">
        <v>422.04998779296875</v>
      </c>
    </row>
    <row r="30" spans="1:11" ht="14.4" customHeight="1" x14ac:dyDescent="0.3">
      <c r="A30" s="831" t="s">
        <v>583</v>
      </c>
      <c r="B30" s="832" t="s">
        <v>584</v>
      </c>
      <c r="C30" s="835" t="s">
        <v>597</v>
      </c>
      <c r="D30" s="863" t="s">
        <v>598</v>
      </c>
      <c r="E30" s="835" t="s">
        <v>3862</v>
      </c>
      <c r="F30" s="863" t="s">
        <v>3863</v>
      </c>
      <c r="G30" s="835" t="s">
        <v>3870</v>
      </c>
      <c r="H30" s="835" t="s">
        <v>3871</v>
      </c>
      <c r="I30" s="849">
        <v>10.550000190734863</v>
      </c>
      <c r="J30" s="849">
        <v>80</v>
      </c>
      <c r="K30" s="850">
        <v>844.14999389648437</v>
      </c>
    </row>
    <row r="31" spans="1:11" ht="14.4" customHeight="1" x14ac:dyDescent="0.3">
      <c r="A31" s="831" t="s">
        <v>583</v>
      </c>
      <c r="B31" s="832" t="s">
        <v>584</v>
      </c>
      <c r="C31" s="835" t="s">
        <v>597</v>
      </c>
      <c r="D31" s="863" t="s">
        <v>598</v>
      </c>
      <c r="E31" s="835" t="s">
        <v>3862</v>
      </c>
      <c r="F31" s="863" t="s">
        <v>3863</v>
      </c>
      <c r="G31" s="835" t="s">
        <v>3872</v>
      </c>
      <c r="H31" s="835" t="s">
        <v>3873</v>
      </c>
      <c r="I31" s="849">
        <v>10.550000190734863</v>
      </c>
      <c r="J31" s="849">
        <v>80</v>
      </c>
      <c r="K31" s="850">
        <v>844.0999755859375</v>
      </c>
    </row>
    <row r="32" spans="1:11" ht="14.4" customHeight="1" x14ac:dyDescent="0.3">
      <c r="A32" s="831" t="s">
        <v>583</v>
      </c>
      <c r="B32" s="832" t="s">
        <v>584</v>
      </c>
      <c r="C32" s="835" t="s">
        <v>597</v>
      </c>
      <c r="D32" s="863" t="s">
        <v>598</v>
      </c>
      <c r="E32" s="835" t="s">
        <v>3874</v>
      </c>
      <c r="F32" s="863" t="s">
        <v>3875</v>
      </c>
      <c r="G32" s="835" t="s">
        <v>3876</v>
      </c>
      <c r="H32" s="835" t="s">
        <v>3877</v>
      </c>
      <c r="I32" s="849">
        <v>522.95001220703125</v>
      </c>
      <c r="J32" s="849">
        <v>4</v>
      </c>
      <c r="K32" s="850">
        <v>2091.800048828125</v>
      </c>
    </row>
    <row r="33" spans="1:11" ht="14.4" customHeight="1" x14ac:dyDescent="0.3">
      <c r="A33" s="831" t="s">
        <v>583</v>
      </c>
      <c r="B33" s="832" t="s">
        <v>584</v>
      </c>
      <c r="C33" s="835" t="s">
        <v>597</v>
      </c>
      <c r="D33" s="863" t="s">
        <v>598</v>
      </c>
      <c r="E33" s="835" t="s">
        <v>3878</v>
      </c>
      <c r="F33" s="863" t="s">
        <v>3879</v>
      </c>
      <c r="G33" s="835" t="s">
        <v>3880</v>
      </c>
      <c r="H33" s="835" t="s">
        <v>3881</v>
      </c>
      <c r="I33" s="849">
        <v>15.609999656677246</v>
      </c>
      <c r="J33" s="849">
        <v>10</v>
      </c>
      <c r="K33" s="850">
        <v>156.10000610351562</v>
      </c>
    </row>
    <row r="34" spans="1:11" ht="14.4" customHeight="1" x14ac:dyDescent="0.3">
      <c r="A34" s="831" t="s">
        <v>583</v>
      </c>
      <c r="B34" s="832" t="s">
        <v>584</v>
      </c>
      <c r="C34" s="835" t="s">
        <v>602</v>
      </c>
      <c r="D34" s="863" t="s">
        <v>603</v>
      </c>
      <c r="E34" s="835" t="s">
        <v>3882</v>
      </c>
      <c r="F34" s="863" t="s">
        <v>3883</v>
      </c>
      <c r="G34" s="835" t="s">
        <v>3884</v>
      </c>
      <c r="H34" s="835" t="s">
        <v>3885</v>
      </c>
      <c r="I34" s="849">
        <v>5445</v>
      </c>
      <c r="J34" s="849">
        <v>3</v>
      </c>
      <c r="K34" s="850">
        <v>16335</v>
      </c>
    </row>
    <row r="35" spans="1:11" ht="14.4" customHeight="1" x14ac:dyDescent="0.3">
      <c r="A35" s="831" t="s">
        <v>583</v>
      </c>
      <c r="B35" s="832" t="s">
        <v>584</v>
      </c>
      <c r="C35" s="835" t="s">
        <v>602</v>
      </c>
      <c r="D35" s="863" t="s">
        <v>603</v>
      </c>
      <c r="E35" s="835" t="s">
        <v>3882</v>
      </c>
      <c r="F35" s="863" t="s">
        <v>3883</v>
      </c>
      <c r="G35" s="835" t="s">
        <v>3886</v>
      </c>
      <c r="H35" s="835" t="s">
        <v>3887</v>
      </c>
      <c r="I35" s="849">
        <v>5445</v>
      </c>
      <c r="J35" s="849">
        <v>3</v>
      </c>
      <c r="K35" s="850">
        <v>16335</v>
      </c>
    </row>
    <row r="36" spans="1:11" ht="14.4" customHeight="1" x14ac:dyDescent="0.3">
      <c r="A36" s="831" t="s">
        <v>583</v>
      </c>
      <c r="B36" s="832" t="s">
        <v>584</v>
      </c>
      <c r="C36" s="835" t="s">
        <v>602</v>
      </c>
      <c r="D36" s="863" t="s">
        <v>603</v>
      </c>
      <c r="E36" s="835" t="s">
        <v>3882</v>
      </c>
      <c r="F36" s="863" t="s">
        <v>3883</v>
      </c>
      <c r="G36" s="835" t="s">
        <v>3888</v>
      </c>
      <c r="H36" s="835" t="s">
        <v>3889</v>
      </c>
      <c r="I36" s="849">
        <v>5445</v>
      </c>
      <c r="J36" s="849">
        <v>3</v>
      </c>
      <c r="K36" s="850">
        <v>16335</v>
      </c>
    </row>
    <row r="37" spans="1:11" ht="14.4" customHeight="1" x14ac:dyDescent="0.3">
      <c r="A37" s="831" t="s">
        <v>583</v>
      </c>
      <c r="B37" s="832" t="s">
        <v>584</v>
      </c>
      <c r="C37" s="835" t="s">
        <v>602</v>
      </c>
      <c r="D37" s="863" t="s">
        <v>603</v>
      </c>
      <c r="E37" s="835" t="s">
        <v>3882</v>
      </c>
      <c r="F37" s="863" t="s">
        <v>3883</v>
      </c>
      <c r="G37" s="835" t="s">
        <v>3890</v>
      </c>
      <c r="H37" s="835" t="s">
        <v>3891</v>
      </c>
      <c r="I37" s="849">
        <v>5445</v>
      </c>
      <c r="J37" s="849">
        <v>1</v>
      </c>
      <c r="K37" s="850">
        <v>5445</v>
      </c>
    </row>
    <row r="38" spans="1:11" ht="14.4" customHeight="1" x14ac:dyDescent="0.3">
      <c r="A38" s="831" t="s">
        <v>583</v>
      </c>
      <c r="B38" s="832" t="s">
        <v>584</v>
      </c>
      <c r="C38" s="835" t="s">
        <v>602</v>
      </c>
      <c r="D38" s="863" t="s">
        <v>603</v>
      </c>
      <c r="E38" s="835" t="s">
        <v>3882</v>
      </c>
      <c r="F38" s="863" t="s">
        <v>3883</v>
      </c>
      <c r="G38" s="835" t="s">
        <v>3892</v>
      </c>
      <c r="H38" s="835" t="s">
        <v>3893</v>
      </c>
      <c r="I38" s="849">
        <v>147.18726308722245</v>
      </c>
      <c r="J38" s="849">
        <v>180</v>
      </c>
      <c r="K38" s="850">
        <v>26493.819763183594</v>
      </c>
    </row>
    <row r="39" spans="1:11" ht="14.4" customHeight="1" x14ac:dyDescent="0.3">
      <c r="A39" s="831" t="s">
        <v>583</v>
      </c>
      <c r="B39" s="832" t="s">
        <v>584</v>
      </c>
      <c r="C39" s="835" t="s">
        <v>602</v>
      </c>
      <c r="D39" s="863" t="s">
        <v>603</v>
      </c>
      <c r="E39" s="835" t="s">
        <v>3882</v>
      </c>
      <c r="F39" s="863" t="s">
        <v>3883</v>
      </c>
      <c r="G39" s="835" t="s">
        <v>3894</v>
      </c>
      <c r="H39" s="835" t="s">
        <v>3895</v>
      </c>
      <c r="I39" s="849">
        <v>139.44000244140625</v>
      </c>
      <c r="J39" s="849">
        <v>10</v>
      </c>
      <c r="K39" s="850">
        <v>1394.3599853515625</v>
      </c>
    </row>
    <row r="40" spans="1:11" ht="14.4" customHeight="1" x14ac:dyDescent="0.3">
      <c r="A40" s="831" t="s">
        <v>583</v>
      </c>
      <c r="B40" s="832" t="s">
        <v>584</v>
      </c>
      <c r="C40" s="835" t="s">
        <v>602</v>
      </c>
      <c r="D40" s="863" t="s">
        <v>603</v>
      </c>
      <c r="E40" s="835" t="s">
        <v>3882</v>
      </c>
      <c r="F40" s="863" t="s">
        <v>3883</v>
      </c>
      <c r="G40" s="835" t="s">
        <v>3896</v>
      </c>
      <c r="H40" s="835" t="s">
        <v>3897</v>
      </c>
      <c r="I40" s="849">
        <v>147.17410278320312</v>
      </c>
      <c r="J40" s="849">
        <v>180</v>
      </c>
      <c r="K40" s="850">
        <v>26491.419860839844</v>
      </c>
    </row>
    <row r="41" spans="1:11" ht="14.4" customHeight="1" x14ac:dyDescent="0.3">
      <c r="A41" s="831" t="s">
        <v>583</v>
      </c>
      <c r="B41" s="832" t="s">
        <v>584</v>
      </c>
      <c r="C41" s="835" t="s">
        <v>602</v>
      </c>
      <c r="D41" s="863" t="s">
        <v>603</v>
      </c>
      <c r="E41" s="835" t="s">
        <v>3882</v>
      </c>
      <c r="F41" s="863" t="s">
        <v>3883</v>
      </c>
      <c r="G41" s="835" t="s">
        <v>3898</v>
      </c>
      <c r="H41" s="835" t="s">
        <v>3899</v>
      </c>
      <c r="I41" s="849">
        <v>139.44000244140625</v>
      </c>
      <c r="J41" s="849">
        <v>10</v>
      </c>
      <c r="K41" s="850">
        <v>1394.3599853515625</v>
      </c>
    </row>
    <row r="42" spans="1:11" ht="14.4" customHeight="1" x14ac:dyDescent="0.3">
      <c r="A42" s="831" t="s">
        <v>583</v>
      </c>
      <c r="B42" s="832" t="s">
        <v>584</v>
      </c>
      <c r="C42" s="835" t="s">
        <v>602</v>
      </c>
      <c r="D42" s="863" t="s">
        <v>603</v>
      </c>
      <c r="E42" s="835" t="s">
        <v>3882</v>
      </c>
      <c r="F42" s="863" t="s">
        <v>3883</v>
      </c>
      <c r="G42" s="835" t="s">
        <v>3900</v>
      </c>
      <c r="H42" s="835" t="s">
        <v>3901</v>
      </c>
      <c r="I42" s="849">
        <v>35150.5</v>
      </c>
      <c r="J42" s="849">
        <v>1</v>
      </c>
      <c r="K42" s="850">
        <v>35150.5</v>
      </c>
    </row>
    <row r="43" spans="1:11" ht="14.4" customHeight="1" x14ac:dyDescent="0.3">
      <c r="A43" s="831" t="s">
        <v>583</v>
      </c>
      <c r="B43" s="832" t="s">
        <v>584</v>
      </c>
      <c r="C43" s="835" t="s">
        <v>602</v>
      </c>
      <c r="D43" s="863" t="s">
        <v>603</v>
      </c>
      <c r="E43" s="835" t="s">
        <v>3882</v>
      </c>
      <c r="F43" s="863" t="s">
        <v>3883</v>
      </c>
      <c r="G43" s="835" t="s">
        <v>3902</v>
      </c>
      <c r="H43" s="835" t="s">
        <v>3903</v>
      </c>
      <c r="I43" s="849">
        <v>2210.719970703125</v>
      </c>
      <c r="J43" s="849">
        <v>1</v>
      </c>
      <c r="K43" s="850">
        <v>2210.719970703125</v>
      </c>
    </row>
    <row r="44" spans="1:11" ht="14.4" customHeight="1" x14ac:dyDescent="0.3">
      <c r="A44" s="831" t="s">
        <v>583</v>
      </c>
      <c r="B44" s="832" t="s">
        <v>584</v>
      </c>
      <c r="C44" s="835" t="s">
        <v>602</v>
      </c>
      <c r="D44" s="863" t="s">
        <v>603</v>
      </c>
      <c r="E44" s="835" t="s">
        <v>3882</v>
      </c>
      <c r="F44" s="863" t="s">
        <v>3883</v>
      </c>
      <c r="G44" s="835" t="s">
        <v>3904</v>
      </c>
      <c r="H44" s="835" t="s">
        <v>3905</v>
      </c>
      <c r="I44" s="849">
        <v>152.46000671386719</v>
      </c>
      <c r="J44" s="849">
        <v>16</v>
      </c>
      <c r="K44" s="850">
        <v>2439.3600463867187</v>
      </c>
    </row>
    <row r="45" spans="1:11" ht="14.4" customHeight="1" x14ac:dyDescent="0.3">
      <c r="A45" s="831" t="s">
        <v>583</v>
      </c>
      <c r="B45" s="832" t="s">
        <v>584</v>
      </c>
      <c r="C45" s="835" t="s">
        <v>602</v>
      </c>
      <c r="D45" s="863" t="s">
        <v>603</v>
      </c>
      <c r="E45" s="835" t="s">
        <v>3882</v>
      </c>
      <c r="F45" s="863" t="s">
        <v>3883</v>
      </c>
      <c r="G45" s="835" t="s">
        <v>3906</v>
      </c>
      <c r="H45" s="835" t="s">
        <v>3907</v>
      </c>
      <c r="I45" s="849">
        <v>9228.18994140625</v>
      </c>
      <c r="J45" s="849">
        <v>1</v>
      </c>
      <c r="K45" s="850">
        <v>9228.18994140625</v>
      </c>
    </row>
    <row r="46" spans="1:11" ht="14.4" customHeight="1" x14ac:dyDescent="0.3">
      <c r="A46" s="831" t="s">
        <v>583</v>
      </c>
      <c r="B46" s="832" t="s">
        <v>584</v>
      </c>
      <c r="C46" s="835" t="s">
        <v>602</v>
      </c>
      <c r="D46" s="863" t="s">
        <v>603</v>
      </c>
      <c r="E46" s="835" t="s">
        <v>3882</v>
      </c>
      <c r="F46" s="863" t="s">
        <v>3883</v>
      </c>
      <c r="G46" s="835" t="s">
        <v>3908</v>
      </c>
      <c r="H46" s="835" t="s">
        <v>3909</v>
      </c>
      <c r="I46" s="849">
        <v>11.657142639160156</v>
      </c>
      <c r="J46" s="849">
        <v>140</v>
      </c>
      <c r="K46" s="850">
        <v>1631.8700103759766</v>
      </c>
    </row>
    <row r="47" spans="1:11" ht="14.4" customHeight="1" x14ac:dyDescent="0.3">
      <c r="A47" s="831" t="s">
        <v>583</v>
      </c>
      <c r="B47" s="832" t="s">
        <v>584</v>
      </c>
      <c r="C47" s="835" t="s">
        <v>602</v>
      </c>
      <c r="D47" s="863" t="s">
        <v>603</v>
      </c>
      <c r="E47" s="835" t="s">
        <v>3882</v>
      </c>
      <c r="F47" s="863" t="s">
        <v>3883</v>
      </c>
      <c r="G47" s="835" t="s">
        <v>3910</v>
      </c>
      <c r="H47" s="835" t="s">
        <v>3911</v>
      </c>
      <c r="I47" s="849">
        <v>2277.8480957031252</v>
      </c>
      <c r="J47" s="849">
        <v>6</v>
      </c>
      <c r="K47" s="850">
        <v>13667.090576171875</v>
      </c>
    </row>
    <row r="48" spans="1:11" ht="14.4" customHeight="1" x14ac:dyDescent="0.3">
      <c r="A48" s="831" t="s">
        <v>583</v>
      </c>
      <c r="B48" s="832" t="s">
        <v>584</v>
      </c>
      <c r="C48" s="835" t="s">
        <v>602</v>
      </c>
      <c r="D48" s="863" t="s">
        <v>603</v>
      </c>
      <c r="E48" s="835" t="s">
        <v>3882</v>
      </c>
      <c r="F48" s="863" t="s">
        <v>3883</v>
      </c>
      <c r="G48" s="835" t="s">
        <v>3912</v>
      </c>
      <c r="H48" s="835" t="s">
        <v>3913</v>
      </c>
      <c r="I48" s="849">
        <v>2277.85009765625</v>
      </c>
      <c r="J48" s="849">
        <v>4</v>
      </c>
      <c r="K48" s="850">
        <v>9111.400390625</v>
      </c>
    </row>
    <row r="49" spans="1:11" ht="14.4" customHeight="1" x14ac:dyDescent="0.3">
      <c r="A49" s="831" t="s">
        <v>583</v>
      </c>
      <c r="B49" s="832" t="s">
        <v>584</v>
      </c>
      <c r="C49" s="835" t="s">
        <v>602</v>
      </c>
      <c r="D49" s="863" t="s">
        <v>603</v>
      </c>
      <c r="E49" s="835" t="s">
        <v>3882</v>
      </c>
      <c r="F49" s="863" t="s">
        <v>3883</v>
      </c>
      <c r="G49" s="835" t="s">
        <v>3914</v>
      </c>
      <c r="H49" s="835" t="s">
        <v>3915</v>
      </c>
      <c r="I49" s="849">
        <v>3035.31005859375</v>
      </c>
      <c r="J49" s="849">
        <v>11</v>
      </c>
      <c r="K49" s="850">
        <v>33388.41064453125</v>
      </c>
    </row>
    <row r="50" spans="1:11" ht="14.4" customHeight="1" x14ac:dyDescent="0.3">
      <c r="A50" s="831" t="s">
        <v>583</v>
      </c>
      <c r="B50" s="832" t="s">
        <v>584</v>
      </c>
      <c r="C50" s="835" t="s">
        <v>602</v>
      </c>
      <c r="D50" s="863" t="s">
        <v>603</v>
      </c>
      <c r="E50" s="835" t="s">
        <v>3882</v>
      </c>
      <c r="F50" s="863" t="s">
        <v>3883</v>
      </c>
      <c r="G50" s="835" t="s">
        <v>3916</v>
      </c>
      <c r="H50" s="835" t="s">
        <v>3917</v>
      </c>
      <c r="I50" s="849">
        <v>3035.31005859375</v>
      </c>
      <c r="J50" s="849">
        <v>4</v>
      </c>
      <c r="K50" s="850">
        <v>12141.240234375</v>
      </c>
    </row>
    <row r="51" spans="1:11" ht="14.4" customHeight="1" x14ac:dyDescent="0.3">
      <c r="A51" s="831" t="s">
        <v>583</v>
      </c>
      <c r="B51" s="832" t="s">
        <v>584</v>
      </c>
      <c r="C51" s="835" t="s">
        <v>602</v>
      </c>
      <c r="D51" s="863" t="s">
        <v>603</v>
      </c>
      <c r="E51" s="835" t="s">
        <v>3882</v>
      </c>
      <c r="F51" s="863" t="s">
        <v>3883</v>
      </c>
      <c r="G51" s="835" t="s">
        <v>3918</v>
      </c>
      <c r="H51" s="835" t="s">
        <v>3919</v>
      </c>
      <c r="I51" s="849">
        <v>22994.599609375</v>
      </c>
      <c r="J51" s="849">
        <v>1</v>
      </c>
      <c r="K51" s="850">
        <v>22994.59912109375</v>
      </c>
    </row>
    <row r="52" spans="1:11" ht="14.4" customHeight="1" x14ac:dyDescent="0.3">
      <c r="A52" s="831" t="s">
        <v>583</v>
      </c>
      <c r="B52" s="832" t="s">
        <v>584</v>
      </c>
      <c r="C52" s="835" t="s">
        <v>602</v>
      </c>
      <c r="D52" s="863" t="s">
        <v>603</v>
      </c>
      <c r="E52" s="835" t="s">
        <v>3882</v>
      </c>
      <c r="F52" s="863" t="s">
        <v>3883</v>
      </c>
      <c r="G52" s="835" t="s">
        <v>3920</v>
      </c>
      <c r="H52" s="835" t="s">
        <v>3921</v>
      </c>
      <c r="I52" s="849">
        <v>3709.669921875</v>
      </c>
      <c r="J52" s="849">
        <v>1</v>
      </c>
      <c r="K52" s="850">
        <v>3709.669921875</v>
      </c>
    </row>
    <row r="53" spans="1:11" ht="14.4" customHeight="1" x14ac:dyDescent="0.3">
      <c r="A53" s="831" t="s">
        <v>583</v>
      </c>
      <c r="B53" s="832" t="s">
        <v>584</v>
      </c>
      <c r="C53" s="835" t="s">
        <v>602</v>
      </c>
      <c r="D53" s="863" t="s">
        <v>603</v>
      </c>
      <c r="E53" s="835" t="s">
        <v>3882</v>
      </c>
      <c r="F53" s="863" t="s">
        <v>3883</v>
      </c>
      <c r="G53" s="835" t="s">
        <v>3922</v>
      </c>
      <c r="H53" s="835" t="s">
        <v>3923</v>
      </c>
      <c r="I53" s="849">
        <v>3130.7550048828125</v>
      </c>
      <c r="J53" s="849">
        <v>6</v>
      </c>
      <c r="K53" s="850">
        <v>18784.51953125</v>
      </c>
    </row>
    <row r="54" spans="1:11" ht="14.4" customHeight="1" x14ac:dyDescent="0.3">
      <c r="A54" s="831" t="s">
        <v>583</v>
      </c>
      <c r="B54" s="832" t="s">
        <v>584</v>
      </c>
      <c r="C54" s="835" t="s">
        <v>602</v>
      </c>
      <c r="D54" s="863" t="s">
        <v>603</v>
      </c>
      <c r="E54" s="835" t="s">
        <v>3882</v>
      </c>
      <c r="F54" s="863" t="s">
        <v>3883</v>
      </c>
      <c r="G54" s="835" t="s">
        <v>3924</v>
      </c>
      <c r="H54" s="835" t="s">
        <v>3925</v>
      </c>
      <c r="I54" s="849">
        <v>213.35000610351562</v>
      </c>
      <c r="J54" s="849">
        <v>13</v>
      </c>
      <c r="K54" s="850">
        <v>2773.510009765625</v>
      </c>
    </row>
    <row r="55" spans="1:11" ht="14.4" customHeight="1" x14ac:dyDescent="0.3">
      <c r="A55" s="831" t="s">
        <v>583</v>
      </c>
      <c r="B55" s="832" t="s">
        <v>584</v>
      </c>
      <c r="C55" s="835" t="s">
        <v>602</v>
      </c>
      <c r="D55" s="863" t="s">
        <v>603</v>
      </c>
      <c r="E55" s="835" t="s">
        <v>3882</v>
      </c>
      <c r="F55" s="863" t="s">
        <v>3883</v>
      </c>
      <c r="G55" s="835" t="s">
        <v>3926</v>
      </c>
      <c r="H55" s="835" t="s">
        <v>3927</v>
      </c>
      <c r="I55" s="849">
        <v>2722.5000610351562</v>
      </c>
      <c r="J55" s="849">
        <v>42</v>
      </c>
      <c r="K55" s="850">
        <v>114345</v>
      </c>
    </row>
    <row r="56" spans="1:11" ht="14.4" customHeight="1" x14ac:dyDescent="0.3">
      <c r="A56" s="831" t="s">
        <v>583</v>
      </c>
      <c r="B56" s="832" t="s">
        <v>584</v>
      </c>
      <c r="C56" s="835" t="s">
        <v>602</v>
      </c>
      <c r="D56" s="863" t="s">
        <v>603</v>
      </c>
      <c r="E56" s="835" t="s">
        <v>3882</v>
      </c>
      <c r="F56" s="863" t="s">
        <v>3883</v>
      </c>
      <c r="G56" s="835" t="s">
        <v>3928</v>
      </c>
      <c r="H56" s="835" t="s">
        <v>3929</v>
      </c>
      <c r="I56" s="849">
        <v>2624.5400390625</v>
      </c>
      <c r="J56" s="849">
        <v>2</v>
      </c>
      <c r="K56" s="850">
        <v>5249.080078125</v>
      </c>
    </row>
    <row r="57" spans="1:11" ht="14.4" customHeight="1" x14ac:dyDescent="0.3">
      <c r="A57" s="831" t="s">
        <v>583</v>
      </c>
      <c r="B57" s="832" t="s">
        <v>584</v>
      </c>
      <c r="C57" s="835" t="s">
        <v>602</v>
      </c>
      <c r="D57" s="863" t="s">
        <v>603</v>
      </c>
      <c r="E57" s="835" t="s">
        <v>3930</v>
      </c>
      <c r="F57" s="863" t="s">
        <v>3931</v>
      </c>
      <c r="G57" s="835" t="s">
        <v>3932</v>
      </c>
      <c r="H57" s="835" t="s">
        <v>3933</v>
      </c>
      <c r="I57" s="849">
        <v>155.77750015258789</v>
      </c>
      <c r="J57" s="849">
        <v>8</v>
      </c>
      <c r="K57" s="850">
        <v>1249.2200012207031</v>
      </c>
    </row>
    <row r="58" spans="1:11" ht="14.4" customHeight="1" x14ac:dyDescent="0.3">
      <c r="A58" s="831" t="s">
        <v>583</v>
      </c>
      <c r="B58" s="832" t="s">
        <v>584</v>
      </c>
      <c r="C58" s="835" t="s">
        <v>602</v>
      </c>
      <c r="D58" s="863" t="s">
        <v>603</v>
      </c>
      <c r="E58" s="835" t="s">
        <v>3930</v>
      </c>
      <c r="F58" s="863" t="s">
        <v>3931</v>
      </c>
      <c r="G58" s="835" t="s">
        <v>3934</v>
      </c>
      <c r="H58" s="835" t="s">
        <v>3935</v>
      </c>
      <c r="I58" s="849">
        <v>83.025001525878906</v>
      </c>
      <c r="J58" s="849">
        <v>3</v>
      </c>
      <c r="K58" s="850">
        <v>249.05000305175781</v>
      </c>
    </row>
    <row r="59" spans="1:11" ht="14.4" customHeight="1" x14ac:dyDescent="0.3">
      <c r="A59" s="831" t="s">
        <v>583</v>
      </c>
      <c r="B59" s="832" t="s">
        <v>584</v>
      </c>
      <c r="C59" s="835" t="s">
        <v>602</v>
      </c>
      <c r="D59" s="863" t="s">
        <v>603</v>
      </c>
      <c r="E59" s="835" t="s">
        <v>3810</v>
      </c>
      <c r="F59" s="863" t="s">
        <v>3811</v>
      </c>
      <c r="G59" s="835" t="s">
        <v>3936</v>
      </c>
      <c r="H59" s="835" t="s">
        <v>3937</v>
      </c>
      <c r="I59" s="849">
        <v>0.49499999731779099</v>
      </c>
      <c r="J59" s="849">
        <v>16000</v>
      </c>
      <c r="K59" s="850">
        <v>7909.6099853515625</v>
      </c>
    </row>
    <row r="60" spans="1:11" ht="14.4" customHeight="1" x14ac:dyDescent="0.3">
      <c r="A60" s="831" t="s">
        <v>583</v>
      </c>
      <c r="B60" s="832" t="s">
        <v>584</v>
      </c>
      <c r="C60" s="835" t="s">
        <v>602</v>
      </c>
      <c r="D60" s="863" t="s">
        <v>603</v>
      </c>
      <c r="E60" s="835" t="s">
        <v>3810</v>
      </c>
      <c r="F60" s="863" t="s">
        <v>3811</v>
      </c>
      <c r="G60" s="835" t="s">
        <v>3938</v>
      </c>
      <c r="H60" s="835" t="s">
        <v>3939</v>
      </c>
      <c r="I60" s="849">
        <v>784.71000162760413</v>
      </c>
      <c r="J60" s="849">
        <v>8</v>
      </c>
      <c r="K60" s="850">
        <v>6278.1600341796875</v>
      </c>
    </row>
    <row r="61" spans="1:11" ht="14.4" customHeight="1" x14ac:dyDescent="0.3">
      <c r="A61" s="831" t="s">
        <v>583</v>
      </c>
      <c r="B61" s="832" t="s">
        <v>584</v>
      </c>
      <c r="C61" s="835" t="s">
        <v>602</v>
      </c>
      <c r="D61" s="863" t="s">
        <v>603</v>
      </c>
      <c r="E61" s="835" t="s">
        <v>3810</v>
      </c>
      <c r="F61" s="863" t="s">
        <v>3811</v>
      </c>
      <c r="G61" s="835" t="s">
        <v>3940</v>
      </c>
      <c r="H61" s="835" t="s">
        <v>3941</v>
      </c>
      <c r="I61" s="849">
        <v>713.55999755859375</v>
      </c>
      <c r="J61" s="849">
        <v>2</v>
      </c>
      <c r="K61" s="850">
        <v>1427.1199951171875</v>
      </c>
    </row>
    <row r="62" spans="1:11" ht="14.4" customHeight="1" x14ac:dyDescent="0.3">
      <c r="A62" s="831" t="s">
        <v>583</v>
      </c>
      <c r="B62" s="832" t="s">
        <v>584</v>
      </c>
      <c r="C62" s="835" t="s">
        <v>602</v>
      </c>
      <c r="D62" s="863" t="s">
        <v>603</v>
      </c>
      <c r="E62" s="835" t="s">
        <v>3810</v>
      </c>
      <c r="F62" s="863" t="s">
        <v>3811</v>
      </c>
      <c r="G62" s="835" t="s">
        <v>3942</v>
      </c>
      <c r="H62" s="835" t="s">
        <v>3943</v>
      </c>
      <c r="I62" s="849">
        <v>749.260009765625</v>
      </c>
      <c r="J62" s="849">
        <v>2</v>
      </c>
      <c r="K62" s="850">
        <v>1498.52001953125</v>
      </c>
    </row>
    <row r="63" spans="1:11" ht="14.4" customHeight="1" x14ac:dyDescent="0.3">
      <c r="A63" s="831" t="s">
        <v>583</v>
      </c>
      <c r="B63" s="832" t="s">
        <v>584</v>
      </c>
      <c r="C63" s="835" t="s">
        <v>602</v>
      </c>
      <c r="D63" s="863" t="s">
        <v>603</v>
      </c>
      <c r="E63" s="835" t="s">
        <v>3810</v>
      </c>
      <c r="F63" s="863" t="s">
        <v>3811</v>
      </c>
      <c r="G63" s="835" t="s">
        <v>3944</v>
      </c>
      <c r="H63" s="835" t="s">
        <v>3945</v>
      </c>
      <c r="I63" s="849">
        <v>8.5900001525878906</v>
      </c>
      <c r="J63" s="849">
        <v>720</v>
      </c>
      <c r="K63" s="850">
        <v>6184.7998046875</v>
      </c>
    </row>
    <row r="64" spans="1:11" ht="14.4" customHeight="1" x14ac:dyDescent="0.3">
      <c r="A64" s="831" t="s">
        <v>583</v>
      </c>
      <c r="B64" s="832" t="s">
        <v>584</v>
      </c>
      <c r="C64" s="835" t="s">
        <v>602</v>
      </c>
      <c r="D64" s="863" t="s">
        <v>603</v>
      </c>
      <c r="E64" s="835" t="s">
        <v>3810</v>
      </c>
      <c r="F64" s="863" t="s">
        <v>3811</v>
      </c>
      <c r="G64" s="835" t="s">
        <v>3944</v>
      </c>
      <c r="H64" s="835" t="s">
        <v>3946</v>
      </c>
      <c r="I64" s="849">
        <v>8.5900001525878906</v>
      </c>
      <c r="J64" s="849">
        <v>720</v>
      </c>
      <c r="K64" s="850">
        <v>6184.8001403808594</v>
      </c>
    </row>
    <row r="65" spans="1:11" ht="14.4" customHeight="1" x14ac:dyDescent="0.3">
      <c r="A65" s="831" t="s">
        <v>583</v>
      </c>
      <c r="B65" s="832" t="s">
        <v>584</v>
      </c>
      <c r="C65" s="835" t="s">
        <v>602</v>
      </c>
      <c r="D65" s="863" t="s">
        <v>603</v>
      </c>
      <c r="E65" s="835" t="s">
        <v>3810</v>
      </c>
      <c r="F65" s="863" t="s">
        <v>3811</v>
      </c>
      <c r="G65" s="835" t="s">
        <v>3947</v>
      </c>
      <c r="H65" s="835" t="s">
        <v>3948</v>
      </c>
      <c r="I65" s="849">
        <v>13.039999961853027</v>
      </c>
      <c r="J65" s="849">
        <v>280</v>
      </c>
      <c r="K65" s="850">
        <v>3651.199951171875</v>
      </c>
    </row>
    <row r="66" spans="1:11" ht="14.4" customHeight="1" x14ac:dyDescent="0.3">
      <c r="A66" s="831" t="s">
        <v>583</v>
      </c>
      <c r="B66" s="832" t="s">
        <v>584</v>
      </c>
      <c r="C66" s="835" t="s">
        <v>602</v>
      </c>
      <c r="D66" s="863" t="s">
        <v>603</v>
      </c>
      <c r="E66" s="835" t="s">
        <v>3810</v>
      </c>
      <c r="F66" s="863" t="s">
        <v>3811</v>
      </c>
      <c r="G66" s="835" t="s">
        <v>3947</v>
      </c>
      <c r="H66" s="835" t="s">
        <v>3949</v>
      </c>
      <c r="I66" s="849">
        <v>13.039999961853027</v>
      </c>
      <c r="J66" s="849">
        <v>1190</v>
      </c>
      <c r="K66" s="850">
        <v>15517.600341796875</v>
      </c>
    </row>
    <row r="67" spans="1:11" ht="14.4" customHeight="1" x14ac:dyDescent="0.3">
      <c r="A67" s="831" t="s">
        <v>583</v>
      </c>
      <c r="B67" s="832" t="s">
        <v>584</v>
      </c>
      <c r="C67" s="835" t="s">
        <v>602</v>
      </c>
      <c r="D67" s="863" t="s">
        <v>603</v>
      </c>
      <c r="E67" s="835" t="s">
        <v>3810</v>
      </c>
      <c r="F67" s="863" t="s">
        <v>3811</v>
      </c>
      <c r="G67" s="835" t="s">
        <v>3950</v>
      </c>
      <c r="H67" s="835" t="s">
        <v>3951</v>
      </c>
      <c r="I67" s="849">
        <v>0.97555557886759436</v>
      </c>
      <c r="J67" s="849">
        <v>19500</v>
      </c>
      <c r="K67" s="850">
        <v>19005</v>
      </c>
    </row>
    <row r="68" spans="1:11" ht="14.4" customHeight="1" x14ac:dyDescent="0.3">
      <c r="A68" s="831" t="s">
        <v>583</v>
      </c>
      <c r="B68" s="832" t="s">
        <v>584</v>
      </c>
      <c r="C68" s="835" t="s">
        <v>602</v>
      </c>
      <c r="D68" s="863" t="s">
        <v>603</v>
      </c>
      <c r="E68" s="835" t="s">
        <v>3810</v>
      </c>
      <c r="F68" s="863" t="s">
        <v>3811</v>
      </c>
      <c r="G68" s="835" t="s">
        <v>3952</v>
      </c>
      <c r="H68" s="835" t="s">
        <v>3953</v>
      </c>
      <c r="I68" s="849">
        <v>1.2899999618530273</v>
      </c>
      <c r="J68" s="849">
        <v>19700</v>
      </c>
      <c r="K68" s="850">
        <v>25413</v>
      </c>
    </row>
    <row r="69" spans="1:11" ht="14.4" customHeight="1" x14ac:dyDescent="0.3">
      <c r="A69" s="831" t="s">
        <v>583</v>
      </c>
      <c r="B69" s="832" t="s">
        <v>584</v>
      </c>
      <c r="C69" s="835" t="s">
        <v>602</v>
      </c>
      <c r="D69" s="863" t="s">
        <v>603</v>
      </c>
      <c r="E69" s="835" t="s">
        <v>3810</v>
      </c>
      <c r="F69" s="863" t="s">
        <v>3811</v>
      </c>
      <c r="G69" s="835" t="s">
        <v>3954</v>
      </c>
      <c r="H69" s="835" t="s">
        <v>3955</v>
      </c>
      <c r="I69" s="849">
        <v>176.26999991280692</v>
      </c>
      <c r="J69" s="849">
        <v>60</v>
      </c>
      <c r="K69" s="850">
        <v>10611.430068969727</v>
      </c>
    </row>
    <row r="70" spans="1:11" ht="14.4" customHeight="1" x14ac:dyDescent="0.3">
      <c r="A70" s="831" t="s">
        <v>583</v>
      </c>
      <c r="B70" s="832" t="s">
        <v>584</v>
      </c>
      <c r="C70" s="835" t="s">
        <v>602</v>
      </c>
      <c r="D70" s="863" t="s">
        <v>603</v>
      </c>
      <c r="E70" s="835" t="s">
        <v>3810</v>
      </c>
      <c r="F70" s="863" t="s">
        <v>3811</v>
      </c>
      <c r="G70" s="835" t="s">
        <v>3956</v>
      </c>
      <c r="H70" s="835" t="s">
        <v>3957</v>
      </c>
      <c r="I70" s="849">
        <v>86.379997253417969</v>
      </c>
      <c r="J70" s="849">
        <v>80</v>
      </c>
      <c r="K70" s="850">
        <v>6910.2999267578125</v>
      </c>
    </row>
    <row r="71" spans="1:11" ht="14.4" customHeight="1" x14ac:dyDescent="0.3">
      <c r="A71" s="831" t="s">
        <v>583</v>
      </c>
      <c r="B71" s="832" t="s">
        <v>584</v>
      </c>
      <c r="C71" s="835" t="s">
        <v>602</v>
      </c>
      <c r="D71" s="863" t="s">
        <v>603</v>
      </c>
      <c r="E71" s="835" t="s">
        <v>3810</v>
      </c>
      <c r="F71" s="863" t="s">
        <v>3811</v>
      </c>
      <c r="G71" s="835" t="s">
        <v>3958</v>
      </c>
      <c r="H71" s="835" t="s">
        <v>3959</v>
      </c>
      <c r="I71" s="849">
        <v>128</v>
      </c>
      <c r="J71" s="849">
        <v>10</v>
      </c>
      <c r="K71" s="850">
        <v>1279.969970703125</v>
      </c>
    </row>
    <row r="72" spans="1:11" ht="14.4" customHeight="1" x14ac:dyDescent="0.3">
      <c r="A72" s="831" t="s">
        <v>583</v>
      </c>
      <c r="B72" s="832" t="s">
        <v>584</v>
      </c>
      <c r="C72" s="835" t="s">
        <v>602</v>
      </c>
      <c r="D72" s="863" t="s">
        <v>603</v>
      </c>
      <c r="E72" s="835" t="s">
        <v>3810</v>
      </c>
      <c r="F72" s="863" t="s">
        <v>3811</v>
      </c>
      <c r="G72" s="835" t="s">
        <v>3960</v>
      </c>
      <c r="H72" s="835" t="s">
        <v>3961</v>
      </c>
      <c r="I72" s="849">
        <v>137.69000244140625</v>
      </c>
      <c r="J72" s="849">
        <v>20</v>
      </c>
      <c r="K72" s="850">
        <v>2753.7900390625</v>
      </c>
    </row>
    <row r="73" spans="1:11" ht="14.4" customHeight="1" x14ac:dyDescent="0.3">
      <c r="A73" s="831" t="s">
        <v>583</v>
      </c>
      <c r="B73" s="832" t="s">
        <v>584</v>
      </c>
      <c r="C73" s="835" t="s">
        <v>602</v>
      </c>
      <c r="D73" s="863" t="s">
        <v>603</v>
      </c>
      <c r="E73" s="835" t="s">
        <v>3810</v>
      </c>
      <c r="F73" s="863" t="s">
        <v>3811</v>
      </c>
      <c r="G73" s="835" t="s">
        <v>3962</v>
      </c>
      <c r="H73" s="835" t="s">
        <v>3963</v>
      </c>
      <c r="I73" s="849">
        <v>135.02000427246094</v>
      </c>
      <c r="J73" s="849">
        <v>40</v>
      </c>
      <c r="K73" s="850">
        <v>5400.85986328125</v>
      </c>
    </row>
    <row r="74" spans="1:11" ht="14.4" customHeight="1" x14ac:dyDescent="0.3">
      <c r="A74" s="831" t="s">
        <v>583</v>
      </c>
      <c r="B74" s="832" t="s">
        <v>584</v>
      </c>
      <c r="C74" s="835" t="s">
        <v>602</v>
      </c>
      <c r="D74" s="863" t="s">
        <v>603</v>
      </c>
      <c r="E74" s="835" t="s">
        <v>3810</v>
      </c>
      <c r="F74" s="863" t="s">
        <v>3811</v>
      </c>
      <c r="G74" s="835" t="s">
        <v>3964</v>
      </c>
      <c r="H74" s="835" t="s">
        <v>3965</v>
      </c>
      <c r="I74" s="849">
        <v>13.800000190734863</v>
      </c>
      <c r="J74" s="849">
        <v>70</v>
      </c>
      <c r="K74" s="850">
        <v>966</v>
      </c>
    </row>
    <row r="75" spans="1:11" ht="14.4" customHeight="1" x14ac:dyDescent="0.3">
      <c r="A75" s="831" t="s">
        <v>583</v>
      </c>
      <c r="B75" s="832" t="s">
        <v>584</v>
      </c>
      <c r="C75" s="835" t="s">
        <v>602</v>
      </c>
      <c r="D75" s="863" t="s">
        <v>603</v>
      </c>
      <c r="E75" s="835" t="s">
        <v>3810</v>
      </c>
      <c r="F75" s="863" t="s">
        <v>3811</v>
      </c>
      <c r="G75" s="835" t="s">
        <v>3966</v>
      </c>
      <c r="H75" s="835" t="s">
        <v>3967</v>
      </c>
      <c r="I75" s="849">
        <v>790.87666829427087</v>
      </c>
      <c r="J75" s="849">
        <v>6</v>
      </c>
      <c r="K75" s="850">
        <v>4745.2598876953125</v>
      </c>
    </row>
    <row r="76" spans="1:11" ht="14.4" customHeight="1" x14ac:dyDescent="0.3">
      <c r="A76" s="831" t="s">
        <v>583</v>
      </c>
      <c r="B76" s="832" t="s">
        <v>584</v>
      </c>
      <c r="C76" s="835" t="s">
        <v>602</v>
      </c>
      <c r="D76" s="863" t="s">
        <v>603</v>
      </c>
      <c r="E76" s="835" t="s">
        <v>3810</v>
      </c>
      <c r="F76" s="863" t="s">
        <v>3811</v>
      </c>
      <c r="G76" s="835" t="s">
        <v>3968</v>
      </c>
      <c r="H76" s="835" t="s">
        <v>3969</v>
      </c>
      <c r="I76" s="849">
        <v>48.479999542236328</v>
      </c>
      <c r="J76" s="849">
        <v>20</v>
      </c>
      <c r="K76" s="850">
        <v>969.53997802734375</v>
      </c>
    </row>
    <row r="77" spans="1:11" ht="14.4" customHeight="1" x14ac:dyDescent="0.3">
      <c r="A77" s="831" t="s">
        <v>583</v>
      </c>
      <c r="B77" s="832" t="s">
        <v>584</v>
      </c>
      <c r="C77" s="835" t="s">
        <v>602</v>
      </c>
      <c r="D77" s="863" t="s">
        <v>603</v>
      </c>
      <c r="E77" s="835" t="s">
        <v>3810</v>
      </c>
      <c r="F77" s="863" t="s">
        <v>3811</v>
      </c>
      <c r="G77" s="835" t="s">
        <v>3970</v>
      </c>
      <c r="H77" s="835" t="s">
        <v>3971</v>
      </c>
      <c r="I77" s="849">
        <v>139.56000518798828</v>
      </c>
      <c r="J77" s="849">
        <v>30</v>
      </c>
      <c r="K77" s="850">
        <v>4186.77001953125</v>
      </c>
    </row>
    <row r="78" spans="1:11" ht="14.4" customHeight="1" x14ac:dyDescent="0.3">
      <c r="A78" s="831" t="s">
        <v>583</v>
      </c>
      <c r="B78" s="832" t="s">
        <v>584</v>
      </c>
      <c r="C78" s="835" t="s">
        <v>602</v>
      </c>
      <c r="D78" s="863" t="s">
        <v>603</v>
      </c>
      <c r="E78" s="835" t="s">
        <v>3810</v>
      </c>
      <c r="F78" s="863" t="s">
        <v>3811</v>
      </c>
      <c r="G78" s="835" t="s">
        <v>3972</v>
      </c>
      <c r="H78" s="835" t="s">
        <v>3973</v>
      </c>
      <c r="I78" s="849">
        <v>18.913333257039387</v>
      </c>
      <c r="J78" s="849">
        <v>150</v>
      </c>
      <c r="K78" s="850">
        <v>2837.2999877929687</v>
      </c>
    </row>
    <row r="79" spans="1:11" ht="14.4" customHeight="1" x14ac:dyDescent="0.3">
      <c r="A79" s="831" t="s">
        <v>583</v>
      </c>
      <c r="B79" s="832" t="s">
        <v>584</v>
      </c>
      <c r="C79" s="835" t="s">
        <v>602</v>
      </c>
      <c r="D79" s="863" t="s">
        <v>603</v>
      </c>
      <c r="E79" s="835" t="s">
        <v>3810</v>
      </c>
      <c r="F79" s="863" t="s">
        <v>3811</v>
      </c>
      <c r="G79" s="835" t="s">
        <v>3974</v>
      </c>
      <c r="H79" s="835" t="s">
        <v>3975</v>
      </c>
      <c r="I79" s="849">
        <v>22.148571014404297</v>
      </c>
      <c r="J79" s="849">
        <v>975</v>
      </c>
      <c r="K79" s="850">
        <v>21595</v>
      </c>
    </row>
    <row r="80" spans="1:11" ht="14.4" customHeight="1" x14ac:dyDescent="0.3">
      <c r="A80" s="831" t="s">
        <v>583</v>
      </c>
      <c r="B80" s="832" t="s">
        <v>584</v>
      </c>
      <c r="C80" s="835" t="s">
        <v>602</v>
      </c>
      <c r="D80" s="863" t="s">
        <v>603</v>
      </c>
      <c r="E80" s="835" t="s">
        <v>3810</v>
      </c>
      <c r="F80" s="863" t="s">
        <v>3811</v>
      </c>
      <c r="G80" s="835" t="s">
        <v>3976</v>
      </c>
      <c r="H80" s="835" t="s">
        <v>3977</v>
      </c>
      <c r="I80" s="849">
        <v>30.173750162124634</v>
      </c>
      <c r="J80" s="849">
        <v>400</v>
      </c>
      <c r="K80" s="850">
        <v>12069.5</v>
      </c>
    </row>
    <row r="81" spans="1:11" ht="14.4" customHeight="1" x14ac:dyDescent="0.3">
      <c r="A81" s="831" t="s">
        <v>583</v>
      </c>
      <c r="B81" s="832" t="s">
        <v>584</v>
      </c>
      <c r="C81" s="835" t="s">
        <v>602</v>
      </c>
      <c r="D81" s="863" t="s">
        <v>603</v>
      </c>
      <c r="E81" s="835" t="s">
        <v>3810</v>
      </c>
      <c r="F81" s="863" t="s">
        <v>3811</v>
      </c>
      <c r="G81" s="835" t="s">
        <v>3978</v>
      </c>
      <c r="H81" s="835" t="s">
        <v>3979</v>
      </c>
      <c r="I81" s="849">
        <v>5.2742857933044434</v>
      </c>
      <c r="J81" s="849">
        <v>360</v>
      </c>
      <c r="K81" s="850">
        <v>1898.9999885559082</v>
      </c>
    </row>
    <row r="82" spans="1:11" ht="14.4" customHeight="1" x14ac:dyDescent="0.3">
      <c r="A82" s="831" t="s">
        <v>583</v>
      </c>
      <c r="B82" s="832" t="s">
        <v>584</v>
      </c>
      <c r="C82" s="835" t="s">
        <v>602</v>
      </c>
      <c r="D82" s="863" t="s">
        <v>603</v>
      </c>
      <c r="E82" s="835" t="s">
        <v>3810</v>
      </c>
      <c r="F82" s="863" t="s">
        <v>3811</v>
      </c>
      <c r="G82" s="835" t="s">
        <v>3980</v>
      </c>
      <c r="H82" s="835" t="s">
        <v>3981</v>
      </c>
      <c r="I82" s="849">
        <v>9.7700004577636719</v>
      </c>
      <c r="J82" s="849">
        <v>40</v>
      </c>
      <c r="K82" s="850">
        <v>390.89999389648437</v>
      </c>
    </row>
    <row r="83" spans="1:11" ht="14.4" customHeight="1" x14ac:dyDescent="0.3">
      <c r="A83" s="831" t="s">
        <v>583</v>
      </c>
      <c r="B83" s="832" t="s">
        <v>584</v>
      </c>
      <c r="C83" s="835" t="s">
        <v>602</v>
      </c>
      <c r="D83" s="863" t="s">
        <v>603</v>
      </c>
      <c r="E83" s="835" t="s">
        <v>3810</v>
      </c>
      <c r="F83" s="863" t="s">
        <v>3811</v>
      </c>
      <c r="G83" s="835" t="s">
        <v>3982</v>
      </c>
      <c r="H83" s="835" t="s">
        <v>3983</v>
      </c>
      <c r="I83" s="849">
        <v>112.81999969482422</v>
      </c>
      <c r="J83" s="849">
        <v>10</v>
      </c>
      <c r="K83" s="850">
        <v>1128.1500244140625</v>
      </c>
    </row>
    <row r="84" spans="1:11" ht="14.4" customHeight="1" x14ac:dyDescent="0.3">
      <c r="A84" s="831" t="s">
        <v>583</v>
      </c>
      <c r="B84" s="832" t="s">
        <v>584</v>
      </c>
      <c r="C84" s="835" t="s">
        <v>602</v>
      </c>
      <c r="D84" s="863" t="s">
        <v>603</v>
      </c>
      <c r="E84" s="835" t="s">
        <v>3810</v>
      </c>
      <c r="F84" s="863" t="s">
        <v>3811</v>
      </c>
      <c r="G84" s="835" t="s">
        <v>3984</v>
      </c>
      <c r="H84" s="835" t="s">
        <v>3985</v>
      </c>
      <c r="I84" s="849">
        <v>120.61000061035156</v>
      </c>
      <c r="J84" s="849">
        <v>10</v>
      </c>
      <c r="K84" s="850">
        <v>1206.1199951171875</v>
      </c>
    </row>
    <row r="85" spans="1:11" ht="14.4" customHeight="1" x14ac:dyDescent="0.3">
      <c r="A85" s="831" t="s">
        <v>583</v>
      </c>
      <c r="B85" s="832" t="s">
        <v>584</v>
      </c>
      <c r="C85" s="835" t="s">
        <v>602</v>
      </c>
      <c r="D85" s="863" t="s">
        <v>603</v>
      </c>
      <c r="E85" s="835" t="s">
        <v>3810</v>
      </c>
      <c r="F85" s="863" t="s">
        <v>3811</v>
      </c>
      <c r="G85" s="835" t="s">
        <v>3986</v>
      </c>
      <c r="H85" s="835" t="s">
        <v>3987</v>
      </c>
      <c r="I85" s="849">
        <v>322</v>
      </c>
      <c r="J85" s="849">
        <v>15</v>
      </c>
      <c r="K85" s="850">
        <v>4830</v>
      </c>
    </row>
    <row r="86" spans="1:11" ht="14.4" customHeight="1" x14ac:dyDescent="0.3">
      <c r="A86" s="831" t="s">
        <v>583</v>
      </c>
      <c r="B86" s="832" t="s">
        <v>584</v>
      </c>
      <c r="C86" s="835" t="s">
        <v>602</v>
      </c>
      <c r="D86" s="863" t="s">
        <v>603</v>
      </c>
      <c r="E86" s="835" t="s">
        <v>3810</v>
      </c>
      <c r="F86" s="863" t="s">
        <v>3811</v>
      </c>
      <c r="G86" s="835" t="s">
        <v>3988</v>
      </c>
      <c r="H86" s="835" t="s">
        <v>3989</v>
      </c>
      <c r="I86" s="849">
        <v>129.25999450683594</v>
      </c>
      <c r="J86" s="849">
        <v>15</v>
      </c>
      <c r="K86" s="850">
        <v>1938.9000244140625</v>
      </c>
    </row>
    <row r="87" spans="1:11" ht="14.4" customHeight="1" x14ac:dyDescent="0.3">
      <c r="A87" s="831" t="s">
        <v>583</v>
      </c>
      <c r="B87" s="832" t="s">
        <v>584</v>
      </c>
      <c r="C87" s="835" t="s">
        <v>602</v>
      </c>
      <c r="D87" s="863" t="s">
        <v>603</v>
      </c>
      <c r="E87" s="835" t="s">
        <v>3810</v>
      </c>
      <c r="F87" s="863" t="s">
        <v>3811</v>
      </c>
      <c r="G87" s="835" t="s">
        <v>3990</v>
      </c>
      <c r="H87" s="835" t="s">
        <v>3991</v>
      </c>
      <c r="I87" s="849">
        <v>283.01998901367187</v>
      </c>
      <c r="J87" s="849">
        <v>15</v>
      </c>
      <c r="K87" s="850">
        <v>4245.22998046875</v>
      </c>
    </row>
    <row r="88" spans="1:11" ht="14.4" customHeight="1" x14ac:dyDescent="0.3">
      <c r="A88" s="831" t="s">
        <v>583</v>
      </c>
      <c r="B88" s="832" t="s">
        <v>584</v>
      </c>
      <c r="C88" s="835" t="s">
        <v>602</v>
      </c>
      <c r="D88" s="863" t="s">
        <v>603</v>
      </c>
      <c r="E88" s="835" t="s">
        <v>3810</v>
      </c>
      <c r="F88" s="863" t="s">
        <v>3811</v>
      </c>
      <c r="G88" s="835" t="s">
        <v>3992</v>
      </c>
      <c r="H88" s="835" t="s">
        <v>3993</v>
      </c>
      <c r="I88" s="849">
        <v>123.05000305175781</v>
      </c>
      <c r="J88" s="849">
        <v>30</v>
      </c>
      <c r="K88" s="850">
        <v>3691.5</v>
      </c>
    </row>
    <row r="89" spans="1:11" ht="14.4" customHeight="1" x14ac:dyDescent="0.3">
      <c r="A89" s="831" t="s">
        <v>583</v>
      </c>
      <c r="B89" s="832" t="s">
        <v>584</v>
      </c>
      <c r="C89" s="835" t="s">
        <v>602</v>
      </c>
      <c r="D89" s="863" t="s">
        <v>603</v>
      </c>
      <c r="E89" s="835" t="s">
        <v>3810</v>
      </c>
      <c r="F89" s="863" t="s">
        <v>3811</v>
      </c>
      <c r="G89" s="835" t="s">
        <v>3994</v>
      </c>
      <c r="H89" s="835" t="s">
        <v>3995</v>
      </c>
      <c r="I89" s="849">
        <v>33.799999237060547</v>
      </c>
      <c r="J89" s="849">
        <v>140</v>
      </c>
      <c r="K89" s="850">
        <v>4731.7900390625</v>
      </c>
    </row>
    <row r="90" spans="1:11" ht="14.4" customHeight="1" x14ac:dyDescent="0.3">
      <c r="A90" s="831" t="s">
        <v>583</v>
      </c>
      <c r="B90" s="832" t="s">
        <v>584</v>
      </c>
      <c r="C90" s="835" t="s">
        <v>602</v>
      </c>
      <c r="D90" s="863" t="s">
        <v>603</v>
      </c>
      <c r="E90" s="835" t="s">
        <v>3810</v>
      </c>
      <c r="F90" s="863" t="s">
        <v>3811</v>
      </c>
      <c r="G90" s="835" t="s">
        <v>3996</v>
      </c>
      <c r="H90" s="835" t="s">
        <v>3997</v>
      </c>
      <c r="I90" s="849">
        <v>38.400001525878906</v>
      </c>
      <c r="J90" s="849">
        <v>20</v>
      </c>
      <c r="K90" s="850">
        <v>768.02001953125</v>
      </c>
    </row>
    <row r="91" spans="1:11" ht="14.4" customHeight="1" x14ac:dyDescent="0.3">
      <c r="A91" s="831" t="s">
        <v>583</v>
      </c>
      <c r="B91" s="832" t="s">
        <v>584</v>
      </c>
      <c r="C91" s="835" t="s">
        <v>602</v>
      </c>
      <c r="D91" s="863" t="s">
        <v>603</v>
      </c>
      <c r="E91" s="835" t="s">
        <v>3810</v>
      </c>
      <c r="F91" s="863" t="s">
        <v>3811</v>
      </c>
      <c r="G91" s="835" t="s">
        <v>3998</v>
      </c>
      <c r="H91" s="835" t="s">
        <v>3999</v>
      </c>
      <c r="I91" s="849">
        <v>10.775000095367432</v>
      </c>
      <c r="J91" s="849">
        <v>400</v>
      </c>
      <c r="K91" s="850">
        <v>4310.3800048828125</v>
      </c>
    </row>
    <row r="92" spans="1:11" ht="14.4" customHeight="1" x14ac:dyDescent="0.3">
      <c r="A92" s="831" t="s">
        <v>583</v>
      </c>
      <c r="B92" s="832" t="s">
        <v>584</v>
      </c>
      <c r="C92" s="835" t="s">
        <v>602</v>
      </c>
      <c r="D92" s="863" t="s">
        <v>603</v>
      </c>
      <c r="E92" s="835" t="s">
        <v>3810</v>
      </c>
      <c r="F92" s="863" t="s">
        <v>3811</v>
      </c>
      <c r="G92" s="835" t="s">
        <v>4000</v>
      </c>
      <c r="H92" s="835" t="s">
        <v>4001</v>
      </c>
      <c r="I92" s="849">
        <v>3.4300000667572021</v>
      </c>
      <c r="J92" s="849">
        <v>100</v>
      </c>
      <c r="K92" s="850">
        <v>343</v>
      </c>
    </row>
    <row r="93" spans="1:11" ht="14.4" customHeight="1" x14ac:dyDescent="0.3">
      <c r="A93" s="831" t="s">
        <v>583</v>
      </c>
      <c r="B93" s="832" t="s">
        <v>584</v>
      </c>
      <c r="C93" s="835" t="s">
        <v>602</v>
      </c>
      <c r="D93" s="863" t="s">
        <v>603</v>
      </c>
      <c r="E93" s="835" t="s">
        <v>3810</v>
      </c>
      <c r="F93" s="863" t="s">
        <v>3811</v>
      </c>
      <c r="G93" s="835" t="s">
        <v>4002</v>
      </c>
      <c r="H93" s="835" t="s">
        <v>4003</v>
      </c>
      <c r="I93" s="849">
        <v>230</v>
      </c>
      <c r="J93" s="849">
        <v>100</v>
      </c>
      <c r="K93" s="850">
        <v>23000</v>
      </c>
    </row>
    <row r="94" spans="1:11" ht="14.4" customHeight="1" x14ac:dyDescent="0.3">
      <c r="A94" s="831" t="s">
        <v>583</v>
      </c>
      <c r="B94" s="832" t="s">
        <v>584</v>
      </c>
      <c r="C94" s="835" t="s">
        <v>602</v>
      </c>
      <c r="D94" s="863" t="s">
        <v>603</v>
      </c>
      <c r="E94" s="835" t="s">
        <v>3810</v>
      </c>
      <c r="F94" s="863" t="s">
        <v>3811</v>
      </c>
      <c r="G94" s="835" t="s">
        <v>4004</v>
      </c>
      <c r="H94" s="835" t="s">
        <v>4005</v>
      </c>
      <c r="I94" s="849">
        <v>12.600000381469727</v>
      </c>
      <c r="J94" s="849">
        <v>800</v>
      </c>
      <c r="K94" s="850">
        <v>10078.89990234375</v>
      </c>
    </row>
    <row r="95" spans="1:11" ht="14.4" customHeight="1" x14ac:dyDescent="0.3">
      <c r="A95" s="831" t="s">
        <v>583</v>
      </c>
      <c r="B95" s="832" t="s">
        <v>584</v>
      </c>
      <c r="C95" s="835" t="s">
        <v>602</v>
      </c>
      <c r="D95" s="863" t="s">
        <v>603</v>
      </c>
      <c r="E95" s="835" t="s">
        <v>3810</v>
      </c>
      <c r="F95" s="863" t="s">
        <v>3811</v>
      </c>
      <c r="G95" s="835" t="s">
        <v>4006</v>
      </c>
      <c r="H95" s="835" t="s">
        <v>4007</v>
      </c>
      <c r="I95" s="849">
        <v>99.709999084472656</v>
      </c>
      <c r="J95" s="849">
        <v>20</v>
      </c>
      <c r="K95" s="850">
        <v>1994.0999755859375</v>
      </c>
    </row>
    <row r="96" spans="1:11" ht="14.4" customHeight="1" x14ac:dyDescent="0.3">
      <c r="A96" s="831" t="s">
        <v>583</v>
      </c>
      <c r="B96" s="832" t="s">
        <v>584</v>
      </c>
      <c r="C96" s="835" t="s">
        <v>602</v>
      </c>
      <c r="D96" s="863" t="s">
        <v>603</v>
      </c>
      <c r="E96" s="835" t="s">
        <v>3810</v>
      </c>
      <c r="F96" s="863" t="s">
        <v>3811</v>
      </c>
      <c r="G96" s="835" t="s">
        <v>4008</v>
      </c>
      <c r="H96" s="835" t="s">
        <v>4009</v>
      </c>
      <c r="I96" s="849">
        <v>259.89999389648438</v>
      </c>
      <c r="J96" s="849">
        <v>6</v>
      </c>
      <c r="K96" s="850">
        <v>1559.3999633789062</v>
      </c>
    </row>
    <row r="97" spans="1:11" ht="14.4" customHeight="1" x14ac:dyDescent="0.3">
      <c r="A97" s="831" t="s">
        <v>583</v>
      </c>
      <c r="B97" s="832" t="s">
        <v>584</v>
      </c>
      <c r="C97" s="835" t="s">
        <v>602</v>
      </c>
      <c r="D97" s="863" t="s">
        <v>603</v>
      </c>
      <c r="E97" s="835" t="s">
        <v>3810</v>
      </c>
      <c r="F97" s="863" t="s">
        <v>3811</v>
      </c>
      <c r="G97" s="835" t="s">
        <v>3812</v>
      </c>
      <c r="H97" s="835" t="s">
        <v>3813</v>
      </c>
      <c r="I97" s="849">
        <v>1.3799999952316284</v>
      </c>
      <c r="J97" s="849">
        <v>700</v>
      </c>
      <c r="K97" s="850">
        <v>966</v>
      </c>
    </row>
    <row r="98" spans="1:11" ht="14.4" customHeight="1" x14ac:dyDescent="0.3">
      <c r="A98" s="831" t="s">
        <v>583</v>
      </c>
      <c r="B98" s="832" t="s">
        <v>584</v>
      </c>
      <c r="C98" s="835" t="s">
        <v>602</v>
      </c>
      <c r="D98" s="863" t="s">
        <v>603</v>
      </c>
      <c r="E98" s="835" t="s">
        <v>3810</v>
      </c>
      <c r="F98" s="863" t="s">
        <v>3811</v>
      </c>
      <c r="G98" s="835" t="s">
        <v>3816</v>
      </c>
      <c r="H98" s="835" t="s">
        <v>3817</v>
      </c>
      <c r="I98" s="849">
        <v>0.85375002026557922</v>
      </c>
      <c r="J98" s="849">
        <v>1800</v>
      </c>
      <c r="K98" s="850">
        <v>1536</v>
      </c>
    </row>
    <row r="99" spans="1:11" ht="14.4" customHeight="1" x14ac:dyDescent="0.3">
      <c r="A99" s="831" t="s">
        <v>583</v>
      </c>
      <c r="B99" s="832" t="s">
        <v>584</v>
      </c>
      <c r="C99" s="835" t="s">
        <v>602</v>
      </c>
      <c r="D99" s="863" t="s">
        <v>603</v>
      </c>
      <c r="E99" s="835" t="s">
        <v>3810</v>
      </c>
      <c r="F99" s="863" t="s">
        <v>3811</v>
      </c>
      <c r="G99" s="835" t="s">
        <v>3818</v>
      </c>
      <c r="H99" s="835" t="s">
        <v>3819</v>
      </c>
      <c r="I99" s="849">
        <v>1.5174999833106995</v>
      </c>
      <c r="J99" s="849">
        <v>1600</v>
      </c>
      <c r="K99" s="850">
        <v>2428</v>
      </c>
    </row>
    <row r="100" spans="1:11" ht="14.4" customHeight="1" x14ac:dyDescent="0.3">
      <c r="A100" s="831" t="s">
        <v>583</v>
      </c>
      <c r="B100" s="832" t="s">
        <v>584</v>
      </c>
      <c r="C100" s="835" t="s">
        <v>602</v>
      </c>
      <c r="D100" s="863" t="s">
        <v>603</v>
      </c>
      <c r="E100" s="835" t="s">
        <v>3810</v>
      </c>
      <c r="F100" s="863" t="s">
        <v>3811</v>
      </c>
      <c r="G100" s="835" t="s">
        <v>4010</v>
      </c>
      <c r="H100" s="835" t="s">
        <v>4011</v>
      </c>
      <c r="I100" s="849">
        <v>34.700000762939453</v>
      </c>
      <c r="J100" s="849">
        <v>12</v>
      </c>
      <c r="K100" s="850">
        <v>416.39999389648437</v>
      </c>
    </row>
    <row r="101" spans="1:11" ht="14.4" customHeight="1" x14ac:dyDescent="0.3">
      <c r="A101" s="831" t="s">
        <v>583</v>
      </c>
      <c r="B101" s="832" t="s">
        <v>584</v>
      </c>
      <c r="C101" s="835" t="s">
        <v>602</v>
      </c>
      <c r="D101" s="863" t="s">
        <v>603</v>
      </c>
      <c r="E101" s="835" t="s">
        <v>3810</v>
      </c>
      <c r="F101" s="863" t="s">
        <v>3811</v>
      </c>
      <c r="G101" s="835" t="s">
        <v>4012</v>
      </c>
      <c r="H101" s="835" t="s">
        <v>4013</v>
      </c>
      <c r="I101" s="849">
        <v>9.296666781107584</v>
      </c>
      <c r="J101" s="849">
        <v>600</v>
      </c>
      <c r="K101" s="850">
        <v>5577.6400146484375</v>
      </c>
    </row>
    <row r="102" spans="1:11" ht="14.4" customHeight="1" x14ac:dyDescent="0.3">
      <c r="A102" s="831" t="s">
        <v>583</v>
      </c>
      <c r="B102" s="832" t="s">
        <v>584</v>
      </c>
      <c r="C102" s="835" t="s">
        <v>602</v>
      </c>
      <c r="D102" s="863" t="s">
        <v>603</v>
      </c>
      <c r="E102" s="835" t="s">
        <v>3810</v>
      </c>
      <c r="F102" s="863" t="s">
        <v>3811</v>
      </c>
      <c r="G102" s="835" t="s">
        <v>4014</v>
      </c>
      <c r="H102" s="835" t="s">
        <v>4015</v>
      </c>
      <c r="I102" s="849">
        <v>53.770000457763672</v>
      </c>
      <c r="J102" s="849">
        <v>12</v>
      </c>
      <c r="K102" s="850">
        <v>645.28997802734375</v>
      </c>
    </row>
    <row r="103" spans="1:11" ht="14.4" customHeight="1" x14ac:dyDescent="0.3">
      <c r="A103" s="831" t="s">
        <v>583</v>
      </c>
      <c r="B103" s="832" t="s">
        <v>584</v>
      </c>
      <c r="C103" s="835" t="s">
        <v>602</v>
      </c>
      <c r="D103" s="863" t="s">
        <v>603</v>
      </c>
      <c r="E103" s="835" t="s">
        <v>3810</v>
      </c>
      <c r="F103" s="863" t="s">
        <v>3811</v>
      </c>
      <c r="G103" s="835" t="s">
        <v>4016</v>
      </c>
      <c r="H103" s="835" t="s">
        <v>4017</v>
      </c>
      <c r="I103" s="849">
        <v>9.7100000381469727</v>
      </c>
      <c r="J103" s="849">
        <v>24</v>
      </c>
      <c r="K103" s="850">
        <v>233.03999328613281</v>
      </c>
    </row>
    <row r="104" spans="1:11" ht="14.4" customHeight="1" x14ac:dyDescent="0.3">
      <c r="A104" s="831" t="s">
        <v>583</v>
      </c>
      <c r="B104" s="832" t="s">
        <v>584</v>
      </c>
      <c r="C104" s="835" t="s">
        <v>602</v>
      </c>
      <c r="D104" s="863" t="s">
        <v>603</v>
      </c>
      <c r="E104" s="835" t="s">
        <v>3810</v>
      </c>
      <c r="F104" s="863" t="s">
        <v>3811</v>
      </c>
      <c r="G104" s="835" t="s">
        <v>4018</v>
      </c>
      <c r="H104" s="835" t="s">
        <v>4019</v>
      </c>
      <c r="I104" s="849">
        <v>7.5100002288818359</v>
      </c>
      <c r="J104" s="849">
        <v>168</v>
      </c>
      <c r="K104" s="850">
        <v>1261.6800231933594</v>
      </c>
    </row>
    <row r="105" spans="1:11" ht="14.4" customHeight="1" x14ac:dyDescent="0.3">
      <c r="A105" s="831" t="s">
        <v>583</v>
      </c>
      <c r="B105" s="832" t="s">
        <v>584</v>
      </c>
      <c r="C105" s="835" t="s">
        <v>602</v>
      </c>
      <c r="D105" s="863" t="s">
        <v>603</v>
      </c>
      <c r="E105" s="835" t="s">
        <v>3810</v>
      </c>
      <c r="F105" s="863" t="s">
        <v>3811</v>
      </c>
      <c r="G105" s="835" t="s">
        <v>4020</v>
      </c>
      <c r="H105" s="835" t="s">
        <v>4021</v>
      </c>
      <c r="I105" s="849">
        <v>98.376665751139328</v>
      </c>
      <c r="J105" s="849">
        <v>18</v>
      </c>
      <c r="K105" s="850">
        <v>1770.760009765625</v>
      </c>
    </row>
    <row r="106" spans="1:11" ht="14.4" customHeight="1" x14ac:dyDescent="0.3">
      <c r="A106" s="831" t="s">
        <v>583</v>
      </c>
      <c r="B106" s="832" t="s">
        <v>584</v>
      </c>
      <c r="C106" s="835" t="s">
        <v>602</v>
      </c>
      <c r="D106" s="863" t="s">
        <v>603</v>
      </c>
      <c r="E106" s="835" t="s">
        <v>3810</v>
      </c>
      <c r="F106" s="863" t="s">
        <v>3811</v>
      </c>
      <c r="G106" s="835" t="s">
        <v>4022</v>
      </c>
      <c r="H106" s="835" t="s">
        <v>4023</v>
      </c>
      <c r="I106" s="849">
        <v>0.37999999523162842</v>
      </c>
      <c r="J106" s="849">
        <v>800</v>
      </c>
      <c r="K106" s="850">
        <v>304</v>
      </c>
    </row>
    <row r="107" spans="1:11" ht="14.4" customHeight="1" x14ac:dyDescent="0.3">
      <c r="A107" s="831" t="s">
        <v>583</v>
      </c>
      <c r="B107" s="832" t="s">
        <v>584</v>
      </c>
      <c r="C107" s="835" t="s">
        <v>602</v>
      </c>
      <c r="D107" s="863" t="s">
        <v>603</v>
      </c>
      <c r="E107" s="835" t="s">
        <v>3810</v>
      </c>
      <c r="F107" s="863" t="s">
        <v>3811</v>
      </c>
      <c r="G107" s="835" t="s">
        <v>4024</v>
      </c>
      <c r="H107" s="835" t="s">
        <v>4025</v>
      </c>
      <c r="I107" s="849">
        <v>135.36000061035156</v>
      </c>
      <c r="J107" s="849">
        <v>12</v>
      </c>
      <c r="K107" s="850">
        <v>1624.260009765625</v>
      </c>
    </row>
    <row r="108" spans="1:11" ht="14.4" customHeight="1" x14ac:dyDescent="0.3">
      <c r="A108" s="831" t="s">
        <v>583</v>
      </c>
      <c r="B108" s="832" t="s">
        <v>584</v>
      </c>
      <c r="C108" s="835" t="s">
        <v>602</v>
      </c>
      <c r="D108" s="863" t="s">
        <v>603</v>
      </c>
      <c r="E108" s="835" t="s">
        <v>3810</v>
      </c>
      <c r="F108" s="863" t="s">
        <v>3811</v>
      </c>
      <c r="G108" s="835" t="s">
        <v>4026</v>
      </c>
      <c r="H108" s="835" t="s">
        <v>4027</v>
      </c>
      <c r="I108" s="849">
        <v>8.5799999237060547</v>
      </c>
      <c r="J108" s="849">
        <v>456</v>
      </c>
      <c r="K108" s="850">
        <v>3912.4799194335937</v>
      </c>
    </row>
    <row r="109" spans="1:11" ht="14.4" customHeight="1" x14ac:dyDescent="0.3">
      <c r="A109" s="831" t="s">
        <v>583</v>
      </c>
      <c r="B109" s="832" t="s">
        <v>584</v>
      </c>
      <c r="C109" s="835" t="s">
        <v>602</v>
      </c>
      <c r="D109" s="863" t="s">
        <v>603</v>
      </c>
      <c r="E109" s="835" t="s">
        <v>3810</v>
      </c>
      <c r="F109" s="863" t="s">
        <v>3811</v>
      </c>
      <c r="G109" s="835" t="s">
        <v>4028</v>
      </c>
      <c r="H109" s="835" t="s">
        <v>4029</v>
      </c>
      <c r="I109" s="849">
        <v>26.047499656677246</v>
      </c>
      <c r="J109" s="849">
        <v>168</v>
      </c>
      <c r="K109" s="850">
        <v>4387.6199340820312</v>
      </c>
    </row>
    <row r="110" spans="1:11" ht="14.4" customHeight="1" x14ac:dyDescent="0.3">
      <c r="A110" s="831" t="s">
        <v>583</v>
      </c>
      <c r="B110" s="832" t="s">
        <v>584</v>
      </c>
      <c r="C110" s="835" t="s">
        <v>602</v>
      </c>
      <c r="D110" s="863" t="s">
        <v>603</v>
      </c>
      <c r="E110" s="835" t="s">
        <v>3810</v>
      </c>
      <c r="F110" s="863" t="s">
        <v>3811</v>
      </c>
      <c r="G110" s="835" t="s">
        <v>4030</v>
      </c>
      <c r="H110" s="835" t="s">
        <v>4031</v>
      </c>
      <c r="I110" s="849">
        <v>8.6266667048136387</v>
      </c>
      <c r="J110" s="849">
        <v>95</v>
      </c>
      <c r="K110" s="850">
        <v>819.55000305175781</v>
      </c>
    </row>
    <row r="111" spans="1:11" ht="14.4" customHeight="1" x14ac:dyDescent="0.3">
      <c r="A111" s="831" t="s">
        <v>583</v>
      </c>
      <c r="B111" s="832" t="s">
        <v>584</v>
      </c>
      <c r="C111" s="835" t="s">
        <v>602</v>
      </c>
      <c r="D111" s="863" t="s">
        <v>603</v>
      </c>
      <c r="E111" s="835" t="s">
        <v>3810</v>
      </c>
      <c r="F111" s="863" t="s">
        <v>3811</v>
      </c>
      <c r="G111" s="835" t="s">
        <v>4032</v>
      </c>
      <c r="H111" s="835" t="s">
        <v>4033</v>
      </c>
      <c r="I111" s="849">
        <v>13.228333155314127</v>
      </c>
      <c r="J111" s="849">
        <v>60</v>
      </c>
      <c r="K111" s="850">
        <v>793.69999694824219</v>
      </c>
    </row>
    <row r="112" spans="1:11" ht="14.4" customHeight="1" x14ac:dyDescent="0.3">
      <c r="A112" s="831" t="s">
        <v>583</v>
      </c>
      <c r="B112" s="832" t="s">
        <v>584</v>
      </c>
      <c r="C112" s="835" t="s">
        <v>602</v>
      </c>
      <c r="D112" s="863" t="s">
        <v>603</v>
      </c>
      <c r="E112" s="835" t="s">
        <v>3810</v>
      </c>
      <c r="F112" s="863" t="s">
        <v>3811</v>
      </c>
      <c r="G112" s="835" t="s">
        <v>4034</v>
      </c>
      <c r="H112" s="835" t="s">
        <v>4035</v>
      </c>
      <c r="I112" s="849">
        <v>2.1842857769557407</v>
      </c>
      <c r="J112" s="849">
        <v>260</v>
      </c>
      <c r="K112" s="850">
        <v>567.99999237060547</v>
      </c>
    </row>
    <row r="113" spans="1:11" ht="14.4" customHeight="1" x14ac:dyDescent="0.3">
      <c r="A113" s="831" t="s">
        <v>583</v>
      </c>
      <c r="B113" s="832" t="s">
        <v>584</v>
      </c>
      <c r="C113" s="835" t="s">
        <v>602</v>
      </c>
      <c r="D113" s="863" t="s">
        <v>603</v>
      </c>
      <c r="E113" s="835" t="s">
        <v>3810</v>
      </c>
      <c r="F113" s="863" t="s">
        <v>3811</v>
      </c>
      <c r="G113" s="835" t="s">
        <v>4036</v>
      </c>
      <c r="H113" s="835" t="s">
        <v>4037</v>
      </c>
      <c r="I113" s="849">
        <v>3.5642856529780795</v>
      </c>
      <c r="J113" s="849">
        <v>230</v>
      </c>
      <c r="K113" s="850">
        <v>819.80000305175781</v>
      </c>
    </row>
    <row r="114" spans="1:11" ht="14.4" customHeight="1" x14ac:dyDescent="0.3">
      <c r="A114" s="831" t="s">
        <v>583</v>
      </c>
      <c r="B114" s="832" t="s">
        <v>584</v>
      </c>
      <c r="C114" s="835" t="s">
        <v>602</v>
      </c>
      <c r="D114" s="863" t="s">
        <v>603</v>
      </c>
      <c r="E114" s="835" t="s">
        <v>3810</v>
      </c>
      <c r="F114" s="863" t="s">
        <v>3811</v>
      </c>
      <c r="G114" s="835" t="s">
        <v>4038</v>
      </c>
      <c r="H114" s="835" t="s">
        <v>4039</v>
      </c>
      <c r="I114" s="849">
        <v>12.071999740600585</v>
      </c>
      <c r="J114" s="849">
        <v>110</v>
      </c>
      <c r="K114" s="850">
        <v>1327.8999938964844</v>
      </c>
    </row>
    <row r="115" spans="1:11" ht="14.4" customHeight="1" x14ac:dyDescent="0.3">
      <c r="A115" s="831" t="s">
        <v>583</v>
      </c>
      <c r="B115" s="832" t="s">
        <v>584</v>
      </c>
      <c r="C115" s="835" t="s">
        <v>602</v>
      </c>
      <c r="D115" s="863" t="s">
        <v>603</v>
      </c>
      <c r="E115" s="835" t="s">
        <v>3810</v>
      </c>
      <c r="F115" s="863" t="s">
        <v>3811</v>
      </c>
      <c r="G115" s="835" t="s">
        <v>4040</v>
      </c>
      <c r="H115" s="835" t="s">
        <v>4041</v>
      </c>
      <c r="I115" s="849">
        <v>183.08999633789062</v>
      </c>
      <c r="J115" s="849">
        <v>2</v>
      </c>
      <c r="K115" s="850">
        <v>366.17999267578125</v>
      </c>
    </row>
    <row r="116" spans="1:11" ht="14.4" customHeight="1" x14ac:dyDescent="0.3">
      <c r="A116" s="831" t="s">
        <v>583</v>
      </c>
      <c r="B116" s="832" t="s">
        <v>584</v>
      </c>
      <c r="C116" s="835" t="s">
        <v>602</v>
      </c>
      <c r="D116" s="863" t="s">
        <v>603</v>
      </c>
      <c r="E116" s="835" t="s">
        <v>3810</v>
      </c>
      <c r="F116" s="863" t="s">
        <v>3811</v>
      </c>
      <c r="G116" s="835" t="s">
        <v>4042</v>
      </c>
      <c r="H116" s="835" t="s">
        <v>4043</v>
      </c>
      <c r="I116" s="849">
        <v>105.45999908447266</v>
      </c>
      <c r="J116" s="849">
        <v>2</v>
      </c>
      <c r="K116" s="850">
        <v>210.91999816894531</v>
      </c>
    </row>
    <row r="117" spans="1:11" ht="14.4" customHeight="1" x14ac:dyDescent="0.3">
      <c r="A117" s="831" t="s">
        <v>583</v>
      </c>
      <c r="B117" s="832" t="s">
        <v>584</v>
      </c>
      <c r="C117" s="835" t="s">
        <v>602</v>
      </c>
      <c r="D117" s="863" t="s">
        <v>603</v>
      </c>
      <c r="E117" s="835" t="s">
        <v>3810</v>
      </c>
      <c r="F117" s="863" t="s">
        <v>3811</v>
      </c>
      <c r="G117" s="835" t="s">
        <v>4044</v>
      </c>
      <c r="H117" s="835" t="s">
        <v>4045</v>
      </c>
      <c r="I117" s="849">
        <v>22.299999237060547</v>
      </c>
      <c r="J117" s="849">
        <v>1</v>
      </c>
      <c r="K117" s="850">
        <v>22.299999237060547</v>
      </c>
    </row>
    <row r="118" spans="1:11" ht="14.4" customHeight="1" x14ac:dyDescent="0.3">
      <c r="A118" s="831" t="s">
        <v>583</v>
      </c>
      <c r="B118" s="832" t="s">
        <v>584</v>
      </c>
      <c r="C118" s="835" t="s">
        <v>602</v>
      </c>
      <c r="D118" s="863" t="s">
        <v>603</v>
      </c>
      <c r="E118" s="835" t="s">
        <v>3810</v>
      </c>
      <c r="F118" s="863" t="s">
        <v>3811</v>
      </c>
      <c r="G118" s="835" t="s">
        <v>4046</v>
      </c>
      <c r="H118" s="835" t="s">
        <v>4047</v>
      </c>
      <c r="I118" s="849">
        <v>1783.97998046875</v>
      </c>
      <c r="J118" s="849">
        <v>6</v>
      </c>
      <c r="K118" s="850">
        <v>10703.849853515625</v>
      </c>
    </row>
    <row r="119" spans="1:11" ht="14.4" customHeight="1" x14ac:dyDescent="0.3">
      <c r="A119" s="831" t="s">
        <v>583</v>
      </c>
      <c r="B119" s="832" t="s">
        <v>584</v>
      </c>
      <c r="C119" s="835" t="s">
        <v>602</v>
      </c>
      <c r="D119" s="863" t="s">
        <v>603</v>
      </c>
      <c r="E119" s="835" t="s">
        <v>3810</v>
      </c>
      <c r="F119" s="863" t="s">
        <v>3811</v>
      </c>
      <c r="G119" s="835" t="s">
        <v>4048</v>
      </c>
      <c r="H119" s="835" t="s">
        <v>4049</v>
      </c>
      <c r="I119" s="849">
        <v>1083.8900146484375</v>
      </c>
      <c r="J119" s="849">
        <v>6</v>
      </c>
      <c r="K119" s="850">
        <v>6503.340087890625</v>
      </c>
    </row>
    <row r="120" spans="1:11" ht="14.4" customHeight="1" x14ac:dyDescent="0.3">
      <c r="A120" s="831" t="s">
        <v>583</v>
      </c>
      <c r="B120" s="832" t="s">
        <v>584</v>
      </c>
      <c r="C120" s="835" t="s">
        <v>602</v>
      </c>
      <c r="D120" s="863" t="s">
        <v>603</v>
      </c>
      <c r="E120" s="835" t="s">
        <v>3810</v>
      </c>
      <c r="F120" s="863" t="s">
        <v>3811</v>
      </c>
      <c r="G120" s="835" t="s">
        <v>4050</v>
      </c>
      <c r="H120" s="835" t="s">
        <v>4051</v>
      </c>
      <c r="I120" s="849">
        <v>408.6400146484375</v>
      </c>
      <c r="J120" s="849">
        <v>70</v>
      </c>
      <c r="K120" s="850">
        <v>28604.89013671875</v>
      </c>
    </row>
    <row r="121" spans="1:11" ht="14.4" customHeight="1" x14ac:dyDescent="0.3">
      <c r="A121" s="831" t="s">
        <v>583</v>
      </c>
      <c r="B121" s="832" t="s">
        <v>584</v>
      </c>
      <c r="C121" s="835" t="s">
        <v>602</v>
      </c>
      <c r="D121" s="863" t="s">
        <v>603</v>
      </c>
      <c r="E121" s="835" t="s">
        <v>3810</v>
      </c>
      <c r="F121" s="863" t="s">
        <v>3811</v>
      </c>
      <c r="G121" s="835" t="s">
        <v>4052</v>
      </c>
      <c r="H121" s="835" t="s">
        <v>4053</v>
      </c>
      <c r="I121" s="849">
        <v>42.630001068115234</v>
      </c>
      <c r="J121" s="849">
        <v>351</v>
      </c>
      <c r="K121" s="850">
        <v>14963.030029296875</v>
      </c>
    </row>
    <row r="122" spans="1:11" ht="14.4" customHeight="1" x14ac:dyDescent="0.3">
      <c r="A122" s="831" t="s">
        <v>583</v>
      </c>
      <c r="B122" s="832" t="s">
        <v>584</v>
      </c>
      <c r="C122" s="835" t="s">
        <v>602</v>
      </c>
      <c r="D122" s="863" t="s">
        <v>603</v>
      </c>
      <c r="E122" s="835" t="s">
        <v>3810</v>
      </c>
      <c r="F122" s="863" t="s">
        <v>3811</v>
      </c>
      <c r="G122" s="835" t="s">
        <v>4054</v>
      </c>
      <c r="H122" s="835" t="s">
        <v>4055</v>
      </c>
      <c r="I122" s="849">
        <v>39.099998474121094</v>
      </c>
      <c r="J122" s="849">
        <v>60</v>
      </c>
      <c r="K122" s="850">
        <v>2346.2000122070312</v>
      </c>
    </row>
    <row r="123" spans="1:11" ht="14.4" customHeight="1" x14ac:dyDescent="0.3">
      <c r="A123" s="831" t="s">
        <v>583</v>
      </c>
      <c r="B123" s="832" t="s">
        <v>584</v>
      </c>
      <c r="C123" s="835" t="s">
        <v>602</v>
      </c>
      <c r="D123" s="863" t="s">
        <v>603</v>
      </c>
      <c r="E123" s="835" t="s">
        <v>3810</v>
      </c>
      <c r="F123" s="863" t="s">
        <v>3811</v>
      </c>
      <c r="G123" s="835" t="s">
        <v>4056</v>
      </c>
      <c r="H123" s="835" t="s">
        <v>4057</v>
      </c>
      <c r="I123" s="849">
        <v>12.020000457763672</v>
      </c>
      <c r="J123" s="849">
        <v>968</v>
      </c>
      <c r="K123" s="850">
        <v>11639.130249023438</v>
      </c>
    </row>
    <row r="124" spans="1:11" ht="14.4" customHeight="1" x14ac:dyDescent="0.3">
      <c r="A124" s="831" t="s">
        <v>583</v>
      </c>
      <c r="B124" s="832" t="s">
        <v>584</v>
      </c>
      <c r="C124" s="835" t="s">
        <v>602</v>
      </c>
      <c r="D124" s="863" t="s">
        <v>603</v>
      </c>
      <c r="E124" s="835" t="s">
        <v>3810</v>
      </c>
      <c r="F124" s="863" t="s">
        <v>3811</v>
      </c>
      <c r="G124" s="835" t="s">
        <v>4058</v>
      </c>
      <c r="H124" s="835" t="s">
        <v>4059</v>
      </c>
      <c r="I124" s="849">
        <v>66.239997863769531</v>
      </c>
      <c r="J124" s="849">
        <v>150</v>
      </c>
      <c r="K124" s="850">
        <v>9935.999755859375</v>
      </c>
    </row>
    <row r="125" spans="1:11" ht="14.4" customHeight="1" x14ac:dyDescent="0.3">
      <c r="A125" s="831" t="s">
        <v>583</v>
      </c>
      <c r="B125" s="832" t="s">
        <v>584</v>
      </c>
      <c r="C125" s="835" t="s">
        <v>602</v>
      </c>
      <c r="D125" s="863" t="s">
        <v>603</v>
      </c>
      <c r="E125" s="835" t="s">
        <v>3810</v>
      </c>
      <c r="F125" s="863" t="s">
        <v>3811</v>
      </c>
      <c r="G125" s="835" t="s">
        <v>3824</v>
      </c>
      <c r="H125" s="835" t="s">
        <v>3825</v>
      </c>
      <c r="I125" s="849">
        <v>0.66750001907348633</v>
      </c>
      <c r="J125" s="849">
        <v>36000</v>
      </c>
      <c r="K125" s="850">
        <v>24030</v>
      </c>
    </row>
    <row r="126" spans="1:11" ht="14.4" customHeight="1" x14ac:dyDescent="0.3">
      <c r="A126" s="831" t="s">
        <v>583</v>
      </c>
      <c r="B126" s="832" t="s">
        <v>584</v>
      </c>
      <c r="C126" s="835" t="s">
        <v>602</v>
      </c>
      <c r="D126" s="863" t="s">
        <v>603</v>
      </c>
      <c r="E126" s="835" t="s">
        <v>3810</v>
      </c>
      <c r="F126" s="863" t="s">
        <v>3811</v>
      </c>
      <c r="G126" s="835" t="s">
        <v>4060</v>
      </c>
      <c r="H126" s="835" t="s">
        <v>4061</v>
      </c>
      <c r="I126" s="849">
        <v>3.940000057220459</v>
      </c>
      <c r="J126" s="849">
        <v>10250</v>
      </c>
      <c r="K126" s="850">
        <v>40418.349609375</v>
      </c>
    </row>
    <row r="127" spans="1:11" ht="14.4" customHeight="1" x14ac:dyDescent="0.3">
      <c r="A127" s="831" t="s">
        <v>583</v>
      </c>
      <c r="B127" s="832" t="s">
        <v>584</v>
      </c>
      <c r="C127" s="835" t="s">
        <v>602</v>
      </c>
      <c r="D127" s="863" t="s">
        <v>603</v>
      </c>
      <c r="E127" s="835" t="s">
        <v>3810</v>
      </c>
      <c r="F127" s="863" t="s">
        <v>3811</v>
      </c>
      <c r="G127" s="835" t="s">
        <v>4062</v>
      </c>
      <c r="H127" s="835" t="s">
        <v>4063</v>
      </c>
      <c r="I127" s="849">
        <v>27.875</v>
      </c>
      <c r="J127" s="849">
        <v>6</v>
      </c>
      <c r="K127" s="850">
        <v>167.2599983215332</v>
      </c>
    </row>
    <row r="128" spans="1:11" ht="14.4" customHeight="1" x14ac:dyDescent="0.3">
      <c r="A128" s="831" t="s">
        <v>583</v>
      </c>
      <c r="B128" s="832" t="s">
        <v>584</v>
      </c>
      <c r="C128" s="835" t="s">
        <v>602</v>
      </c>
      <c r="D128" s="863" t="s">
        <v>603</v>
      </c>
      <c r="E128" s="835" t="s">
        <v>3810</v>
      </c>
      <c r="F128" s="863" t="s">
        <v>3811</v>
      </c>
      <c r="G128" s="835" t="s">
        <v>4064</v>
      </c>
      <c r="H128" s="835" t="s">
        <v>4065</v>
      </c>
      <c r="I128" s="849">
        <v>28.734999656677246</v>
      </c>
      <c r="J128" s="849">
        <v>912</v>
      </c>
      <c r="K128" s="850">
        <v>26205.6005859375</v>
      </c>
    </row>
    <row r="129" spans="1:11" ht="14.4" customHeight="1" x14ac:dyDescent="0.3">
      <c r="A129" s="831" t="s">
        <v>583</v>
      </c>
      <c r="B129" s="832" t="s">
        <v>584</v>
      </c>
      <c r="C129" s="835" t="s">
        <v>602</v>
      </c>
      <c r="D129" s="863" t="s">
        <v>603</v>
      </c>
      <c r="E129" s="835" t="s">
        <v>3810</v>
      </c>
      <c r="F129" s="863" t="s">
        <v>3811</v>
      </c>
      <c r="G129" s="835" t="s">
        <v>4066</v>
      </c>
      <c r="H129" s="835" t="s">
        <v>4067</v>
      </c>
      <c r="I129" s="849">
        <v>9.3299999237060547</v>
      </c>
      <c r="J129" s="849">
        <v>1</v>
      </c>
      <c r="K129" s="850">
        <v>9.3299999237060547</v>
      </c>
    </row>
    <row r="130" spans="1:11" ht="14.4" customHeight="1" x14ac:dyDescent="0.3">
      <c r="A130" s="831" t="s">
        <v>583</v>
      </c>
      <c r="B130" s="832" t="s">
        <v>584</v>
      </c>
      <c r="C130" s="835" t="s">
        <v>602</v>
      </c>
      <c r="D130" s="863" t="s">
        <v>603</v>
      </c>
      <c r="E130" s="835" t="s">
        <v>3826</v>
      </c>
      <c r="F130" s="863" t="s">
        <v>3827</v>
      </c>
      <c r="G130" s="835" t="s">
        <v>4068</v>
      </c>
      <c r="H130" s="835" t="s">
        <v>4069</v>
      </c>
      <c r="I130" s="849">
        <v>175.00111050075955</v>
      </c>
      <c r="J130" s="849">
        <v>298</v>
      </c>
      <c r="K130" s="850">
        <v>52150.549194335938</v>
      </c>
    </row>
    <row r="131" spans="1:11" ht="14.4" customHeight="1" x14ac:dyDescent="0.3">
      <c r="A131" s="831" t="s">
        <v>583</v>
      </c>
      <c r="B131" s="832" t="s">
        <v>584</v>
      </c>
      <c r="C131" s="835" t="s">
        <v>602</v>
      </c>
      <c r="D131" s="863" t="s">
        <v>603</v>
      </c>
      <c r="E131" s="835" t="s">
        <v>3826</v>
      </c>
      <c r="F131" s="863" t="s">
        <v>3827</v>
      </c>
      <c r="G131" s="835" t="s">
        <v>4070</v>
      </c>
      <c r="H131" s="835" t="s">
        <v>4071</v>
      </c>
      <c r="I131" s="849">
        <v>2.9020000934600829</v>
      </c>
      <c r="J131" s="849">
        <v>5000</v>
      </c>
      <c r="K131" s="850">
        <v>14510</v>
      </c>
    </row>
    <row r="132" spans="1:11" ht="14.4" customHeight="1" x14ac:dyDescent="0.3">
      <c r="A132" s="831" t="s">
        <v>583</v>
      </c>
      <c r="B132" s="832" t="s">
        <v>584</v>
      </c>
      <c r="C132" s="835" t="s">
        <v>602</v>
      </c>
      <c r="D132" s="863" t="s">
        <v>603</v>
      </c>
      <c r="E132" s="835" t="s">
        <v>3826</v>
      </c>
      <c r="F132" s="863" t="s">
        <v>3827</v>
      </c>
      <c r="G132" s="835" t="s">
        <v>4072</v>
      </c>
      <c r="H132" s="835" t="s">
        <v>4073</v>
      </c>
      <c r="I132" s="849">
        <v>2.9020000934600829</v>
      </c>
      <c r="J132" s="849">
        <v>5000</v>
      </c>
      <c r="K132" s="850">
        <v>14510</v>
      </c>
    </row>
    <row r="133" spans="1:11" ht="14.4" customHeight="1" x14ac:dyDescent="0.3">
      <c r="A133" s="831" t="s">
        <v>583</v>
      </c>
      <c r="B133" s="832" t="s">
        <v>584</v>
      </c>
      <c r="C133" s="835" t="s">
        <v>602</v>
      </c>
      <c r="D133" s="863" t="s">
        <v>603</v>
      </c>
      <c r="E133" s="835" t="s">
        <v>3826</v>
      </c>
      <c r="F133" s="863" t="s">
        <v>3827</v>
      </c>
      <c r="G133" s="835" t="s">
        <v>4074</v>
      </c>
      <c r="H133" s="835" t="s">
        <v>4075</v>
      </c>
      <c r="I133" s="849">
        <v>2.9050000905990601</v>
      </c>
      <c r="J133" s="849">
        <v>400</v>
      </c>
      <c r="K133" s="850">
        <v>1162</v>
      </c>
    </row>
    <row r="134" spans="1:11" ht="14.4" customHeight="1" x14ac:dyDescent="0.3">
      <c r="A134" s="831" t="s">
        <v>583</v>
      </c>
      <c r="B134" s="832" t="s">
        <v>584</v>
      </c>
      <c r="C134" s="835" t="s">
        <v>602</v>
      </c>
      <c r="D134" s="863" t="s">
        <v>603</v>
      </c>
      <c r="E134" s="835" t="s">
        <v>3826</v>
      </c>
      <c r="F134" s="863" t="s">
        <v>3827</v>
      </c>
      <c r="G134" s="835" t="s">
        <v>4076</v>
      </c>
      <c r="H134" s="835" t="s">
        <v>4077</v>
      </c>
      <c r="I134" s="849">
        <v>2.9033334255218506</v>
      </c>
      <c r="J134" s="849">
        <v>300</v>
      </c>
      <c r="K134" s="850">
        <v>871</v>
      </c>
    </row>
    <row r="135" spans="1:11" ht="14.4" customHeight="1" x14ac:dyDescent="0.3">
      <c r="A135" s="831" t="s">
        <v>583</v>
      </c>
      <c r="B135" s="832" t="s">
        <v>584</v>
      </c>
      <c r="C135" s="835" t="s">
        <v>602</v>
      </c>
      <c r="D135" s="863" t="s">
        <v>603</v>
      </c>
      <c r="E135" s="835" t="s">
        <v>3826</v>
      </c>
      <c r="F135" s="863" t="s">
        <v>3827</v>
      </c>
      <c r="G135" s="835" t="s">
        <v>4078</v>
      </c>
      <c r="H135" s="835" t="s">
        <v>4079</v>
      </c>
      <c r="I135" s="849">
        <v>713.9000244140625</v>
      </c>
      <c r="J135" s="849">
        <v>5</v>
      </c>
      <c r="K135" s="850">
        <v>3569.5</v>
      </c>
    </row>
    <row r="136" spans="1:11" ht="14.4" customHeight="1" x14ac:dyDescent="0.3">
      <c r="A136" s="831" t="s">
        <v>583</v>
      </c>
      <c r="B136" s="832" t="s">
        <v>584</v>
      </c>
      <c r="C136" s="835" t="s">
        <v>602</v>
      </c>
      <c r="D136" s="863" t="s">
        <v>603</v>
      </c>
      <c r="E136" s="835" t="s">
        <v>3826</v>
      </c>
      <c r="F136" s="863" t="s">
        <v>3827</v>
      </c>
      <c r="G136" s="835" t="s">
        <v>4080</v>
      </c>
      <c r="H136" s="835" t="s">
        <v>4081</v>
      </c>
      <c r="I136" s="849">
        <v>250.80000305175781</v>
      </c>
      <c r="J136" s="849">
        <v>25</v>
      </c>
      <c r="K136" s="850">
        <v>6269.919921875</v>
      </c>
    </row>
    <row r="137" spans="1:11" ht="14.4" customHeight="1" x14ac:dyDescent="0.3">
      <c r="A137" s="831" t="s">
        <v>583</v>
      </c>
      <c r="B137" s="832" t="s">
        <v>584</v>
      </c>
      <c r="C137" s="835" t="s">
        <v>602</v>
      </c>
      <c r="D137" s="863" t="s">
        <v>603</v>
      </c>
      <c r="E137" s="835" t="s">
        <v>3826</v>
      </c>
      <c r="F137" s="863" t="s">
        <v>3827</v>
      </c>
      <c r="G137" s="835" t="s">
        <v>4082</v>
      </c>
      <c r="H137" s="835" t="s">
        <v>4083</v>
      </c>
      <c r="I137" s="849">
        <v>1.333333303531011E-2</v>
      </c>
      <c r="J137" s="849">
        <v>700</v>
      </c>
      <c r="K137" s="850">
        <v>8</v>
      </c>
    </row>
    <row r="138" spans="1:11" ht="14.4" customHeight="1" x14ac:dyDescent="0.3">
      <c r="A138" s="831" t="s">
        <v>583</v>
      </c>
      <c r="B138" s="832" t="s">
        <v>584</v>
      </c>
      <c r="C138" s="835" t="s">
        <v>602</v>
      </c>
      <c r="D138" s="863" t="s">
        <v>603</v>
      </c>
      <c r="E138" s="835" t="s">
        <v>3826</v>
      </c>
      <c r="F138" s="863" t="s">
        <v>3827</v>
      </c>
      <c r="G138" s="835" t="s">
        <v>4084</v>
      </c>
      <c r="H138" s="835" t="s">
        <v>4085</v>
      </c>
      <c r="I138" s="849">
        <v>1149.5</v>
      </c>
      <c r="J138" s="849">
        <v>5</v>
      </c>
      <c r="K138" s="850">
        <v>6655</v>
      </c>
    </row>
    <row r="139" spans="1:11" ht="14.4" customHeight="1" x14ac:dyDescent="0.3">
      <c r="A139" s="831" t="s">
        <v>583</v>
      </c>
      <c r="B139" s="832" t="s">
        <v>584</v>
      </c>
      <c r="C139" s="835" t="s">
        <v>602</v>
      </c>
      <c r="D139" s="863" t="s">
        <v>603</v>
      </c>
      <c r="E139" s="835" t="s">
        <v>3826</v>
      </c>
      <c r="F139" s="863" t="s">
        <v>3827</v>
      </c>
      <c r="G139" s="835" t="s">
        <v>4086</v>
      </c>
      <c r="H139" s="835" t="s">
        <v>4087</v>
      </c>
      <c r="I139" s="849">
        <v>1.8799999952316284</v>
      </c>
      <c r="J139" s="849">
        <v>300</v>
      </c>
      <c r="K139" s="850">
        <v>564</v>
      </c>
    </row>
    <row r="140" spans="1:11" ht="14.4" customHeight="1" x14ac:dyDescent="0.3">
      <c r="A140" s="831" t="s">
        <v>583</v>
      </c>
      <c r="B140" s="832" t="s">
        <v>584</v>
      </c>
      <c r="C140" s="835" t="s">
        <v>602</v>
      </c>
      <c r="D140" s="863" t="s">
        <v>603</v>
      </c>
      <c r="E140" s="835" t="s">
        <v>3826</v>
      </c>
      <c r="F140" s="863" t="s">
        <v>3827</v>
      </c>
      <c r="G140" s="835" t="s">
        <v>3828</v>
      </c>
      <c r="H140" s="835" t="s">
        <v>3829</v>
      </c>
      <c r="I140" s="849">
        <v>1.9371428830283028</v>
      </c>
      <c r="J140" s="849">
        <v>2100</v>
      </c>
      <c r="K140" s="850">
        <v>4069</v>
      </c>
    </row>
    <row r="141" spans="1:11" ht="14.4" customHeight="1" x14ac:dyDescent="0.3">
      <c r="A141" s="831" t="s">
        <v>583</v>
      </c>
      <c r="B141" s="832" t="s">
        <v>584</v>
      </c>
      <c r="C141" s="835" t="s">
        <v>602</v>
      </c>
      <c r="D141" s="863" t="s">
        <v>603</v>
      </c>
      <c r="E141" s="835" t="s">
        <v>3826</v>
      </c>
      <c r="F141" s="863" t="s">
        <v>3827</v>
      </c>
      <c r="G141" s="835" t="s">
        <v>4088</v>
      </c>
      <c r="H141" s="835" t="s">
        <v>4089</v>
      </c>
      <c r="I141" s="849">
        <v>11.493333180745443</v>
      </c>
      <c r="J141" s="849">
        <v>190</v>
      </c>
      <c r="K141" s="850">
        <v>2183.5999755859375</v>
      </c>
    </row>
    <row r="142" spans="1:11" ht="14.4" customHeight="1" x14ac:dyDescent="0.3">
      <c r="A142" s="831" t="s">
        <v>583</v>
      </c>
      <c r="B142" s="832" t="s">
        <v>584</v>
      </c>
      <c r="C142" s="835" t="s">
        <v>602</v>
      </c>
      <c r="D142" s="863" t="s">
        <v>603</v>
      </c>
      <c r="E142" s="835" t="s">
        <v>3826</v>
      </c>
      <c r="F142" s="863" t="s">
        <v>3827</v>
      </c>
      <c r="G142" s="835" t="s">
        <v>4090</v>
      </c>
      <c r="H142" s="835" t="s">
        <v>4091</v>
      </c>
      <c r="I142" s="849">
        <v>11.699999809265137</v>
      </c>
      <c r="J142" s="849">
        <v>100</v>
      </c>
      <c r="K142" s="850">
        <v>1170.0699462890625</v>
      </c>
    </row>
    <row r="143" spans="1:11" ht="14.4" customHeight="1" x14ac:dyDescent="0.3">
      <c r="A143" s="831" t="s">
        <v>583</v>
      </c>
      <c r="B143" s="832" t="s">
        <v>584</v>
      </c>
      <c r="C143" s="835" t="s">
        <v>602</v>
      </c>
      <c r="D143" s="863" t="s">
        <v>603</v>
      </c>
      <c r="E143" s="835" t="s">
        <v>3826</v>
      </c>
      <c r="F143" s="863" t="s">
        <v>3827</v>
      </c>
      <c r="G143" s="835" t="s">
        <v>4092</v>
      </c>
      <c r="H143" s="835" t="s">
        <v>4093</v>
      </c>
      <c r="I143" s="849">
        <v>45.5</v>
      </c>
      <c r="J143" s="849">
        <v>260</v>
      </c>
      <c r="K143" s="850">
        <v>11829.119934082031</v>
      </c>
    </row>
    <row r="144" spans="1:11" ht="14.4" customHeight="1" x14ac:dyDescent="0.3">
      <c r="A144" s="831" t="s">
        <v>583</v>
      </c>
      <c r="B144" s="832" t="s">
        <v>584</v>
      </c>
      <c r="C144" s="835" t="s">
        <v>602</v>
      </c>
      <c r="D144" s="863" t="s">
        <v>603</v>
      </c>
      <c r="E144" s="835" t="s">
        <v>3826</v>
      </c>
      <c r="F144" s="863" t="s">
        <v>3827</v>
      </c>
      <c r="G144" s="835" t="s">
        <v>4094</v>
      </c>
      <c r="H144" s="835" t="s">
        <v>4095</v>
      </c>
      <c r="I144" s="849">
        <v>11.142500162124634</v>
      </c>
      <c r="J144" s="849">
        <v>1500</v>
      </c>
      <c r="K144" s="850">
        <v>16713</v>
      </c>
    </row>
    <row r="145" spans="1:11" ht="14.4" customHeight="1" x14ac:dyDescent="0.3">
      <c r="A145" s="831" t="s">
        <v>583</v>
      </c>
      <c r="B145" s="832" t="s">
        <v>584</v>
      </c>
      <c r="C145" s="835" t="s">
        <v>602</v>
      </c>
      <c r="D145" s="863" t="s">
        <v>603</v>
      </c>
      <c r="E145" s="835" t="s">
        <v>3826</v>
      </c>
      <c r="F145" s="863" t="s">
        <v>3827</v>
      </c>
      <c r="G145" s="835" t="s">
        <v>4096</v>
      </c>
      <c r="H145" s="835" t="s">
        <v>4097</v>
      </c>
      <c r="I145" s="849">
        <v>25.989999771118164</v>
      </c>
      <c r="J145" s="849">
        <v>600</v>
      </c>
      <c r="K145" s="850">
        <v>15594.400390625</v>
      </c>
    </row>
    <row r="146" spans="1:11" ht="14.4" customHeight="1" x14ac:dyDescent="0.3">
      <c r="A146" s="831" t="s">
        <v>583</v>
      </c>
      <c r="B146" s="832" t="s">
        <v>584</v>
      </c>
      <c r="C146" s="835" t="s">
        <v>602</v>
      </c>
      <c r="D146" s="863" t="s">
        <v>603</v>
      </c>
      <c r="E146" s="835" t="s">
        <v>3826</v>
      </c>
      <c r="F146" s="863" t="s">
        <v>3827</v>
      </c>
      <c r="G146" s="835" t="s">
        <v>4098</v>
      </c>
      <c r="H146" s="835" t="s">
        <v>4099</v>
      </c>
      <c r="I146" s="849">
        <v>263.77999877929687</v>
      </c>
      <c r="J146" s="849">
        <v>85</v>
      </c>
      <c r="K146" s="850">
        <v>22421.30029296875</v>
      </c>
    </row>
    <row r="147" spans="1:11" ht="14.4" customHeight="1" x14ac:dyDescent="0.3">
      <c r="A147" s="831" t="s">
        <v>583</v>
      </c>
      <c r="B147" s="832" t="s">
        <v>584</v>
      </c>
      <c r="C147" s="835" t="s">
        <v>602</v>
      </c>
      <c r="D147" s="863" t="s">
        <v>603</v>
      </c>
      <c r="E147" s="835" t="s">
        <v>3826</v>
      </c>
      <c r="F147" s="863" t="s">
        <v>3827</v>
      </c>
      <c r="G147" s="835" t="s">
        <v>4100</v>
      </c>
      <c r="H147" s="835" t="s">
        <v>4101</v>
      </c>
      <c r="I147" s="849">
        <v>193.85000610351562</v>
      </c>
      <c r="J147" s="849">
        <v>11</v>
      </c>
      <c r="K147" s="850">
        <v>2132.300048828125</v>
      </c>
    </row>
    <row r="148" spans="1:11" ht="14.4" customHeight="1" x14ac:dyDescent="0.3">
      <c r="A148" s="831" t="s">
        <v>583</v>
      </c>
      <c r="B148" s="832" t="s">
        <v>584</v>
      </c>
      <c r="C148" s="835" t="s">
        <v>602</v>
      </c>
      <c r="D148" s="863" t="s">
        <v>603</v>
      </c>
      <c r="E148" s="835" t="s">
        <v>3826</v>
      </c>
      <c r="F148" s="863" t="s">
        <v>3827</v>
      </c>
      <c r="G148" s="835" t="s">
        <v>4102</v>
      </c>
      <c r="H148" s="835" t="s">
        <v>4103</v>
      </c>
      <c r="I148" s="849">
        <v>64.11199951171875</v>
      </c>
      <c r="J148" s="849">
        <v>14</v>
      </c>
      <c r="K148" s="850">
        <v>897.51998901367188</v>
      </c>
    </row>
    <row r="149" spans="1:11" ht="14.4" customHeight="1" x14ac:dyDescent="0.3">
      <c r="A149" s="831" t="s">
        <v>583</v>
      </c>
      <c r="B149" s="832" t="s">
        <v>584</v>
      </c>
      <c r="C149" s="835" t="s">
        <v>602</v>
      </c>
      <c r="D149" s="863" t="s">
        <v>603</v>
      </c>
      <c r="E149" s="835" t="s">
        <v>3826</v>
      </c>
      <c r="F149" s="863" t="s">
        <v>3827</v>
      </c>
      <c r="G149" s="835" t="s">
        <v>4104</v>
      </c>
      <c r="H149" s="835" t="s">
        <v>4105</v>
      </c>
      <c r="I149" s="849">
        <v>96.800003051757813</v>
      </c>
      <c r="J149" s="849">
        <v>24</v>
      </c>
      <c r="K149" s="850">
        <v>2323.199951171875</v>
      </c>
    </row>
    <row r="150" spans="1:11" ht="14.4" customHeight="1" x14ac:dyDescent="0.3">
      <c r="A150" s="831" t="s">
        <v>583</v>
      </c>
      <c r="B150" s="832" t="s">
        <v>584</v>
      </c>
      <c r="C150" s="835" t="s">
        <v>602</v>
      </c>
      <c r="D150" s="863" t="s">
        <v>603</v>
      </c>
      <c r="E150" s="835" t="s">
        <v>3826</v>
      </c>
      <c r="F150" s="863" t="s">
        <v>3827</v>
      </c>
      <c r="G150" s="835" t="s">
        <v>4106</v>
      </c>
      <c r="H150" s="835" t="s">
        <v>4107</v>
      </c>
      <c r="I150" s="849">
        <v>15.574999809265137</v>
      </c>
      <c r="J150" s="849">
        <v>50</v>
      </c>
      <c r="K150" s="850">
        <v>778.70001220703125</v>
      </c>
    </row>
    <row r="151" spans="1:11" ht="14.4" customHeight="1" x14ac:dyDescent="0.3">
      <c r="A151" s="831" t="s">
        <v>583</v>
      </c>
      <c r="B151" s="832" t="s">
        <v>584</v>
      </c>
      <c r="C151" s="835" t="s">
        <v>602</v>
      </c>
      <c r="D151" s="863" t="s">
        <v>603</v>
      </c>
      <c r="E151" s="835" t="s">
        <v>3826</v>
      </c>
      <c r="F151" s="863" t="s">
        <v>3827</v>
      </c>
      <c r="G151" s="835" t="s">
        <v>4108</v>
      </c>
      <c r="H151" s="835" t="s">
        <v>4109</v>
      </c>
      <c r="I151" s="849">
        <v>6.1099999745686846</v>
      </c>
      <c r="J151" s="849">
        <v>1600</v>
      </c>
      <c r="K151" s="850">
        <v>9770</v>
      </c>
    </row>
    <row r="152" spans="1:11" ht="14.4" customHeight="1" x14ac:dyDescent="0.3">
      <c r="A152" s="831" t="s">
        <v>583</v>
      </c>
      <c r="B152" s="832" t="s">
        <v>584</v>
      </c>
      <c r="C152" s="835" t="s">
        <v>602</v>
      </c>
      <c r="D152" s="863" t="s">
        <v>603</v>
      </c>
      <c r="E152" s="835" t="s">
        <v>3826</v>
      </c>
      <c r="F152" s="863" t="s">
        <v>3827</v>
      </c>
      <c r="G152" s="835" t="s">
        <v>3832</v>
      </c>
      <c r="H152" s="835" t="s">
        <v>3833</v>
      </c>
      <c r="I152" s="849">
        <v>3.4520000457763671</v>
      </c>
      <c r="J152" s="849">
        <v>2400</v>
      </c>
      <c r="K152" s="850">
        <v>8284</v>
      </c>
    </row>
    <row r="153" spans="1:11" ht="14.4" customHeight="1" x14ac:dyDescent="0.3">
      <c r="A153" s="831" t="s">
        <v>583</v>
      </c>
      <c r="B153" s="832" t="s">
        <v>584</v>
      </c>
      <c r="C153" s="835" t="s">
        <v>602</v>
      </c>
      <c r="D153" s="863" t="s">
        <v>603</v>
      </c>
      <c r="E153" s="835" t="s">
        <v>3826</v>
      </c>
      <c r="F153" s="863" t="s">
        <v>3827</v>
      </c>
      <c r="G153" s="835" t="s">
        <v>4110</v>
      </c>
      <c r="H153" s="835" t="s">
        <v>4111</v>
      </c>
      <c r="I153" s="849">
        <v>61.060001373291016</v>
      </c>
      <c r="J153" s="849">
        <v>300</v>
      </c>
      <c r="K153" s="850">
        <v>18316.98046875</v>
      </c>
    </row>
    <row r="154" spans="1:11" ht="14.4" customHeight="1" x14ac:dyDescent="0.3">
      <c r="A154" s="831" t="s">
        <v>583</v>
      </c>
      <c r="B154" s="832" t="s">
        <v>584</v>
      </c>
      <c r="C154" s="835" t="s">
        <v>602</v>
      </c>
      <c r="D154" s="863" t="s">
        <v>603</v>
      </c>
      <c r="E154" s="835" t="s">
        <v>3826</v>
      </c>
      <c r="F154" s="863" t="s">
        <v>3827</v>
      </c>
      <c r="G154" s="835" t="s">
        <v>4112</v>
      </c>
      <c r="H154" s="835" t="s">
        <v>4113</v>
      </c>
      <c r="I154" s="849">
        <v>24.409999847412109</v>
      </c>
      <c r="J154" s="849">
        <v>50</v>
      </c>
      <c r="K154" s="850">
        <v>1220.2900390625</v>
      </c>
    </row>
    <row r="155" spans="1:11" ht="14.4" customHeight="1" x14ac:dyDescent="0.3">
      <c r="A155" s="831" t="s">
        <v>583</v>
      </c>
      <c r="B155" s="832" t="s">
        <v>584</v>
      </c>
      <c r="C155" s="835" t="s">
        <v>602</v>
      </c>
      <c r="D155" s="863" t="s">
        <v>603</v>
      </c>
      <c r="E155" s="835" t="s">
        <v>3826</v>
      </c>
      <c r="F155" s="863" t="s">
        <v>3827</v>
      </c>
      <c r="G155" s="835" t="s">
        <v>4114</v>
      </c>
      <c r="H155" s="835" t="s">
        <v>4115</v>
      </c>
      <c r="I155" s="849">
        <v>3500</v>
      </c>
      <c r="J155" s="849">
        <v>1</v>
      </c>
      <c r="K155" s="850">
        <v>3500</v>
      </c>
    </row>
    <row r="156" spans="1:11" ht="14.4" customHeight="1" x14ac:dyDescent="0.3">
      <c r="A156" s="831" t="s">
        <v>583</v>
      </c>
      <c r="B156" s="832" t="s">
        <v>584</v>
      </c>
      <c r="C156" s="835" t="s">
        <v>602</v>
      </c>
      <c r="D156" s="863" t="s">
        <v>603</v>
      </c>
      <c r="E156" s="835" t="s">
        <v>3826</v>
      </c>
      <c r="F156" s="863" t="s">
        <v>3827</v>
      </c>
      <c r="G156" s="835" t="s">
        <v>4116</v>
      </c>
      <c r="H156" s="835" t="s">
        <v>4117</v>
      </c>
      <c r="I156" s="849">
        <v>17.909999847412109</v>
      </c>
      <c r="J156" s="849">
        <v>10</v>
      </c>
      <c r="K156" s="850">
        <v>179.10000610351562</v>
      </c>
    </row>
    <row r="157" spans="1:11" ht="14.4" customHeight="1" x14ac:dyDescent="0.3">
      <c r="A157" s="831" t="s">
        <v>583</v>
      </c>
      <c r="B157" s="832" t="s">
        <v>584</v>
      </c>
      <c r="C157" s="835" t="s">
        <v>602</v>
      </c>
      <c r="D157" s="863" t="s">
        <v>603</v>
      </c>
      <c r="E157" s="835" t="s">
        <v>3826</v>
      </c>
      <c r="F157" s="863" t="s">
        <v>3827</v>
      </c>
      <c r="G157" s="835" t="s">
        <v>4118</v>
      </c>
      <c r="H157" s="835" t="s">
        <v>4119</v>
      </c>
      <c r="I157" s="849">
        <v>17.909999847412109</v>
      </c>
      <c r="J157" s="849">
        <v>10</v>
      </c>
      <c r="K157" s="850">
        <v>179.10000610351562</v>
      </c>
    </row>
    <row r="158" spans="1:11" ht="14.4" customHeight="1" x14ac:dyDescent="0.3">
      <c r="A158" s="831" t="s">
        <v>583</v>
      </c>
      <c r="B158" s="832" t="s">
        <v>584</v>
      </c>
      <c r="C158" s="835" t="s">
        <v>602</v>
      </c>
      <c r="D158" s="863" t="s">
        <v>603</v>
      </c>
      <c r="E158" s="835" t="s">
        <v>3826</v>
      </c>
      <c r="F158" s="863" t="s">
        <v>3827</v>
      </c>
      <c r="G158" s="835" t="s">
        <v>4120</v>
      </c>
      <c r="H158" s="835" t="s">
        <v>4121</v>
      </c>
      <c r="I158" s="849">
        <v>22</v>
      </c>
      <c r="J158" s="849">
        <v>10</v>
      </c>
      <c r="K158" s="850">
        <v>220</v>
      </c>
    </row>
    <row r="159" spans="1:11" ht="14.4" customHeight="1" x14ac:dyDescent="0.3">
      <c r="A159" s="831" t="s">
        <v>583</v>
      </c>
      <c r="B159" s="832" t="s">
        <v>584</v>
      </c>
      <c r="C159" s="835" t="s">
        <v>602</v>
      </c>
      <c r="D159" s="863" t="s">
        <v>603</v>
      </c>
      <c r="E159" s="835" t="s">
        <v>3826</v>
      </c>
      <c r="F159" s="863" t="s">
        <v>3827</v>
      </c>
      <c r="G159" s="835" t="s">
        <v>4122</v>
      </c>
      <c r="H159" s="835" t="s">
        <v>4123</v>
      </c>
      <c r="I159" s="849">
        <v>171.82000732421875</v>
      </c>
      <c r="J159" s="849">
        <v>10</v>
      </c>
      <c r="K159" s="850">
        <v>1718.199951171875</v>
      </c>
    </row>
    <row r="160" spans="1:11" ht="14.4" customHeight="1" x14ac:dyDescent="0.3">
      <c r="A160" s="831" t="s">
        <v>583</v>
      </c>
      <c r="B160" s="832" t="s">
        <v>584</v>
      </c>
      <c r="C160" s="835" t="s">
        <v>602</v>
      </c>
      <c r="D160" s="863" t="s">
        <v>603</v>
      </c>
      <c r="E160" s="835" t="s">
        <v>3826</v>
      </c>
      <c r="F160" s="863" t="s">
        <v>3827</v>
      </c>
      <c r="G160" s="835" t="s">
        <v>4124</v>
      </c>
      <c r="H160" s="835" t="s">
        <v>4125</v>
      </c>
      <c r="I160" s="849">
        <v>17.909999847412109</v>
      </c>
      <c r="J160" s="849">
        <v>10</v>
      </c>
      <c r="K160" s="850">
        <v>179.10000610351562</v>
      </c>
    </row>
    <row r="161" spans="1:11" ht="14.4" customHeight="1" x14ac:dyDescent="0.3">
      <c r="A161" s="831" t="s">
        <v>583</v>
      </c>
      <c r="B161" s="832" t="s">
        <v>584</v>
      </c>
      <c r="C161" s="835" t="s">
        <v>602</v>
      </c>
      <c r="D161" s="863" t="s">
        <v>603</v>
      </c>
      <c r="E161" s="835" t="s">
        <v>3826</v>
      </c>
      <c r="F161" s="863" t="s">
        <v>3827</v>
      </c>
      <c r="G161" s="835" t="s">
        <v>4126</v>
      </c>
      <c r="H161" s="835" t="s">
        <v>4127</v>
      </c>
      <c r="I161" s="849">
        <v>171.82000732421875</v>
      </c>
      <c r="J161" s="849">
        <v>10</v>
      </c>
      <c r="K161" s="850">
        <v>1718.199951171875</v>
      </c>
    </row>
    <row r="162" spans="1:11" ht="14.4" customHeight="1" x14ac:dyDescent="0.3">
      <c r="A162" s="831" t="s">
        <v>583</v>
      </c>
      <c r="B162" s="832" t="s">
        <v>584</v>
      </c>
      <c r="C162" s="835" t="s">
        <v>602</v>
      </c>
      <c r="D162" s="863" t="s">
        <v>603</v>
      </c>
      <c r="E162" s="835" t="s">
        <v>3826</v>
      </c>
      <c r="F162" s="863" t="s">
        <v>3827</v>
      </c>
      <c r="G162" s="835" t="s">
        <v>4128</v>
      </c>
      <c r="H162" s="835" t="s">
        <v>4129</v>
      </c>
      <c r="I162" s="849">
        <v>17.909999847412109</v>
      </c>
      <c r="J162" s="849">
        <v>14</v>
      </c>
      <c r="K162" s="850">
        <v>250.74000549316406</v>
      </c>
    </row>
    <row r="163" spans="1:11" ht="14.4" customHeight="1" x14ac:dyDescent="0.3">
      <c r="A163" s="831" t="s">
        <v>583</v>
      </c>
      <c r="B163" s="832" t="s">
        <v>584</v>
      </c>
      <c r="C163" s="835" t="s">
        <v>602</v>
      </c>
      <c r="D163" s="863" t="s">
        <v>603</v>
      </c>
      <c r="E163" s="835" t="s">
        <v>3826</v>
      </c>
      <c r="F163" s="863" t="s">
        <v>3827</v>
      </c>
      <c r="G163" s="835" t="s">
        <v>4130</v>
      </c>
      <c r="H163" s="835" t="s">
        <v>4131</v>
      </c>
      <c r="I163" s="849">
        <v>171.82000732421875</v>
      </c>
      <c r="J163" s="849">
        <v>10</v>
      </c>
      <c r="K163" s="850">
        <v>1718.199951171875</v>
      </c>
    </row>
    <row r="164" spans="1:11" ht="14.4" customHeight="1" x14ac:dyDescent="0.3">
      <c r="A164" s="831" t="s">
        <v>583</v>
      </c>
      <c r="B164" s="832" t="s">
        <v>584</v>
      </c>
      <c r="C164" s="835" t="s">
        <v>602</v>
      </c>
      <c r="D164" s="863" t="s">
        <v>603</v>
      </c>
      <c r="E164" s="835" t="s">
        <v>3826</v>
      </c>
      <c r="F164" s="863" t="s">
        <v>3827</v>
      </c>
      <c r="G164" s="835" t="s">
        <v>4132</v>
      </c>
      <c r="H164" s="835" t="s">
        <v>4133</v>
      </c>
      <c r="I164" s="849">
        <v>17.909999847412109</v>
      </c>
      <c r="J164" s="849">
        <v>10</v>
      </c>
      <c r="K164" s="850">
        <v>179.08000183105469</v>
      </c>
    </row>
    <row r="165" spans="1:11" ht="14.4" customHeight="1" x14ac:dyDescent="0.3">
      <c r="A165" s="831" t="s">
        <v>583</v>
      </c>
      <c r="B165" s="832" t="s">
        <v>584</v>
      </c>
      <c r="C165" s="835" t="s">
        <v>602</v>
      </c>
      <c r="D165" s="863" t="s">
        <v>603</v>
      </c>
      <c r="E165" s="835" t="s">
        <v>3826</v>
      </c>
      <c r="F165" s="863" t="s">
        <v>3827</v>
      </c>
      <c r="G165" s="835" t="s">
        <v>4134</v>
      </c>
      <c r="H165" s="835" t="s">
        <v>4135</v>
      </c>
      <c r="I165" s="849">
        <v>17.909999847412109</v>
      </c>
      <c r="J165" s="849">
        <v>10</v>
      </c>
      <c r="K165" s="850">
        <v>179.08000183105469</v>
      </c>
    </row>
    <row r="166" spans="1:11" ht="14.4" customHeight="1" x14ac:dyDescent="0.3">
      <c r="A166" s="831" t="s">
        <v>583</v>
      </c>
      <c r="B166" s="832" t="s">
        <v>584</v>
      </c>
      <c r="C166" s="835" t="s">
        <v>602</v>
      </c>
      <c r="D166" s="863" t="s">
        <v>603</v>
      </c>
      <c r="E166" s="835" t="s">
        <v>3826</v>
      </c>
      <c r="F166" s="863" t="s">
        <v>3827</v>
      </c>
      <c r="G166" s="835" t="s">
        <v>4136</v>
      </c>
      <c r="H166" s="835" t="s">
        <v>4137</v>
      </c>
      <c r="I166" s="849">
        <v>21.899999618530273</v>
      </c>
      <c r="J166" s="849">
        <v>50</v>
      </c>
      <c r="K166" s="850">
        <v>1095.050048828125</v>
      </c>
    </row>
    <row r="167" spans="1:11" ht="14.4" customHeight="1" x14ac:dyDescent="0.3">
      <c r="A167" s="831" t="s">
        <v>583</v>
      </c>
      <c r="B167" s="832" t="s">
        <v>584</v>
      </c>
      <c r="C167" s="835" t="s">
        <v>602</v>
      </c>
      <c r="D167" s="863" t="s">
        <v>603</v>
      </c>
      <c r="E167" s="835" t="s">
        <v>3826</v>
      </c>
      <c r="F167" s="863" t="s">
        <v>3827</v>
      </c>
      <c r="G167" s="835" t="s">
        <v>4138</v>
      </c>
      <c r="H167" s="835" t="s">
        <v>4139</v>
      </c>
      <c r="I167" s="849">
        <v>21.899999618530273</v>
      </c>
      <c r="J167" s="849">
        <v>50</v>
      </c>
      <c r="K167" s="850">
        <v>1095.050048828125</v>
      </c>
    </row>
    <row r="168" spans="1:11" ht="14.4" customHeight="1" x14ac:dyDescent="0.3">
      <c r="A168" s="831" t="s">
        <v>583</v>
      </c>
      <c r="B168" s="832" t="s">
        <v>584</v>
      </c>
      <c r="C168" s="835" t="s">
        <v>602</v>
      </c>
      <c r="D168" s="863" t="s">
        <v>603</v>
      </c>
      <c r="E168" s="835" t="s">
        <v>3826</v>
      </c>
      <c r="F168" s="863" t="s">
        <v>3827</v>
      </c>
      <c r="G168" s="835" t="s">
        <v>4140</v>
      </c>
      <c r="H168" s="835" t="s">
        <v>4141</v>
      </c>
      <c r="I168" s="849">
        <v>484.04000854492187</v>
      </c>
      <c r="J168" s="849">
        <v>2</v>
      </c>
      <c r="K168" s="850">
        <v>968.08001708984375</v>
      </c>
    </row>
    <row r="169" spans="1:11" ht="14.4" customHeight="1" x14ac:dyDescent="0.3">
      <c r="A169" s="831" t="s">
        <v>583</v>
      </c>
      <c r="B169" s="832" t="s">
        <v>584</v>
      </c>
      <c r="C169" s="835" t="s">
        <v>602</v>
      </c>
      <c r="D169" s="863" t="s">
        <v>603</v>
      </c>
      <c r="E169" s="835" t="s">
        <v>3826</v>
      </c>
      <c r="F169" s="863" t="s">
        <v>3827</v>
      </c>
      <c r="G169" s="835" t="s">
        <v>4142</v>
      </c>
      <c r="H169" s="835" t="s">
        <v>4143</v>
      </c>
      <c r="I169" s="849">
        <v>646.75</v>
      </c>
      <c r="J169" s="849">
        <v>2</v>
      </c>
      <c r="K169" s="850">
        <v>1293.5</v>
      </c>
    </row>
    <row r="170" spans="1:11" ht="14.4" customHeight="1" x14ac:dyDescent="0.3">
      <c r="A170" s="831" t="s">
        <v>583</v>
      </c>
      <c r="B170" s="832" t="s">
        <v>584</v>
      </c>
      <c r="C170" s="835" t="s">
        <v>602</v>
      </c>
      <c r="D170" s="863" t="s">
        <v>603</v>
      </c>
      <c r="E170" s="835" t="s">
        <v>3826</v>
      </c>
      <c r="F170" s="863" t="s">
        <v>3827</v>
      </c>
      <c r="G170" s="835" t="s">
        <v>4144</v>
      </c>
      <c r="H170" s="835" t="s">
        <v>4145</v>
      </c>
      <c r="I170" s="849">
        <v>484.03000895182294</v>
      </c>
      <c r="J170" s="849">
        <v>22</v>
      </c>
      <c r="K170" s="850">
        <v>10648.72021484375</v>
      </c>
    </row>
    <row r="171" spans="1:11" ht="14.4" customHeight="1" x14ac:dyDescent="0.3">
      <c r="A171" s="831" t="s">
        <v>583</v>
      </c>
      <c r="B171" s="832" t="s">
        <v>584</v>
      </c>
      <c r="C171" s="835" t="s">
        <v>602</v>
      </c>
      <c r="D171" s="863" t="s">
        <v>603</v>
      </c>
      <c r="E171" s="835" t="s">
        <v>3826</v>
      </c>
      <c r="F171" s="863" t="s">
        <v>3827</v>
      </c>
      <c r="G171" s="835" t="s">
        <v>4146</v>
      </c>
      <c r="H171" s="835" t="s">
        <v>4147</v>
      </c>
      <c r="I171" s="849">
        <v>527.969970703125</v>
      </c>
      <c r="J171" s="849">
        <v>20</v>
      </c>
      <c r="K171" s="850">
        <v>10559.35009765625</v>
      </c>
    </row>
    <row r="172" spans="1:11" ht="14.4" customHeight="1" x14ac:dyDescent="0.3">
      <c r="A172" s="831" t="s">
        <v>583</v>
      </c>
      <c r="B172" s="832" t="s">
        <v>584</v>
      </c>
      <c r="C172" s="835" t="s">
        <v>602</v>
      </c>
      <c r="D172" s="863" t="s">
        <v>603</v>
      </c>
      <c r="E172" s="835" t="s">
        <v>3826</v>
      </c>
      <c r="F172" s="863" t="s">
        <v>3827</v>
      </c>
      <c r="G172" s="835" t="s">
        <v>4148</v>
      </c>
      <c r="H172" s="835" t="s">
        <v>4149</v>
      </c>
      <c r="I172" s="849">
        <v>646.75800781249995</v>
      </c>
      <c r="J172" s="849">
        <v>12</v>
      </c>
      <c r="K172" s="850">
        <v>7761.080078125</v>
      </c>
    </row>
    <row r="173" spans="1:11" ht="14.4" customHeight="1" x14ac:dyDescent="0.3">
      <c r="A173" s="831" t="s">
        <v>583</v>
      </c>
      <c r="B173" s="832" t="s">
        <v>584</v>
      </c>
      <c r="C173" s="835" t="s">
        <v>602</v>
      </c>
      <c r="D173" s="863" t="s">
        <v>603</v>
      </c>
      <c r="E173" s="835" t="s">
        <v>3826</v>
      </c>
      <c r="F173" s="863" t="s">
        <v>3827</v>
      </c>
      <c r="G173" s="835" t="s">
        <v>4150</v>
      </c>
      <c r="H173" s="835" t="s">
        <v>4151</v>
      </c>
      <c r="I173" s="849">
        <v>527.969970703125</v>
      </c>
      <c r="J173" s="849">
        <v>10</v>
      </c>
      <c r="K173" s="850">
        <v>5279.64990234375</v>
      </c>
    </row>
    <row r="174" spans="1:11" ht="14.4" customHeight="1" x14ac:dyDescent="0.3">
      <c r="A174" s="831" t="s">
        <v>583</v>
      </c>
      <c r="B174" s="832" t="s">
        <v>584</v>
      </c>
      <c r="C174" s="835" t="s">
        <v>602</v>
      </c>
      <c r="D174" s="863" t="s">
        <v>603</v>
      </c>
      <c r="E174" s="835" t="s">
        <v>3826</v>
      </c>
      <c r="F174" s="863" t="s">
        <v>3827</v>
      </c>
      <c r="G174" s="835" t="s">
        <v>4152</v>
      </c>
      <c r="H174" s="835" t="s">
        <v>4153</v>
      </c>
      <c r="I174" s="849">
        <v>484.04000854492187</v>
      </c>
      <c r="J174" s="849">
        <v>10</v>
      </c>
      <c r="K174" s="850">
        <v>4840.35009765625</v>
      </c>
    </row>
    <row r="175" spans="1:11" ht="14.4" customHeight="1" x14ac:dyDescent="0.3">
      <c r="A175" s="831" t="s">
        <v>583</v>
      </c>
      <c r="B175" s="832" t="s">
        <v>584</v>
      </c>
      <c r="C175" s="835" t="s">
        <v>602</v>
      </c>
      <c r="D175" s="863" t="s">
        <v>603</v>
      </c>
      <c r="E175" s="835" t="s">
        <v>3826</v>
      </c>
      <c r="F175" s="863" t="s">
        <v>3827</v>
      </c>
      <c r="G175" s="835" t="s">
        <v>4154</v>
      </c>
      <c r="H175" s="835" t="s">
        <v>4155</v>
      </c>
      <c r="I175" s="849">
        <v>527.969970703125</v>
      </c>
      <c r="J175" s="849">
        <v>10</v>
      </c>
      <c r="K175" s="850">
        <v>5279.64990234375</v>
      </c>
    </row>
    <row r="176" spans="1:11" ht="14.4" customHeight="1" x14ac:dyDescent="0.3">
      <c r="A176" s="831" t="s">
        <v>583</v>
      </c>
      <c r="B176" s="832" t="s">
        <v>584</v>
      </c>
      <c r="C176" s="835" t="s">
        <v>602</v>
      </c>
      <c r="D176" s="863" t="s">
        <v>603</v>
      </c>
      <c r="E176" s="835" t="s">
        <v>3826</v>
      </c>
      <c r="F176" s="863" t="s">
        <v>3827</v>
      </c>
      <c r="G176" s="835" t="s">
        <v>4156</v>
      </c>
      <c r="H176" s="835" t="s">
        <v>4157</v>
      </c>
      <c r="I176" s="849">
        <v>646.75</v>
      </c>
      <c r="J176" s="849">
        <v>2</v>
      </c>
      <c r="K176" s="850">
        <v>1293.5</v>
      </c>
    </row>
    <row r="177" spans="1:11" ht="14.4" customHeight="1" x14ac:dyDescent="0.3">
      <c r="A177" s="831" t="s">
        <v>583</v>
      </c>
      <c r="B177" s="832" t="s">
        <v>584</v>
      </c>
      <c r="C177" s="835" t="s">
        <v>602</v>
      </c>
      <c r="D177" s="863" t="s">
        <v>603</v>
      </c>
      <c r="E177" s="835" t="s">
        <v>3826</v>
      </c>
      <c r="F177" s="863" t="s">
        <v>3827</v>
      </c>
      <c r="G177" s="835" t="s">
        <v>4158</v>
      </c>
      <c r="H177" s="835" t="s">
        <v>4159</v>
      </c>
      <c r="I177" s="849">
        <v>2986.780029296875</v>
      </c>
      <c r="J177" s="849">
        <v>1</v>
      </c>
      <c r="K177" s="850">
        <v>2986.780029296875</v>
      </c>
    </row>
    <row r="178" spans="1:11" ht="14.4" customHeight="1" x14ac:dyDescent="0.3">
      <c r="A178" s="831" t="s">
        <v>583</v>
      </c>
      <c r="B178" s="832" t="s">
        <v>584</v>
      </c>
      <c r="C178" s="835" t="s">
        <v>602</v>
      </c>
      <c r="D178" s="863" t="s">
        <v>603</v>
      </c>
      <c r="E178" s="835" t="s">
        <v>3826</v>
      </c>
      <c r="F178" s="863" t="s">
        <v>3827</v>
      </c>
      <c r="G178" s="835" t="s">
        <v>4160</v>
      </c>
      <c r="H178" s="835" t="s">
        <v>4161</v>
      </c>
      <c r="I178" s="849">
        <v>17.979999542236328</v>
      </c>
      <c r="J178" s="849">
        <v>50</v>
      </c>
      <c r="K178" s="850">
        <v>899.030029296875</v>
      </c>
    </row>
    <row r="179" spans="1:11" ht="14.4" customHeight="1" x14ac:dyDescent="0.3">
      <c r="A179" s="831" t="s">
        <v>583</v>
      </c>
      <c r="B179" s="832" t="s">
        <v>584</v>
      </c>
      <c r="C179" s="835" t="s">
        <v>602</v>
      </c>
      <c r="D179" s="863" t="s">
        <v>603</v>
      </c>
      <c r="E179" s="835" t="s">
        <v>3826</v>
      </c>
      <c r="F179" s="863" t="s">
        <v>3827</v>
      </c>
      <c r="G179" s="835" t="s">
        <v>4162</v>
      </c>
      <c r="H179" s="835" t="s">
        <v>4163</v>
      </c>
      <c r="I179" s="849">
        <v>17.979999542236328</v>
      </c>
      <c r="J179" s="849">
        <v>50</v>
      </c>
      <c r="K179" s="850">
        <v>899</v>
      </c>
    </row>
    <row r="180" spans="1:11" ht="14.4" customHeight="1" x14ac:dyDescent="0.3">
      <c r="A180" s="831" t="s">
        <v>583</v>
      </c>
      <c r="B180" s="832" t="s">
        <v>584</v>
      </c>
      <c r="C180" s="835" t="s">
        <v>602</v>
      </c>
      <c r="D180" s="863" t="s">
        <v>603</v>
      </c>
      <c r="E180" s="835" t="s">
        <v>3826</v>
      </c>
      <c r="F180" s="863" t="s">
        <v>3827</v>
      </c>
      <c r="G180" s="835" t="s">
        <v>4164</v>
      </c>
      <c r="H180" s="835" t="s">
        <v>4165</v>
      </c>
      <c r="I180" s="849">
        <v>273.58999633789062</v>
      </c>
      <c r="J180" s="849">
        <v>10</v>
      </c>
      <c r="K180" s="850">
        <v>2735.85009765625</v>
      </c>
    </row>
    <row r="181" spans="1:11" ht="14.4" customHeight="1" x14ac:dyDescent="0.3">
      <c r="A181" s="831" t="s">
        <v>583</v>
      </c>
      <c r="B181" s="832" t="s">
        <v>584</v>
      </c>
      <c r="C181" s="835" t="s">
        <v>602</v>
      </c>
      <c r="D181" s="863" t="s">
        <v>603</v>
      </c>
      <c r="E181" s="835" t="s">
        <v>3826</v>
      </c>
      <c r="F181" s="863" t="s">
        <v>3827</v>
      </c>
      <c r="G181" s="835" t="s">
        <v>4166</v>
      </c>
      <c r="H181" s="835" t="s">
        <v>4167</v>
      </c>
      <c r="I181" s="849">
        <v>273.58999633789062</v>
      </c>
      <c r="J181" s="849">
        <v>10</v>
      </c>
      <c r="K181" s="850">
        <v>2735.85009765625</v>
      </c>
    </row>
    <row r="182" spans="1:11" ht="14.4" customHeight="1" x14ac:dyDescent="0.3">
      <c r="A182" s="831" t="s">
        <v>583</v>
      </c>
      <c r="B182" s="832" t="s">
        <v>584</v>
      </c>
      <c r="C182" s="835" t="s">
        <v>602</v>
      </c>
      <c r="D182" s="863" t="s">
        <v>603</v>
      </c>
      <c r="E182" s="835" t="s">
        <v>3826</v>
      </c>
      <c r="F182" s="863" t="s">
        <v>3827</v>
      </c>
      <c r="G182" s="835" t="s">
        <v>4168</v>
      </c>
      <c r="H182" s="835" t="s">
        <v>4169</v>
      </c>
      <c r="I182" s="849">
        <v>273.58999633789062</v>
      </c>
      <c r="J182" s="849">
        <v>10</v>
      </c>
      <c r="K182" s="850">
        <v>2735.85009765625</v>
      </c>
    </row>
    <row r="183" spans="1:11" ht="14.4" customHeight="1" x14ac:dyDescent="0.3">
      <c r="A183" s="831" t="s">
        <v>583</v>
      </c>
      <c r="B183" s="832" t="s">
        <v>584</v>
      </c>
      <c r="C183" s="835" t="s">
        <v>602</v>
      </c>
      <c r="D183" s="863" t="s">
        <v>603</v>
      </c>
      <c r="E183" s="835" t="s">
        <v>3826</v>
      </c>
      <c r="F183" s="863" t="s">
        <v>3827</v>
      </c>
      <c r="G183" s="835" t="s">
        <v>4170</v>
      </c>
      <c r="H183" s="835" t="s">
        <v>4171</v>
      </c>
      <c r="I183" s="849">
        <v>12.100000381469727</v>
      </c>
      <c r="J183" s="849">
        <v>100</v>
      </c>
      <c r="K183" s="850">
        <v>1210</v>
      </c>
    </row>
    <row r="184" spans="1:11" ht="14.4" customHeight="1" x14ac:dyDescent="0.3">
      <c r="A184" s="831" t="s">
        <v>583</v>
      </c>
      <c r="B184" s="832" t="s">
        <v>584</v>
      </c>
      <c r="C184" s="835" t="s">
        <v>602</v>
      </c>
      <c r="D184" s="863" t="s">
        <v>603</v>
      </c>
      <c r="E184" s="835" t="s">
        <v>3826</v>
      </c>
      <c r="F184" s="863" t="s">
        <v>3827</v>
      </c>
      <c r="G184" s="835" t="s">
        <v>4172</v>
      </c>
      <c r="H184" s="835" t="s">
        <v>4173</v>
      </c>
      <c r="I184" s="849">
        <v>13.199999809265137</v>
      </c>
      <c r="J184" s="849">
        <v>20</v>
      </c>
      <c r="K184" s="850">
        <v>264</v>
      </c>
    </row>
    <row r="185" spans="1:11" ht="14.4" customHeight="1" x14ac:dyDescent="0.3">
      <c r="A185" s="831" t="s">
        <v>583</v>
      </c>
      <c r="B185" s="832" t="s">
        <v>584</v>
      </c>
      <c r="C185" s="835" t="s">
        <v>602</v>
      </c>
      <c r="D185" s="863" t="s">
        <v>603</v>
      </c>
      <c r="E185" s="835" t="s">
        <v>3826</v>
      </c>
      <c r="F185" s="863" t="s">
        <v>3827</v>
      </c>
      <c r="G185" s="835" t="s">
        <v>4174</v>
      </c>
      <c r="H185" s="835" t="s">
        <v>4175</v>
      </c>
      <c r="I185" s="849">
        <v>22.989999771118164</v>
      </c>
      <c r="J185" s="849">
        <v>10</v>
      </c>
      <c r="K185" s="850">
        <v>229.89999389648437</v>
      </c>
    </row>
    <row r="186" spans="1:11" ht="14.4" customHeight="1" x14ac:dyDescent="0.3">
      <c r="A186" s="831" t="s">
        <v>583</v>
      </c>
      <c r="B186" s="832" t="s">
        <v>584</v>
      </c>
      <c r="C186" s="835" t="s">
        <v>602</v>
      </c>
      <c r="D186" s="863" t="s">
        <v>603</v>
      </c>
      <c r="E186" s="835" t="s">
        <v>3826</v>
      </c>
      <c r="F186" s="863" t="s">
        <v>3827</v>
      </c>
      <c r="G186" s="835" t="s">
        <v>4176</v>
      </c>
      <c r="H186" s="835" t="s">
        <v>4177</v>
      </c>
      <c r="I186" s="849">
        <v>22.989999771118164</v>
      </c>
      <c r="J186" s="849">
        <v>40</v>
      </c>
      <c r="K186" s="850">
        <v>919.5999755859375</v>
      </c>
    </row>
    <row r="187" spans="1:11" ht="14.4" customHeight="1" x14ac:dyDescent="0.3">
      <c r="A187" s="831" t="s">
        <v>583</v>
      </c>
      <c r="B187" s="832" t="s">
        <v>584</v>
      </c>
      <c r="C187" s="835" t="s">
        <v>602</v>
      </c>
      <c r="D187" s="863" t="s">
        <v>603</v>
      </c>
      <c r="E187" s="835" t="s">
        <v>3826</v>
      </c>
      <c r="F187" s="863" t="s">
        <v>3827</v>
      </c>
      <c r="G187" s="835" t="s">
        <v>4178</v>
      </c>
      <c r="H187" s="835" t="s">
        <v>4179</v>
      </c>
      <c r="I187" s="849">
        <v>22.989999771118164</v>
      </c>
      <c r="J187" s="849">
        <v>10</v>
      </c>
      <c r="K187" s="850">
        <v>229.89999389648437</v>
      </c>
    </row>
    <row r="188" spans="1:11" ht="14.4" customHeight="1" x14ac:dyDescent="0.3">
      <c r="A188" s="831" t="s">
        <v>583</v>
      </c>
      <c r="B188" s="832" t="s">
        <v>584</v>
      </c>
      <c r="C188" s="835" t="s">
        <v>602</v>
      </c>
      <c r="D188" s="863" t="s">
        <v>603</v>
      </c>
      <c r="E188" s="835" t="s">
        <v>3826</v>
      </c>
      <c r="F188" s="863" t="s">
        <v>3827</v>
      </c>
      <c r="G188" s="835" t="s">
        <v>4180</v>
      </c>
      <c r="H188" s="835" t="s">
        <v>4181</v>
      </c>
      <c r="I188" s="849">
        <v>423.5</v>
      </c>
      <c r="J188" s="849">
        <v>5</v>
      </c>
      <c r="K188" s="850">
        <v>2117.5</v>
      </c>
    </row>
    <row r="189" spans="1:11" ht="14.4" customHeight="1" x14ac:dyDescent="0.3">
      <c r="A189" s="831" t="s">
        <v>583</v>
      </c>
      <c r="B189" s="832" t="s">
        <v>584</v>
      </c>
      <c r="C189" s="835" t="s">
        <v>602</v>
      </c>
      <c r="D189" s="863" t="s">
        <v>603</v>
      </c>
      <c r="E189" s="835" t="s">
        <v>3826</v>
      </c>
      <c r="F189" s="863" t="s">
        <v>3827</v>
      </c>
      <c r="G189" s="835" t="s">
        <v>4182</v>
      </c>
      <c r="H189" s="835" t="s">
        <v>4183</v>
      </c>
      <c r="I189" s="849">
        <v>1869.4513811383929</v>
      </c>
      <c r="J189" s="849">
        <v>35</v>
      </c>
      <c r="K189" s="850">
        <v>65430.7998046875</v>
      </c>
    </row>
    <row r="190" spans="1:11" ht="14.4" customHeight="1" x14ac:dyDescent="0.3">
      <c r="A190" s="831" t="s">
        <v>583</v>
      </c>
      <c r="B190" s="832" t="s">
        <v>584</v>
      </c>
      <c r="C190" s="835" t="s">
        <v>602</v>
      </c>
      <c r="D190" s="863" t="s">
        <v>603</v>
      </c>
      <c r="E190" s="835" t="s">
        <v>3826</v>
      </c>
      <c r="F190" s="863" t="s">
        <v>3827</v>
      </c>
      <c r="G190" s="835" t="s">
        <v>4184</v>
      </c>
      <c r="H190" s="835" t="s">
        <v>4185</v>
      </c>
      <c r="I190" s="849">
        <v>4660.919921875</v>
      </c>
      <c r="J190" s="849">
        <v>20</v>
      </c>
      <c r="K190" s="850">
        <v>93218.3984375</v>
      </c>
    </row>
    <row r="191" spans="1:11" ht="14.4" customHeight="1" x14ac:dyDescent="0.3">
      <c r="A191" s="831" t="s">
        <v>583</v>
      </c>
      <c r="B191" s="832" t="s">
        <v>584</v>
      </c>
      <c r="C191" s="835" t="s">
        <v>602</v>
      </c>
      <c r="D191" s="863" t="s">
        <v>603</v>
      </c>
      <c r="E191" s="835" t="s">
        <v>3826</v>
      </c>
      <c r="F191" s="863" t="s">
        <v>3827</v>
      </c>
      <c r="G191" s="835" t="s">
        <v>4186</v>
      </c>
      <c r="H191" s="835" t="s">
        <v>4187</v>
      </c>
      <c r="I191" s="849">
        <v>3920.39990234375</v>
      </c>
      <c r="J191" s="849">
        <v>2</v>
      </c>
      <c r="K191" s="850">
        <v>7840.7998046875</v>
      </c>
    </row>
    <row r="192" spans="1:11" ht="14.4" customHeight="1" x14ac:dyDescent="0.3">
      <c r="A192" s="831" t="s">
        <v>583</v>
      </c>
      <c r="B192" s="832" t="s">
        <v>584</v>
      </c>
      <c r="C192" s="835" t="s">
        <v>602</v>
      </c>
      <c r="D192" s="863" t="s">
        <v>603</v>
      </c>
      <c r="E192" s="835" t="s">
        <v>3826</v>
      </c>
      <c r="F192" s="863" t="s">
        <v>3827</v>
      </c>
      <c r="G192" s="835" t="s">
        <v>4188</v>
      </c>
      <c r="H192" s="835" t="s">
        <v>4189</v>
      </c>
      <c r="I192" s="849">
        <v>4660.919921875</v>
      </c>
      <c r="J192" s="849">
        <v>60</v>
      </c>
      <c r="K192" s="850">
        <v>279655.1953125</v>
      </c>
    </row>
    <row r="193" spans="1:11" ht="14.4" customHeight="1" x14ac:dyDescent="0.3">
      <c r="A193" s="831" t="s">
        <v>583</v>
      </c>
      <c r="B193" s="832" t="s">
        <v>584</v>
      </c>
      <c r="C193" s="835" t="s">
        <v>602</v>
      </c>
      <c r="D193" s="863" t="s">
        <v>603</v>
      </c>
      <c r="E193" s="835" t="s">
        <v>3826</v>
      </c>
      <c r="F193" s="863" t="s">
        <v>3827</v>
      </c>
      <c r="G193" s="835" t="s">
        <v>4190</v>
      </c>
      <c r="H193" s="835" t="s">
        <v>4191</v>
      </c>
      <c r="I193" s="849">
        <v>4.0300002098083496</v>
      </c>
      <c r="J193" s="849">
        <v>2600</v>
      </c>
      <c r="K193" s="850">
        <v>10478</v>
      </c>
    </row>
    <row r="194" spans="1:11" ht="14.4" customHeight="1" x14ac:dyDescent="0.3">
      <c r="A194" s="831" t="s">
        <v>583</v>
      </c>
      <c r="B194" s="832" t="s">
        <v>584</v>
      </c>
      <c r="C194" s="835" t="s">
        <v>602</v>
      </c>
      <c r="D194" s="863" t="s">
        <v>603</v>
      </c>
      <c r="E194" s="835" t="s">
        <v>3826</v>
      </c>
      <c r="F194" s="863" t="s">
        <v>3827</v>
      </c>
      <c r="G194" s="835" t="s">
        <v>4192</v>
      </c>
      <c r="H194" s="835" t="s">
        <v>4193</v>
      </c>
      <c r="I194" s="849">
        <v>108.875</v>
      </c>
      <c r="J194" s="849">
        <v>70</v>
      </c>
      <c r="K194" s="850">
        <v>7621</v>
      </c>
    </row>
    <row r="195" spans="1:11" ht="14.4" customHeight="1" x14ac:dyDescent="0.3">
      <c r="A195" s="831" t="s">
        <v>583</v>
      </c>
      <c r="B195" s="832" t="s">
        <v>584</v>
      </c>
      <c r="C195" s="835" t="s">
        <v>602</v>
      </c>
      <c r="D195" s="863" t="s">
        <v>603</v>
      </c>
      <c r="E195" s="835" t="s">
        <v>3826</v>
      </c>
      <c r="F195" s="863" t="s">
        <v>3827</v>
      </c>
      <c r="G195" s="835" t="s">
        <v>4194</v>
      </c>
      <c r="H195" s="835" t="s">
        <v>4195</v>
      </c>
      <c r="I195" s="849">
        <v>406.55999755859375</v>
      </c>
      <c r="J195" s="849">
        <v>10</v>
      </c>
      <c r="K195" s="850">
        <v>4065.60009765625</v>
      </c>
    </row>
    <row r="196" spans="1:11" ht="14.4" customHeight="1" x14ac:dyDescent="0.3">
      <c r="A196" s="831" t="s">
        <v>583</v>
      </c>
      <c r="B196" s="832" t="s">
        <v>584</v>
      </c>
      <c r="C196" s="835" t="s">
        <v>602</v>
      </c>
      <c r="D196" s="863" t="s">
        <v>603</v>
      </c>
      <c r="E196" s="835" t="s">
        <v>3826</v>
      </c>
      <c r="F196" s="863" t="s">
        <v>3827</v>
      </c>
      <c r="G196" s="835" t="s">
        <v>4196</v>
      </c>
      <c r="H196" s="835" t="s">
        <v>4197</v>
      </c>
      <c r="I196" s="849">
        <v>15.729999542236328</v>
      </c>
      <c r="J196" s="849">
        <v>200</v>
      </c>
      <c r="K196" s="850">
        <v>3146</v>
      </c>
    </row>
    <row r="197" spans="1:11" ht="14.4" customHeight="1" x14ac:dyDescent="0.3">
      <c r="A197" s="831" t="s">
        <v>583</v>
      </c>
      <c r="B197" s="832" t="s">
        <v>584</v>
      </c>
      <c r="C197" s="835" t="s">
        <v>602</v>
      </c>
      <c r="D197" s="863" t="s">
        <v>603</v>
      </c>
      <c r="E197" s="835" t="s">
        <v>3826</v>
      </c>
      <c r="F197" s="863" t="s">
        <v>3827</v>
      </c>
      <c r="G197" s="835" t="s">
        <v>4198</v>
      </c>
      <c r="H197" s="835" t="s">
        <v>4199</v>
      </c>
      <c r="I197" s="849">
        <v>8.4700002670288086</v>
      </c>
      <c r="J197" s="849">
        <v>2700</v>
      </c>
      <c r="K197" s="850">
        <v>22869</v>
      </c>
    </row>
    <row r="198" spans="1:11" ht="14.4" customHeight="1" x14ac:dyDescent="0.3">
      <c r="A198" s="831" t="s">
        <v>583</v>
      </c>
      <c r="B198" s="832" t="s">
        <v>584</v>
      </c>
      <c r="C198" s="835" t="s">
        <v>602</v>
      </c>
      <c r="D198" s="863" t="s">
        <v>603</v>
      </c>
      <c r="E198" s="835" t="s">
        <v>3826</v>
      </c>
      <c r="F198" s="863" t="s">
        <v>3827</v>
      </c>
      <c r="G198" s="835" t="s">
        <v>4200</v>
      </c>
      <c r="H198" s="835" t="s">
        <v>4201</v>
      </c>
      <c r="I198" s="849">
        <v>9.6800003051757812</v>
      </c>
      <c r="J198" s="849">
        <v>10500</v>
      </c>
      <c r="K198" s="850">
        <v>101640</v>
      </c>
    </row>
    <row r="199" spans="1:11" ht="14.4" customHeight="1" x14ac:dyDescent="0.3">
      <c r="A199" s="831" t="s">
        <v>583</v>
      </c>
      <c r="B199" s="832" t="s">
        <v>584</v>
      </c>
      <c r="C199" s="835" t="s">
        <v>602</v>
      </c>
      <c r="D199" s="863" t="s">
        <v>603</v>
      </c>
      <c r="E199" s="835" t="s">
        <v>3826</v>
      </c>
      <c r="F199" s="863" t="s">
        <v>3827</v>
      </c>
      <c r="G199" s="835" t="s">
        <v>4202</v>
      </c>
      <c r="H199" s="835" t="s">
        <v>4203</v>
      </c>
      <c r="I199" s="849">
        <v>4.627500057220459</v>
      </c>
      <c r="J199" s="849">
        <v>270</v>
      </c>
      <c r="K199" s="850">
        <v>1249.0999984741211</v>
      </c>
    </row>
    <row r="200" spans="1:11" ht="14.4" customHeight="1" x14ac:dyDescent="0.3">
      <c r="A200" s="831" t="s">
        <v>583</v>
      </c>
      <c r="B200" s="832" t="s">
        <v>584</v>
      </c>
      <c r="C200" s="835" t="s">
        <v>602</v>
      </c>
      <c r="D200" s="863" t="s">
        <v>603</v>
      </c>
      <c r="E200" s="835" t="s">
        <v>3826</v>
      </c>
      <c r="F200" s="863" t="s">
        <v>3827</v>
      </c>
      <c r="G200" s="835" t="s">
        <v>4204</v>
      </c>
      <c r="H200" s="835" t="s">
        <v>4205</v>
      </c>
      <c r="I200" s="849">
        <v>3.1400001049041748</v>
      </c>
      <c r="J200" s="849">
        <v>200</v>
      </c>
      <c r="K200" s="850">
        <v>628</v>
      </c>
    </row>
    <row r="201" spans="1:11" ht="14.4" customHeight="1" x14ac:dyDescent="0.3">
      <c r="A201" s="831" t="s">
        <v>583</v>
      </c>
      <c r="B201" s="832" t="s">
        <v>584</v>
      </c>
      <c r="C201" s="835" t="s">
        <v>602</v>
      </c>
      <c r="D201" s="863" t="s">
        <v>603</v>
      </c>
      <c r="E201" s="835" t="s">
        <v>3826</v>
      </c>
      <c r="F201" s="863" t="s">
        <v>3827</v>
      </c>
      <c r="G201" s="835" t="s">
        <v>4206</v>
      </c>
      <c r="H201" s="835" t="s">
        <v>4207</v>
      </c>
      <c r="I201" s="849">
        <v>183.91999816894531</v>
      </c>
      <c r="J201" s="849">
        <v>1</v>
      </c>
      <c r="K201" s="850">
        <v>183.91999816894531</v>
      </c>
    </row>
    <row r="202" spans="1:11" ht="14.4" customHeight="1" x14ac:dyDescent="0.3">
      <c r="A202" s="831" t="s">
        <v>583</v>
      </c>
      <c r="B202" s="832" t="s">
        <v>584</v>
      </c>
      <c r="C202" s="835" t="s">
        <v>602</v>
      </c>
      <c r="D202" s="863" t="s">
        <v>603</v>
      </c>
      <c r="E202" s="835" t="s">
        <v>3826</v>
      </c>
      <c r="F202" s="863" t="s">
        <v>3827</v>
      </c>
      <c r="G202" s="835" t="s">
        <v>4208</v>
      </c>
      <c r="H202" s="835" t="s">
        <v>4209</v>
      </c>
      <c r="I202" s="849">
        <v>1269.9333089192708</v>
      </c>
      <c r="J202" s="849">
        <v>3</v>
      </c>
      <c r="K202" s="850">
        <v>3809.7999267578125</v>
      </c>
    </row>
    <row r="203" spans="1:11" ht="14.4" customHeight="1" x14ac:dyDescent="0.3">
      <c r="A203" s="831" t="s">
        <v>583</v>
      </c>
      <c r="B203" s="832" t="s">
        <v>584</v>
      </c>
      <c r="C203" s="835" t="s">
        <v>602</v>
      </c>
      <c r="D203" s="863" t="s">
        <v>603</v>
      </c>
      <c r="E203" s="835" t="s">
        <v>3826</v>
      </c>
      <c r="F203" s="863" t="s">
        <v>3827</v>
      </c>
      <c r="G203" s="835" t="s">
        <v>4210</v>
      </c>
      <c r="H203" s="835" t="s">
        <v>4211</v>
      </c>
      <c r="I203" s="849">
        <v>80.573750495910645</v>
      </c>
      <c r="J203" s="849">
        <v>680</v>
      </c>
      <c r="K203" s="850">
        <v>54790.400146484375</v>
      </c>
    </row>
    <row r="204" spans="1:11" ht="14.4" customHeight="1" x14ac:dyDescent="0.3">
      <c r="A204" s="831" t="s">
        <v>583</v>
      </c>
      <c r="B204" s="832" t="s">
        <v>584</v>
      </c>
      <c r="C204" s="835" t="s">
        <v>602</v>
      </c>
      <c r="D204" s="863" t="s">
        <v>603</v>
      </c>
      <c r="E204" s="835" t="s">
        <v>3826</v>
      </c>
      <c r="F204" s="863" t="s">
        <v>3827</v>
      </c>
      <c r="G204" s="835" t="s">
        <v>4212</v>
      </c>
      <c r="H204" s="835" t="s">
        <v>4213</v>
      </c>
      <c r="I204" s="849">
        <v>39.930000305175781</v>
      </c>
      <c r="J204" s="849">
        <v>40</v>
      </c>
      <c r="K204" s="850">
        <v>1597.199951171875</v>
      </c>
    </row>
    <row r="205" spans="1:11" ht="14.4" customHeight="1" x14ac:dyDescent="0.3">
      <c r="A205" s="831" t="s">
        <v>583</v>
      </c>
      <c r="B205" s="832" t="s">
        <v>584</v>
      </c>
      <c r="C205" s="835" t="s">
        <v>602</v>
      </c>
      <c r="D205" s="863" t="s">
        <v>603</v>
      </c>
      <c r="E205" s="835" t="s">
        <v>3826</v>
      </c>
      <c r="F205" s="863" t="s">
        <v>3827</v>
      </c>
      <c r="G205" s="835" t="s">
        <v>4214</v>
      </c>
      <c r="H205" s="835" t="s">
        <v>4215</v>
      </c>
      <c r="I205" s="849">
        <v>520.66998291015625</v>
      </c>
      <c r="J205" s="849">
        <v>3</v>
      </c>
      <c r="K205" s="850">
        <v>1562</v>
      </c>
    </row>
    <row r="206" spans="1:11" ht="14.4" customHeight="1" x14ac:dyDescent="0.3">
      <c r="A206" s="831" t="s">
        <v>583</v>
      </c>
      <c r="B206" s="832" t="s">
        <v>584</v>
      </c>
      <c r="C206" s="835" t="s">
        <v>602</v>
      </c>
      <c r="D206" s="863" t="s">
        <v>603</v>
      </c>
      <c r="E206" s="835" t="s">
        <v>3826</v>
      </c>
      <c r="F206" s="863" t="s">
        <v>3827</v>
      </c>
      <c r="G206" s="835" t="s">
        <v>4216</v>
      </c>
      <c r="H206" s="835" t="s">
        <v>4217</v>
      </c>
      <c r="I206" s="849">
        <v>0.25</v>
      </c>
      <c r="J206" s="849">
        <v>500</v>
      </c>
      <c r="K206" s="850">
        <v>125</v>
      </c>
    </row>
    <row r="207" spans="1:11" ht="14.4" customHeight="1" x14ac:dyDescent="0.3">
      <c r="A207" s="831" t="s">
        <v>583</v>
      </c>
      <c r="B207" s="832" t="s">
        <v>584</v>
      </c>
      <c r="C207" s="835" t="s">
        <v>602</v>
      </c>
      <c r="D207" s="863" t="s">
        <v>603</v>
      </c>
      <c r="E207" s="835" t="s">
        <v>3826</v>
      </c>
      <c r="F207" s="863" t="s">
        <v>3827</v>
      </c>
      <c r="G207" s="835" t="s">
        <v>4218</v>
      </c>
      <c r="H207" s="835" t="s">
        <v>4219</v>
      </c>
      <c r="I207" s="849">
        <v>133.10000610351562</v>
      </c>
      <c r="J207" s="849">
        <v>60</v>
      </c>
      <c r="K207" s="850">
        <v>7986</v>
      </c>
    </row>
    <row r="208" spans="1:11" ht="14.4" customHeight="1" x14ac:dyDescent="0.3">
      <c r="A208" s="831" t="s">
        <v>583</v>
      </c>
      <c r="B208" s="832" t="s">
        <v>584</v>
      </c>
      <c r="C208" s="835" t="s">
        <v>602</v>
      </c>
      <c r="D208" s="863" t="s">
        <v>603</v>
      </c>
      <c r="E208" s="835" t="s">
        <v>3826</v>
      </c>
      <c r="F208" s="863" t="s">
        <v>3827</v>
      </c>
      <c r="G208" s="835" t="s">
        <v>4220</v>
      </c>
      <c r="H208" s="835" t="s">
        <v>4221</v>
      </c>
      <c r="I208" s="849">
        <v>133.10000610351562</v>
      </c>
      <c r="J208" s="849">
        <v>90</v>
      </c>
      <c r="K208" s="850">
        <v>11978.97998046875</v>
      </c>
    </row>
    <row r="209" spans="1:11" ht="14.4" customHeight="1" x14ac:dyDescent="0.3">
      <c r="A209" s="831" t="s">
        <v>583</v>
      </c>
      <c r="B209" s="832" t="s">
        <v>584</v>
      </c>
      <c r="C209" s="835" t="s">
        <v>602</v>
      </c>
      <c r="D209" s="863" t="s">
        <v>603</v>
      </c>
      <c r="E209" s="835" t="s">
        <v>3826</v>
      </c>
      <c r="F209" s="863" t="s">
        <v>3827</v>
      </c>
      <c r="G209" s="835" t="s">
        <v>4222</v>
      </c>
      <c r="H209" s="835" t="s">
        <v>4223</v>
      </c>
      <c r="I209" s="849">
        <v>393.25</v>
      </c>
      <c r="J209" s="849">
        <v>17</v>
      </c>
      <c r="K209" s="850">
        <v>6685.25</v>
      </c>
    </row>
    <row r="210" spans="1:11" ht="14.4" customHeight="1" x14ac:dyDescent="0.3">
      <c r="A210" s="831" t="s">
        <v>583</v>
      </c>
      <c r="B210" s="832" t="s">
        <v>584</v>
      </c>
      <c r="C210" s="835" t="s">
        <v>602</v>
      </c>
      <c r="D210" s="863" t="s">
        <v>603</v>
      </c>
      <c r="E210" s="835" t="s">
        <v>3826</v>
      </c>
      <c r="F210" s="863" t="s">
        <v>3827</v>
      </c>
      <c r="G210" s="835" t="s">
        <v>4224</v>
      </c>
      <c r="H210" s="835" t="s">
        <v>4225</v>
      </c>
      <c r="I210" s="849">
        <v>665.5</v>
      </c>
      <c r="J210" s="849">
        <v>2</v>
      </c>
      <c r="K210" s="850">
        <v>1331</v>
      </c>
    </row>
    <row r="211" spans="1:11" ht="14.4" customHeight="1" x14ac:dyDescent="0.3">
      <c r="A211" s="831" t="s">
        <v>583</v>
      </c>
      <c r="B211" s="832" t="s">
        <v>584</v>
      </c>
      <c r="C211" s="835" t="s">
        <v>602</v>
      </c>
      <c r="D211" s="863" t="s">
        <v>603</v>
      </c>
      <c r="E211" s="835" t="s">
        <v>3826</v>
      </c>
      <c r="F211" s="863" t="s">
        <v>3827</v>
      </c>
      <c r="G211" s="835" t="s">
        <v>4226</v>
      </c>
      <c r="H211" s="835" t="s">
        <v>4227</v>
      </c>
      <c r="I211" s="849">
        <v>350.89999389648437</v>
      </c>
      <c r="J211" s="849">
        <v>1</v>
      </c>
      <c r="K211" s="850">
        <v>350.89999389648437</v>
      </c>
    </row>
    <row r="212" spans="1:11" ht="14.4" customHeight="1" x14ac:dyDescent="0.3">
      <c r="A212" s="831" t="s">
        <v>583</v>
      </c>
      <c r="B212" s="832" t="s">
        <v>584</v>
      </c>
      <c r="C212" s="835" t="s">
        <v>602</v>
      </c>
      <c r="D212" s="863" t="s">
        <v>603</v>
      </c>
      <c r="E212" s="835" t="s">
        <v>3826</v>
      </c>
      <c r="F212" s="863" t="s">
        <v>3827</v>
      </c>
      <c r="G212" s="835" t="s">
        <v>4228</v>
      </c>
      <c r="H212" s="835" t="s">
        <v>4229</v>
      </c>
      <c r="I212" s="849">
        <v>350.89999389648437</v>
      </c>
      <c r="J212" s="849">
        <v>1</v>
      </c>
      <c r="K212" s="850">
        <v>350.89999389648437</v>
      </c>
    </row>
    <row r="213" spans="1:11" ht="14.4" customHeight="1" x14ac:dyDescent="0.3">
      <c r="A213" s="831" t="s">
        <v>583</v>
      </c>
      <c r="B213" s="832" t="s">
        <v>584</v>
      </c>
      <c r="C213" s="835" t="s">
        <v>602</v>
      </c>
      <c r="D213" s="863" t="s">
        <v>603</v>
      </c>
      <c r="E213" s="835" t="s">
        <v>3826</v>
      </c>
      <c r="F213" s="863" t="s">
        <v>3827</v>
      </c>
      <c r="G213" s="835" t="s">
        <v>4230</v>
      </c>
      <c r="H213" s="835" t="s">
        <v>4231</v>
      </c>
      <c r="I213" s="849">
        <v>350.89999389648437</v>
      </c>
      <c r="J213" s="849">
        <v>1</v>
      </c>
      <c r="K213" s="850">
        <v>350.89999389648437</v>
      </c>
    </row>
    <row r="214" spans="1:11" ht="14.4" customHeight="1" x14ac:dyDescent="0.3">
      <c r="A214" s="831" t="s">
        <v>583</v>
      </c>
      <c r="B214" s="832" t="s">
        <v>584</v>
      </c>
      <c r="C214" s="835" t="s">
        <v>602</v>
      </c>
      <c r="D214" s="863" t="s">
        <v>603</v>
      </c>
      <c r="E214" s="835" t="s">
        <v>3826</v>
      </c>
      <c r="F214" s="863" t="s">
        <v>3827</v>
      </c>
      <c r="G214" s="835" t="s">
        <v>4232</v>
      </c>
      <c r="H214" s="835" t="s">
        <v>4233</v>
      </c>
      <c r="I214" s="849">
        <v>1672.2099609375</v>
      </c>
      <c r="J214" s="849">
        <v>2</v>
      </c>
      <c r="K214" s="850">
        <v>3344.419921875</v>
      </c>
    </row>
    <row r="215" spans="1:11" ht="14.4" customHeight="1" x14ac:dyDescent="0.3">
      <c r="A215" s="831" t="s">
        <v>583</v>
      </c>
      <c r="B215" s="832" t="s">
        <v>584</v>
      </c>
      <c r="C215" s="835" t="s">
        <v>602</v>
      </c>
      <c r="D215" s="863" t="s">
        <v>603</v>
      </c>
      <c r="E215" s="835" t="s">
        <v>3826</v>
      </c>
      <c r="F215" s="863" t="s">
        <v>3827</v>
      </c>
      <c r="G215" s="835" t="s">
        <v>4234</v>
      </c>
      <c r="H215" s="835" t="s">
        <v>4235</v>
      </c>
      <c r="I215" s="849">
        <v>2668.050048828125</v>
      </c>
      <c r="J215" s="849">
        <v>3</v>
      </c>
      <c r="K215" s="850">
        <v>8004.150146484375</v>
      </c>
    </row>
    <row r="216" spans="1:11" ht="14.4" customHeight="1" x14ac:dyDescent="0.3">
      <c r="A216" s="831" t="s">
        <v>583</v>
      </c>
      <c r="B216" s="832" t="s">
        <v>584</v>
      </c>
      <c r="C216" s="835" t="s">
        <v>602</v>
      </c>
      <c r="D216" s="863" t="s">
        <v>603</v>
      </c>
      <c r="E216" s="835" t="s">
        <v>3826</v>
      </c>
      <c r="F216" s="863" t="s">
        <v>3827</v>
      </c>
      <c r="G216" s="835" t="s">
        <v>4236</v>
      </c>
      <c r="H216" s="835" t="s">
        <v>4237</v>
      </c>
      <c r="I216" s="849">
        <v>13.310000419616699</v>
      </c>
      <c r="J216" s="849">
        <v>400</v>
      </c>
      <c r="K216" s="850">
        <v>5324</v>
      </c>
    </row>
    <row r="217" spans="1:11" ht="14.4" customHeight="1" x14ac:dyDescent="0.3">
      <c r="A217" s="831" t="s">
        <v>583</v>
      </c>
      <c r="B217" s="832" t="s">
        <v>584</v>
      </c>
      <c r="C217" s="835" t="s">
        <v>602</v>
      </c>
      <c r="D217" s="863" t="s">
        <v>603</v>
      </c>
      <c r="E217" s="835" t="s">
        <v>3826</v>
      </c>
      <c r="F217" s="863" t="s">
        <v>3827</v>
      </c>
      <c r="G217" s="835" t="s">
        <v>4238</v>
      </c>
      <c r="H217" s="835" t="s">
        <v>4239</v>
      </c>
      <c r="I217" s="849">
        <v>2.2799999713897705</v>
      </c>
      <c r="J217" s="849">
        <v>200</v>
      </c>
      <c r="K217" s="850">
        <v>456</v>
      </c>
    </row>
    <row r="218" spans="1:11" ht="14.4" customHeight="1" x14ac:dyDescent="0.3">
      <c r="A218" s="831" t="s">
        <v>583</v>
      </c>
      <c r="B218" s="832" t="s">
        <v>584</v>
      </c>
      <c r="C218" s="835" t="s">
        <v>602</v>
      </c>
      <c r="D218" s="863" t="s">
        <v>603</v>
      </c>
      <c r="E218" s="835" t="s">
        <v>3826</v>
      </c>
      <c r="F218" s="863" t="s">
        <v>3827</v>
      </c>
      <c r="G218" s="835" t="s">
        <v>4240</v>
      </c>
      <c r="H218" s="835" t="s">
        <v>4241</v>
      </c>
      <c r="I218" s="849">
        <v>111.22999827067058</v>
      </c>
      <c r="J218" s="849">
        <v>12</v>
      </c>
      <c r="K218" s="850">
        <v>1334.8199615478516</v>
      </c>
    </row>
    <row r="219" spans="1:11" ht="14.4" customHeight="1" x14ac:dyDescent="0.3">
      <c r="A219" s="831" t="s">
        <v>583</v>
      </c>
      <c r="B219" s="832" t="s">
        <v>584</v>
      </c>
      <c r="C219" s="835" t="s">
        <v>602</v>
      </c>
      <c r="D219" s="863" t="s">
        <v>603</v>
      </c>
      <c r="E219" s="835" t="s">
        <v>3826</v>
      </c>
      <c r="F219" s="863" t="s">
        <v>3827</v>
      </c>
      <c r="G219" s="835" t="s">
        <v>4242</v>
      </c>
      <c r="H219" s="835" t="s">
        <v>4243</v>
      </c>
      <c r="I219" s="849">
        <v>82.160002708435059</v>
      </c>
      <c r="J219" s="849">
        <v>180</v>
      </c>
      <c r="K219" s="850">
        <v>14788.679931640625</v>
      </c>
    </row>
    <row r="220" spans="1:11" ht="14.4" customHeight="1" x14ac:dyDescent="0.3">
      <c r="A220" s="831" t="s">
        <v>583</v>
      </c>
      <c r="B220" s="832" t="s">
        <v>584</v>
      </c>
      <c r="C220" s="835" t="s">
        <v>602</v>
      </c>
      <c r="D220" s="863" t="s">
        <v>603</v>
      </c>
      <c r="E220" s="835" t="s">
        <v>3826</v>
      </c>
      <c r="F220" s="863" t="s">
        <v>3827</v>
      </c>
      <c r="G220" s="835" t="s">
        <v>4244</v>
      </c>
      <c r="H220" s="835" t="s">
        <v>4245</v>
      </c>
      <c r="I220" s="849">
        <v>96.318570818219868</v>
      </c>
      <c r="J220" s="849">
        <v>168</v>
      </c>
      <c r="K220" s="850">
        <v>16181.22021484375</v>
      </c>
    </row>
    <row r="221" spans="1:11" ht="14.4" customHeight="1" x14ac:dyDescent="0.3">
      <c r="A221" s="831" t="s">
        <v>583</v>
      </c>
      <c r="B221" s="832" t="s">
        <v>584</v>
      </c>
      <c r="C221" s="835" t="s">
        <v>602</v>
      </c>
      <c r="D221" s="863" t="s">
        <v>603</v>
      </c>
      <c r="E221" s="835" t="s">
        <v>3826</v>
      </c>
      <c r="F221" s="863" t="s">
        <v>3827</v>
      </c>
      <c r="G221" s="835" t="s">
        <v>4246</v>
      </c>
      <c r="H221" s="835" t="s">
        <v>4247</v>
      </c>
      <c r="I221" s="849">
        <v>2.857499897480011</v>
      </c>
      <c r="J221" s="849">
        <v>125</v>
      </c>
      <c r="K221" s="850">
        <v>357</v>
      </c>
    </row>
    <row r="222" spans="1:11" ht="14.4" customHeight="1" x14ac:dyDescent="0.3">
      <c r="A222" s="831" t="s">
        <v>583</v>
      </c>
      <c r="B222" s="832" t="s">
        <v>584</v>
      </c>
      <c r="C222" s="835" t="s">
        <v>602</v>
      </c>
      <c r="D222" s="863" t="s">
        <v>603</v>
      </c>
      <c r="E222" s="835" t="s">
        <v>3826</v>
      </c>
      <c r="F222" s="863" t="s">
        <v>3827</v>
      </c>
      <c r="G222" s="835" t="s">
        <v>4248</v>
      </c>
      <c r="H222" s="835" t="s">
        <v>4249</v>
      </c>
      <c r="I222" s="849">
        <v>2.4200000762939453</v>
      </c>
      <c r="J222" s="849">
        <v>10</v>
      </c>
      <c r="K222" s="850">
        <v>24.200000762939453</v>
      </c>
    </row>
    <row r="223" spans="1:11" ht="14.4" customHeight="1" x14ac:dyDescent="0.3">
      <c r="A223" s="831" t="s">
        <v>583</v>
      </c>
      <c r="B223" s="832" t="s">
        <v>584</v>
      </c>
      <c r="C223" s="835" t="s">
        <v>602</v>
      </c>
      <c r="D223" s="863" t="s">
        <v>603</v>
      </c>
      <c r="E223" s="835" t="s">
        <v>3826</v>
      </c>
      <c r="F223" s="863" t="s">
        <v>3827</v>
      </c>
      <c r="G223" s="835" t="s">
        <v>4250</v>
      </c>
      <c r="H223" s="835" t="s">
        <v>4251</v>
      </c>
      <c r="I223" s="849">
        <v>240</v>
      </c>
      <c r="J223" s="849">
        <v>10</v>
      </c>
      <c r="K223" s="850">
        <v>2400</v>
      </c>
    </row>
    <row r="224" spans="1:11" ht="14.4" customHeight="1" x14ac:dyDescent="0.3">
      <c r="A224" s="831" t="s">
        <v>583</v>
      </c>
      <c r="B224" s="832" t="s">
        <v>584</v>
      </c>
      <c r="C224" s="835" t="s">
        <v>602</v>
      </c>
      <c r="D224" s="863" t="s">
        <v>603</v>
      </c>
      <c r="E224" s="835" t="s">
        <v>3826</v>
      </c>
      <c r="F224" s="863" t="s">
        <v>3827</v>
      </c>
      <c r="G224" s="835" t="s">
        <v>4252</v>
      </c>
      <c r="H224" s="835" t="s">
        <v>4253</v>
      </c>
      <c r="I224" s="849">
        <v>153.11000061035156</v>
      </c>
      <c r="J224" s="849">
        <v>15</v>
      </c>
      <c r="K224" s="850">
        <v>2296.7000122070312</v>
      </c>
    </row>
    <row r="225" spans="1:11" ht="14.4" customHeight="1" x14ac:dyDescent="0.3">
      <c r="A225" s="831" t="s">
        <v>583</v>
      </c>
      <c r="B225" s="832" t="s">
        <v>584</v>
      </c>
      <c r="C225" s="835" t="s">
        <v>602</v>
      </c>
      <c r="D225" s="863" t="s">
        <v>603</v>
      </c>
      <c r="E225" s="835" t="s">
        <v>3826</v>
      </c>
      <c r="F225" s="863" t="s">
        <v>3827</v>
      </c>
      <c r="G225" s="835" t="s">
        <v>4254</v>
      </c>
      <c r="H225" s="835" t="s">
        <v>4255</v>
      </c>
      <c r="I225" s="849">
        <v>153.11000061035156</v>
      </c>
      <c r="J225" s="849">
        <v>5</v>
      </c>
      <c r="K225" s="850">
        <v>765.54998779296875</v>
      </c>
    </row>
    <row r="226" spans="1:11" ht="14.4" customHeight="1" x14ac:dyDescent="0.3">
      <c r="A226" s="831" t="s">
        <v>583</v>
      </c>
      <c r="B226" s="832" t="s">
        <v>584</v>
      </c>
      <c r="C226" s="835" t="s">
        <v>602</v>
      </c>
      <c r="D226" s="863" t="s">
        <v>603</v>
      </c>
      <c r="E226" s="835" t="s">
        <v>3826</v>
      </c>
      <c r="F226" s="863" t="s">
        <v>3827</v>
      </c>
      <c r="G226" s="835" t="s">
        <v>4256</v>
      </c>
      <c r="H226" s="835" t="s">
        <v>4257</v>
      </c>
      <c r="I226" s="849">
        <v>2.0499999523162842</v>
      </c>
      <c r="J226" s="849">
        <v>800</v>
      </c>
      <c r="K226" s="850">
        <v>1640</v>
      </c>
    </row>
    <row r="227" spans="1:11" ht="14.4" customHeight="1" x14ac:dyDescent="0.3">
      <c r="A227" s="831" t="s">
        <v>583</v>
      </c>
      <c r="B227" s="832" t="s">
        <v>584</v>
      </c>
      <c r="C227" s="835" t="s">
        <v>602</v>
      </c>
      <c r="D227" s="863" t="s">
        <v>603</v>
      </c>
      <c r="E227" s="835" t="s">
        <v>3826</v>
      </c>
      <c r="F227" s="863" t="s">
        <v>3827</v>
      </c>
      <c r="G227" s="835" t="s">
        <v>4258</v>
      </c>
      <c r="H227" s="835" t="s">
        <v>4259</v>
      </c>
      <c r="I227" s="849">
        <v>58.369998931884766</v>
      </c>
      <c r="J227" s="849">
        <v>240</v>
      </c>
      <c r="K227" s="850">
        <v>14009.1201171875</v>
      </c>
    </row>
    <row r="228" spans="1:11" ht="14.4" customHeight="1" x14ac:dyDescent="0.3">
      <c r="A228" s="831" t="s">
        <v>583</v>
      </c>
      <c r="B228" s="832" t="s">
        <v>584</v>
      </c>
      <c r="C228" s="835" t="s">
        <v>602</v>
      </c>
      <c r="D228" s="863" t="s">
        <v>603</v>
      </c>
      <c r="E228" s="835" t="s">
        <v>3826</v>
      </c>
      <c r="F228" s="863" t="s">
        <v>3827</v>
      </c>
      <c r="G228" s="835" t="s">
        <v>4260</v>
      </c>
      <c r="H228" s="835" t="s">
        <v>4261</v>
      </c>
      <c r="I228" s="849">
        <v>108.29857417515346</v>
      </c>
      <c r="J228" s="849">
        <v>260</v>
      </c>
      <c r="K228" s="850">
        <v>28156.79931640625</v>
      </c>
    </row>
    <row r="229" spans="1:11" ht="14.4" customHeight="1" x14ac:dyDescent="0.3">
      <c r="A229" s="831" t="s">
        <v>583</v>
      </c>
      <c r="B229" s="832" t="s">
        <v>584</v>
      </c>
      <c r="C229" s="835" t="s">
        <v>602</v>
      </c>
      <c r="D229" s="863" t="s">
        <v>603</v>
      </c>
      <c r="E229" s="835" t="s">
        <v>3826</v>
      </c>
      <c r="F229" s="863" t="s">
        <v>3827</v>
      </c>
      <c r="G229" s="835" t="s">
        <v>4262</v>
      </c>
      <c r="H229" s="835" t="s">
        <v>4263</v>
      </c>
      <c r="I229" s="849">
        <v>6.2899999618530273</v>
      </c>
      <c r="J229" s="849">
        <v>20</v>
      </c>
      <c r="K229" s="850">
        <v>125.80000305175781</v>
      </c>
    </row>
    <row r="230" spans="1:11" ht="14.4" customHeight="1" x14ac:dyDescent="0.3">
      <c r="A230" s="831" t="s">
        <v>583</v>
      </c>
      <c r="B230" s="832" t="s">
        <v>584</v>
      </c>
      <c r="C230" s="835" t="s">
        <v>602</v>
      </c>
      <c r="D230" s="863" t="s">
        <v>603</v>
      </c>
      <c r="E230" s="835" t="s">
        <v>3826</v>
      </c>
      <c r="F230" s="863" t="s">
        <v>3827</v>
      </c>
      <c r="G230" s="835" t="s">
        <v>4264</v>
      </c>
      <c r="H230" s="835" t="s">
        <v>4265</v>
      </c>
      <c r="I230" s="849">
        <v>6.2950000762939453</v>
      </c>
      <c r="J230" s="849">
        <v>20</v>
      </c>
      <c r="K230" s="850">
        <v>125.90000152587891</v>
      </c>
    </row>
    <row r="231" spans="1:11" ht="14.4" customHeight="1" x14ac:dyDescent="0.3">
      <c r="A231" s="831" t="s">
        <v>583</v>
      </c>
      <c r="B231" s="832" t="s">
        <v>584</v>
      </c>
      <c r="C231" s="835" t="s">
        <v>602</v>
      </c>
      <c r="D231" s="863" t="s">
        <v>603</v>
      </c>
      <c r="E231" s="835" t="s">
        <v>3826</v>
      </c>
      <c r="F231" s="863" t="s">
        <v>3827</v>
      </c>
      <c r="G231" s="835" t="s">
        <v>4266</v>
      </c>
      <c r="H231" s="835" t="s">
        <v>4267</v>
      </c>
      <c r="I231" s="849">
        <v>6.2899999618530273</v>
      </c>
      <c r="J231" s="849">
        <v>20</v>
      </c>
      <c r="K231" s="850">
        <v>125.80000305175781</v>
      </c>
    </row>
    <row r="232" spans="1:11" ht="14.4" customHeight="1" x14ac:dyDescent="0.3">
      <c r="A232" s="831" t="s">
        <v>583</v>
      </c>
      <c r="B232" s="832" t="s">
        <v>584</v>
      </c>
      <c r="C232" s="835" t="s">
        <v>602</v>
      </c>
      <c r="D232" s="863" t="s">
        <v>603</v>
      </c>
      <c r="E232" s="835" t="s">
        <v>3826</v>
      </c>
      <c r="F232" s="863" t="s">
        <v>3827</v>
      </c>
      <c r="G232" s="835" t="s">
        <v>4268</v>
      </c>
      <c r="H232" s="835" t="s">
        <v>4269</v>
      </c>
      <c r="I232" s="849">
        <v>75.769996643066406</v>
      </c>
      <c r="J232" s="849">
        <v>30</v>
      </c>
      <c r="K232" s="850">
        <v>2273.169921875</v>
      </c>
    </row>
    <row r="233" spans="1:11" ht="14.4" customHeight="1" x14ac:dyDescent="0.3">
      <c r="A233" s="831" t="s">
        <v>583</v>
      </c>
      <c r="B233" s="832" t="s">
        <v>584</v>
      </c>
      <c r="C233" s="835" t="s">
        <v>602</v>
      </c>
      <c r="D233" s="863" t="s">
        <v>603</v>
      </c>
      <c r="E233" s="835" t="s">
        <v>3826</v>
      </c>
      <c r="F233" s="863" t="s">
        <v>3827</v>
      </c>
      <c r="G233" s="835" t="s">
        <v>4270</v>
      </c>
      <c r="H233" s="835" t="s">
        <v>4271</v>
      </c>
      <c r="I233" s="849">
        <v>73.269996643066406</v>
      </c>
      <c r="J233" s="849">
        <v>60</v>
      </c>
      <c r="K233" s="850">
        <v>4395.990234375</v>
      </c>
    </row>
    <row r="234" spans="1:11" ht="14.4" customHeight="1" x14ac:dyDescent="0.3">
      <c r="A234" s="831" t="s">
        <v>583</v>
      </c>
      <c r="B234" s="832" t="s">
        <v>584</v>
      </c>
      <c r="C234" s="835" t="s">
        <v>602</v>
      </c>
      <c r="D234" s="863" t="s">
        <v>603</v>
      </c>
      <c r="E234" s="835" t="s">
        <v>3826</v>
      </c>
      <c r="F234" s="863" t="s">
        <v>3827</v>
      </c>
      <c r="G234" s="835" t="s">
        <v>4272</v>
      </c>
      <c r="H234" s="835" t="s">
        <v>4273</v>
      </c>
      <c r="I234" s="849">
        <v>226.63999938964844</v>
      </c>
      <c r="J234" s="849">
        <v>20</v>
      </c>
      <c r="K234" s="850">
        <v>4532.7998046875</v>
      </c>
    </row>
    <row r="235" spans="1:11" ht="14.4" customHeight="1" x14ac:dyDescent="0.3">
      <c r="A235" s="831" t="s">
        <v>583</v>
      </c>
      <c r="B235" s="832" t="s">
        <v>584</v>
      </c>
      <c r="C235" s="835" t="s">
        <v>602</v>
      </c>
      <c r="D235" s="863" t="s">
        <v>603</v>
      </c>
      <c r="E235" s="835" t="s">
        <v>3826</v>
      </c>
      <c r="F235" s="863" t="s">
        <v>3827</v>
      </c>
      <c r="G235" s="835" t="s">
        <v>4274</v>
      </c>
      <c r="H235" s="835" t="s">
        <v>4275</v>
      </c>
      <c r="I235" s="849">
        <v>226.63999938964844</v>
      </c>
      <c r="J235" s="849">
        <v>20</v>
      </c>
      <c r="K235" s="850">
        <v>4532.7900390625</v>
      </c>
    </row>
    <row r="236" spans="1:11" ht="14.4" customHeight="1" x14ac:dyDescent="0.3">
      <c r="A236" s="831" t="s">
        <v>583</v>
      </c>
      <c r="B236" s="832" t="s">
        <v>584</v>
      </c>
      <c r="C236" s="835" t="s">
        <v>602</v>
      </c>
      <c r="D236" s="863" t="s">
        <v>603</v>
      </c>
      <c r="E236" s="835" t="s">
        <v>3826</v>
      </c>
      <c r="F236" s="863" t="s">
        <v>3827</v>
      </c>
      <c r="G236" s="835" t="s">
        <v>4276</v>
      </c>
      <c r="H236" s="835" t="s">
        <v>4277</v>
      </c>
      <c r="I236" s="849">
        <v>268.6199951171875</v>
      </c>
      <c r="J236" s="849">
        <v>220</v>
      </c>
      <c r="K236" s="850">
        <v>59096.400390625</v>
      </c>
    </row>
    <row r="237" spans="1:11" ht="14.4" customHeight="1" x14ac:dyDescent="0.3">
      <c r="A237" s="831" t="s">
        <v>583</v>
      </c>
      <c r="B237" s="832" t="s">
        <v>584</v>
      </c>
      <c r="C237" s="835" t="s">
        <v>602</v>
      </c>
      <c r="D237" s="863" t="s">
        <v>603</v>
      </c>
      <c r="E237" s="835" t="s">
        <v>3826</v>
      </c>
      <c r="F237" s="863" t="s">
        <v>3827</v>
      </c>
      <c r="G237" s="835" t="s">
        <v>4278</v>
      </c>
      <c r="H237" s="835" t="s">
        <v>4279</v>
      </c>
      <c r="I237" s="849">
        <v>6.1716667016347246</v>
      </c>
      <c r="J237" s="849">
        <v>2100</v>
      </c>
      <c r="K237" s="850">
        <v>12959.5</v>
      </c>
    </row>
    <row r="238" spans="1:11" ht="14.4" customHeight="1" x14ac:dyDescent="0.3">
      <c r="A238" s="831" t="s">
        <v>583</v>
      </c>
      <c r="B238" s="832" t="s">
        <v>584</v>
      </c>
      <c r="C238" s="835" t="s">
        <v>602</v>
      </c>
      <c r="D238" s="863" t="s">
        <v>603</v>
      </c>
      <c r="E238" s="835" t="s">
        <v>3826</v>
      </c>
      <c r="F238" s="863" t="s">
        <v>3827</v>
      </c>
      <c r="G238" s="835" t="s">
        <v>4280</v>
      </c>
      <c r="H238" s="835" t="s">
        <v>4281</v>
      </c>
      <c r="I238" s="849">
        <v>60.900001525878906</v>
      </c>
      <c r="J238" s="849">
        <v>10</v>
      </c>
      <c r="K238" s="850">
        <v>609.030029296875</v>
      </c>
    </row>
    <row r="239" spans="1:11" ht="14.4" customHeight="1" x14ac:dyDescent="0.3">
      <c r="A239" s="831" t="s">
        <v>583</v>
      </c>
      <c r="B239" s="832" t="s">
        <v>584</v>
      </c>
      <c r="C239" s="835" t="s">
        <v>602</v>
      </c>
      <c r="D239" s="863" t="s">
        <v>603</v>
      </c>
      <c r="E239" s="835" t="s">
        <v>3826</v>
      </c>
      <c r="F239" s="863" t="s">
        <v>3827</v>
      </c>
      <c r="G239" s="835" t="s">
        <v>4282</v>
      </c>
      <c r="H239" s="835" t="s">
        <v>4283</v>
      </c>
      <c r="I239" s="849">
        <v>6785</v>
      </c>
      <c r="J239" s="849">
        <v>1</v>
      </c>
      <c r="K239" s="850">
        <v>6785</v>
      </c>
    </row>
    <row r="240" spans="1:11" ht="14.4" customHeight="1" x14ac:dyDescent="0.3">
      <c r="A240" s="831" t="s">
        <v>583</v>
      </c>
      <c r="B240" s="832" t="s">
        <v>584</v>
      </c>
      <c r="C240" s="835" t="s">
        <v>602</v>
      </c>
      <c r="D240" s="863" t="s">
        <v>603</v>
      </c>
      <c r="E240" s="835" t="s">
        <v>3826</v>
      </c>
      <c r="F240" s="863" t="s">
        <v>3827</v>
      </c>
      <c r="G240" s="835" t="s">
        <v>4284</v>
      </c>
      <c r="H240" s="835" t="s">
        <v>4285</v>
      </c>
      <c r="I240" s="849">
        <v>6785</v>
      </c>
      <c r="J240" s="849">
        <v>2</v>
      </c>
      <c r="K240" s="850">
        <v>13570</v>
      </c>
    </row>
    <row r="241" spans="1:11" ht="14.4" customHeight="1" x14ac:dyDescent="0.3">
      <c r="A241" s="831" t="s">
        <v>583</v>
      </c>
      <c r="B241" s="832" t="s">
        <v>584</v>
      </c>
      <c r="C241" s="835" t="s">
        <v>602</v>
      </c>
      <c r="D241" s="863" t="s">
        <v>603</v>
      </c>
      <c r="E241" s="835" t="s">
        <v>3826</v>
      </c>
      <c r="F241" s="863" t="s">
        <v>3827</v>
      </c>
      <c r="G241" s="835" t="s">
        <v>4286</v>
      </c>
      <c r="H241" s="835" t="s">
        <v>4287</v>
      </c>
      <c r="I241" s="849">
        <v>6785</v>
      </c>
      <c r="J241" s="849">
        <v>2</v>
      </c>
      <c r="K241" s="850">
        <v>13570</v>
      </c>
    </row>
    <row r="242" spans="1:11" ht="14.4" customHeight="1" x14ac:dyDescent="0.3">
      <c r="A242" s="831" t="s">
        <v>583</v>
      </c>
      <c r="B242" s="832" t="s">
        <v>584</v>
      </c>
      <c r="C242" s="835" t="s">
        <v>602</v>
      </c>
      <c r="D242" s="863" t="s">
        <v>603</v>
      </c>
      <c r="E242" s="835" t="s">
        <v>3826</v>
      </c>
      <c r="F242" s="863" t="s">
        <v>3827</v>
      </c>
      <c r="G242" s="835" t="s">
        <v>4288</v>
      </c>
      <c r="H242" s="835" t="s">
        <v>4289</v>
      </c>
      <c r="I242" s="849">
        <v>4476.30859375</v>
      </c>
      <c r="J242" s="849">
        <v>17</v>
      </c>
      <c r="K242" s="850">
        <v>76854.3603515625</v>
      </c>
    </row>
    <row r="243" spans="1:11" ht="14.4" customHeight="1" x14ac:dyDescent="0.3">
      <c r="A243" s="831" t="s">
        <v>583</v>
      </c>
      <c r="B243" s="832" t="s">
        <v>584</v>
      </c>
      <c r="C243" s="835" t="s">
        <v>602</v>
      </c>
      <c r="D243" s="863" t="s">
        <v>603</v>
      </c>
      <c r="E243" s="835" t="s">
        <v>3826</v>
      </c>
      <c r="F243" s="863" t="s">
        <v>3827</v>
      </c>
      <c r="G243" s="835" t="s">
        <v>4290</v>
      </c>
      <c r="H243" s="835" t="s">
        <v>4291</v>
      </c>
      <c r="I243" s="849">
        <v>3862.2766927083335</v>
      </c>
      <c r="J243" s="849">
        <v>14</v>
      </c>
      <c r="K243" s="850">
        <v>54072</v>
      </c>
    </row>
    <row r="244" spans="1:11" ht="14.4" customHeight="1" x14ac:dyDescent="0.3">
      <c r="A244" s="831" t="s">
        <v>583</v>
      </c>
      <c r="B244" s="832" t="s">
        <v>584</v>
      </c>
      <c r="C244" s="835" t="s">
        <v>602</v>
      </c>
      <c r="D244" s="863" t="s">
        <v>603</v>
      </c>
      <c r="E244" s="835" t="s">
        <v>3826</v>
      </c>
      <c r="F244" s="863" t="s">
        <v>3827</v>
      </c>
      <c r="G244" s="835" t="s">
        <v>4292</v>
      </c>
      <c r="H244" s="835" t="s">
        <v>4293</v>
      </c>
      <c r="I244" s="849">
        <v>2309.8884626116073</v>
      </c>
      <c r="J244" s="849">
        <v>35</v>
      </c>
      <c r="K244" s="850">
        <v>80846.1015625</v>
      </c>
    </row>
    <row r="245" spans="1:11" ht="14.4" customHeight="1" x14ac:dyDescent="0.3">
      <c r="A245" s="831" t="s">
        <v>583</v>
      </c>
      <c r="B245" s="832" t="s">
        <v>584</v>
      </c>
      <c r="C245" s="835" t="s">
        <v>602</v>
      </c>
      <c r="D245" s="863" t="s">
        <v>603</v>
      </c>
      <c r="E245" s="835" t="s">
        <v>3826</v>
      </c>
      <c r="F245" s="863" t="s">
        <v>3827</v>
      </c>
      <c r="G245" s="835" t="s">
        <v>4186</v>
      </c>
      <c r="H245" s="835" t="s">
        <v>4294</v>
      </c>
      <c r="I245" s="849">
        <v>3920.39990234375</v>
      </c>
      <c r="J245" s="849">
        <v>3</v>
      </c>
      <c r="K245" s="850">
        <v>11761.19970703125</v>
      </c>
    </row>
    <row r="246" spans="1:11" ht="14.4" customHeight="1" x14ac:dyDescent="0.3">
      <c r="A246" s="831" t="s">
        <v>583</v>
      </c>
      <c r="B246" s="832" t="s">
        <v>584</v>
      </c>
      <c r="C246" s="835" t="s">
        <v>602</v>
      </c>
      <c r="D246" s="863" t="s">
        <v>603</v>
      </c>
      <c r="E246" s="835" t="s">
        <v>3826</v>
      </c>
      <c r="F246" s="863" t="s">
        <v>3827</v>
      </c>
      <c r="G246" s="835" t="s">
        <v>4188</v>
      </c>
      <c r="H246" s="835" t="s">
        <v>4295</v>
      </c>
      <c r="I246" s="849">
        <v>4660.919921875</v>
      </c>
      <c r="J246" s="849">
        <v>9</v>
      </c>
      <c r="K246" s="850">
        <v>41948.279296875</v>
      </c>
    </row>
    <row r="247" spans="1:11" ht="14.4" customHeight="1" x14ac:dyDescent="0.3">
      <c r="A247" s="831" t="s">
        <v>583</v>
      </c>
      <c r="B247" s="832" t="s">
        <v>584</v>
      </c>
      <c r="C247" s="835" t="s">
        <v>602</v>
      </c>
      <c r="D247" s="863" t="s">
        <v>603</v>
      </c>
      <c r="E247" s="835" t="s">
        <v>3826</v>
      </c>
      <c r="F247" s="863" t="s">
        <v>3827</v>
      </c>
      <c r="G247" s="835" t="s">
        <v>4184</v>
      </c>
      <c r="H247" s="835" t="s">
        <v>4296</v>
      </c>
      <c r="I247" s="849">
        <v>4660.919921875</v>
      </c>
      <c r="J247" s="849">
        <v>8</v>
      </c>
      <c r="K247" s="850">
        <v>37287.359375</v>
      </c>
    </row>
    <row r="248" spans="1:11" ht="14.4" customHeight="1" x14ac:dyDescent="0.3">
      <c r="A248" s="831" t="s">
        <v>583</v>
      </c>
      <c r="B248" s="832" t="s">
        <v>584</v>
      </c>
      <c r="C248" s="835" t="s">
        <v>602</v>
      </c>
      <c r="D248" s="863" t="s">
        <v>603</v>
      </c>
      <c r="E248" s="835" t="s">
        <v>3826</v>
      </c>
      <c r="F248" s="863" t="s">
        <v>3827</v>
      </c>
      <c r="G248" s="835" t="s">
        <v>4297</v>
      </c>
      <c r="H248" s="835" t="s">
        <v>4298</v>
      </c>
      <c r="I248" s="849">
        <v>4477</v>
      </c>
      <c r="J248" s="849">
        <v>8</v>
      </c>
      <c r="K248" s="850">
        <v>35816</v>
      </c>
    </row>
    <row r="249" spans="1:11" ht="14.4" customHeight="1" x14ac:dyDescent="0.3">
      <c r="A249" s="831" t="s">
        <v>583</v>
      </c>
      <c r="B249" s="832" t="s">
        <v>584</v>
      </c>
      <c r="C249" s="835" t="s">
        <v>602</v>
      </c>
      <c r="D249" s="863" t="s">
        <v>603</v>
      </c>
      <c r="E249" s="835" t="s">
        <v>3826</v>
      </c>
      <c r="F249" s="863" t="s">
        <v>3827</v>
      </c>
      <c r="G249" s="835" t="s">
        <v>4299</v>
      </c>
      <c r="H249" s="835" t="s">
        <v>4300</v>
      </c>
      <c r="I249" s="849">
        <v>17.059999465942383</v>
      </c>
      <c r="J249" s="849">
        <v>70</v>
      </c>
      <c r="K249" s="850">
        <v>1194.3099975585937</v>
      </c>
    </row>
    <row r="250" spans="1:11" ht="14.4" customHeight="1" x14ac:dyDescent="0.3">
      <c r="A250" s="831" t="s">
        <v>583</v>
      </c>
      <c r="B250" s="832" t="s">
        <v>584</v>
      </c>
      <c r="C250" s="835" t="s">
        <v>602</v>
      </c>
      <c r="D250" s="863" t="s">
        <v>603</v>
      </c>
      <c r="E250" s="835" t="s">
        <v>3826</v>
      </c>
      <c r="F250" s="863" t="s">
        <v>3827</v>
      </c>
      <c r="G250" s="835" t="s">
        <v>4301</v>
      </c>
      <c r="H250" s="835" t="s">
        <v>4302</v>
      </c>
      <c r="I250" s="849">
        <v>1072.06005859375</v>
      </c>
      <c r="J250" s="849">
        <v>5</v>
      </c>
      <c r="K250" s="850">
        <v>5360.2998046875</v>
      </c>
    </row>
    <row r="251" spans="1:11" ht="14.4" customHeight="1" x14ac:dyDescent="0.3">
      <c r="A251" s="831" t="s">
        <v>583</v>
      </c>
      <c r="B251" s="832" t="s">
        <v>584</v>
      </c>
      <c r="C251" s="835" t="s">
        <v>602</v>
      </c>
      <c r="D251" s="863" t="s">
        <v>603</v>
      </c>
      <c r="E251" s="835" t="s">
        <v>3826</v>
      </c>
      <c r="F251" s="863" t="s">
        <v>3827</v>
      </c>
      <c r="G251" s="835" t="s">
        <v>4303</v>
      </c>
      <c r="H251" s="835" t="s">
        <v>4304</v>
      </c>
      <c r="I251" s="849">
        <v>7.2375000715255737</v>
      </c>
      <c r="J251" s="849">
        <v>40</v>
      </c>
      <c r="K251" s="850">
        <v>289.5</v>
      </c>
    </row>
    <row r="252" spans="1:11" ht="14.4" customHeight="1" x14ac:dyDescent="0.3">
      <c r="A252" s="831" t="s">
        <v>583</v>
      </c>
      <c r="B252" s="832" t="s">
        <v>584</v>
      </c>
      <c r="C252" s="835" t="s">
        <v>602</v>
      </c>
      <c r="D252" s="863" t="s">
        <v>603</v>
      </c>
      <c r="E252" s="835" t="s">
        <v>3826</v>
      </c>
      <c r="F252" s="863" t="s">
        <v>3827</v>
      </c>
      <c r="G252" s="835" t="s">
        <v>4305</v>
      </c>
      <c r="H252" s="835" t="s">
        <v>4306</v>
      </c>
      <c r="I252" s="849">
        <v>7.0657142230442593</v>
      </c>
      <c r="J252" s="849">
        <v>160</v>
      </c>
      <c r="K252" s="850">
        <v>1109.5</v>
      </c>
    </row>
    <row r="253" spans="1:11" ht="14.4" customHeight="1" x14ac:dyDescent="0.3">
      <c r="A253" s="831" t="s">
        <v>583</v>
      </c>
      <c r="B253" s="832" t="s">
        <v>584</v>
      </c>
      <c r="C253" s="835" t="s">
        <v>602</v>
      </c>
      <c r="D253" s="863" t="s">
        <v>603</v>
      </c>
      <c r="E253" s="835" t="s">
        <v>3826</v>
      </c>
      <c r="F253" s="863" t="s">
        <v>3827</v>
      </c>
      <c r="G253" s="835" t="s">
        <v>4307</v>
      </c>
      <c r="H253" s="835" t="s">
        <v>4308</v>
      </c>
      <c r="I253" s="849">
        <v>6.7599999904632568</v>
      </c>
      <c r="J253" s="849">
        <v>70</v>
      </c>
      <c r="K253" s="850">
        <v>478.5</v>
      </c>
    </row>
    <row r="254" spans="1:11" ht="14.4" customHeight="1" x14ac:dyDescent="0.3">
      <c r="A254" s="831" t="s">
        <v>583</v>
      </c>
      <c r="B254" s="832" t="s">
        <v>584</v>
      </c>
      <c r="C254" s="835" t="s">
        <v>602</v>
      </c>
      <c r="D254" s="863" t="s">
        <v>603</v>
      </c>
      <c r="E254" s="835" t="s">
        <v>3826</v>
      </c>
      <c r="F254" s="863" t="s">
        <v>3827</v>
      </c>
      <c r="G254" s="835" t="s">
        <v>4309</v>
      </c>
      <c r="H254" s="835" t="s">
        <v>4310</v>
      </c>
      <c r="I254" s="849">
        <v>6.6500000953674316</v>
      </c>
      <c r="J254" s="849">
        <v>20</v>
      </c>
      <c r="K254" s="850">
        <v>133</v>
      </c>
    </row>
    <row r="255" spans="1:11" ht="14.4" customHeight="1" x14ac:dyDescent="0.3">
      <c r="A255" s="831" t="s">
        <v>583</v>
      </c>
      <c r="B255" s="832" t="s">
        <v>584</v>
      </c>
      <c r="C255" s="835" t="s">
        <v>602</v>
      </c>
      <c r="D255" s="863" t="s">
        <v>603</v>
      </c>
      <c r="E255" s="835" t="s">
        <v>3826</v>
      </c>
      <c r="F255" s="863" t="s">
        <v>3827</v>
      </c>
      <c r="G255" s="835" t="s">
        <v>4311</v>
      </c>
      <c r="H255" s="835" t="s">
        <v>4312</v>
      </c>
      <c r="I255" s="849">
        <v>798.5999755859375</v>
      </c>
      <c r="J255" s="849">
        <v>70</v>
      </c>
      <c r="K255" s="850">
        <v>55902</v>
      </c>
    </row>
    <row r="256" spans="1:11" ht="14.4" customHeight="1" x14ac:dyDescent="0.3">
      <c r="A256" s="831" t="s">
        <v>583</v>
      </c>
      <c r="B256" s="832" t="s">
        <v>584</v>
      </c>
      <c r="C256" s="835" t="s">
        <v>602</v>
      </c>
      <c r="D256" s="863" t="s">
        <v>603</v>
      </c>
      <c r="E256" s="835" t="s">
        <v>3826</v>
      </c>
      <c r="F256" s="863" t="s">
        <v>3827</v>
      </c>
      <c r="G256" s="835" t="s">
        <v>4313</v>
      </c>
      <c r="H256" s="835" t="s">
        <v>4314</v>
      </c>
      <c r="I256" s="849">
        <v>4123.27978515625</v>
      </c>
      <c r="J256" s="849">
        <v>9</v>
      </c>
      <c r="K256" s="850">
        <v>37109.490234375</v>
      </c>
    </row>
    <row r="257" spans="1:11" ht="14.4" customHeight="1" x14ac:dyDescent="0.3">
      <c r="A257" s="831" t="s">
        <v>583</v>
      </c>
      <c r="B257" s="832" t="s">
        <v>584</v>
      </c>
      <c r="C257" s="835" t="s">
        <v>602</v>
      </c>
      <c r="D257" s="863" t="s">
        <v>603</v>
      </c>
      <c r="E257" s="835" t="s">
        <v>3826</v>
      </c>
      <c r="F257" s="863" t="s">
        <v>3827</v>
      </c>
      <c r="G257" s="835" t="s">
        <v>4313</v>
      </c>
      <c r="H257" s="835" t="s">
        <v>4315</v>
      </c>
      <c r="I257" s="849">
        <v>4123.27490234375</v>
      </c>
      <c r="J257" s="849">
        <v>6</v>
      </c>
      <c r="K257" s="850">
        <v>24739.6298828125</v>
      </c>
    </row>
    <row r="258" spans="1:11" ht="14.4" customHeight="1" x14ac:dyDescent="0.3">
      <c r="A258" s="831" t="s">
        <v>583</v>
      </c>
      <c r="B258" s="832" t="s">
        <v>584</v>
      </c>
      <c r="C258" s="835" t="s">
        <v>602</v>
      </c>
      <c r="D258" s="863" t="s">
        <v>603</v>
      </c>
      <c r="E258" s="835" t="s">
        <v>3826</v>
      </c>
      <c r="F258" s="863" t="s">
        <v>3827</v>
      </c>
      <c r="G258" s="835" t="s">
        <v>4316</v>
      </c>
      <c r="H258" s="835" t="s">
        <v>4317</v>
      </c>
      <c r="I258" s="849">
        <v>123.18000030517578</v>
      </c>
      <c r="J258" s="849">
        <v>650</v>
      </c>
      <c r="K258" s="850">
        <v>80065.69873046875</v>
      </c>
    </row>
    <row r="259" spans="1:11" ht="14.4" customHeight="1" x14ac:dyDescent="0.3">
      <c r="A259" s="831" t="s">
        <v>583</v>
      </c>
      <c r="B259" s="832" t="s">
        <v>584</v>
      </c>
      <c r="C259" s="835" t="s">
        <v>602</v>
      </c>
      <c r="D259" s="863" t="s">
        <v>603</v>
      </c>
      <c r="E259" s="835" t="s">
        <v>3826</v>
      </c>
      <c r="F259" s="863" t="s">
        <v>3827</v>
      </c>
      <c r="G259" s="835" t="s">
        <v>4318</v>
      </c>
      <c r="H259" s="835" t="s">
        <v>4319</v>
      </c>
      <c r="I259" s="849">
        <v>16.455999755859374</v>
      </c>
      <c r="J259" s="849">
        <v>605</v>
      </c>
      <c r="K259" s="850">
        <v>9955.39990234375</v>
      </c>
    </row>
    <row r="260" spans="1:11" ht="14.4" customHeight="1" x14ac:dyDescent="0.3">
      <c r="A260" s="831" t="s">
        <v>583</v>
      </c>
      <c r="B260" s="832" t="s">
        <v>584</v>
      </c>
      <c r="C260" s="835" t="s">
        <v>602</v>
      </c>
      <c r="D260" s="863" t="s">
        <v>603</v>
      </c>
      <c r="E260" s="835" t="s">
        <v>3826</v>
      </c>
      <c r="F260" s="863" t="s">
        <v>3827</v>
      </c>
      <c r="G260" s="835" t="s">
        <v>4320</v>
      </c>
      <c r="H260" s="835" t="s">
        <v>4321</v>
      </c>
      <c r="I260" s="849">
        <v>5060</v>
      </c>
      <c r="J260" s="849">
        <v>1</v>
      </c>
      <c r="K260" s="850">
        <v>5060</v>
      </c>
    </row>
    <row r="261" spans="1:11" ht="14.4" customHeight="1" x14ac:dyDescent="0.3">
      <c r="A261" s="831" t="s">
        <v>583</v>
      </c>
      <c r="B261" s="832" t="s">
        <v>584</v>
      </c>
      <c r="C261" s="835" t="s">
        <v>602</v>
      </c>
      <c r="D261" s="863" t="s">
        <v>603</v>
      </c>
      <c r="E261" s="835" t="s">
        <v>3826</v>
      </c>
      <c r="F261" s="863" t="s">
        <v>3827</v>
      </c>
      <c r="G261" s="835" t="s">
        <v>4322</v>
      </c>
      <c r="H261" s="835" t="s">
        <v>4323</v>
      </c>
      <c r="I261" s="849">
        <v>5060</v>
      </c>
      <c r="J261" s="849">
        <v>7</v>
      </c>
      <c r="K261" s="850">
        <v>35420</v>
      </c>
    </row>
    <row r="262" spans="1:11" ht="14.4" customHeight="1" x14ac:dyDescent="0.3">
      <c r="A262" s="831" t="s">
        <v>583</v>
      </c>
      <c r="B262" s="832" t="s">
        <v>584</v>
      </c>
      <c r="C262" s="835" t="s">
        <v>602</v>
      </c>
      <c r="D262" s="863" t="s">
        <v>603</v>
      </c>
      <c r="E262" s="835" t="s">
        <v>3826</v>
      </c>
      <c r="F262" s="863" t="s">
        <v>3827</v>
      </c>
      <c r="G262" s="835" t="s">
        <v>4324</v>
      </c>
      <c r="H262" s="835" t="s">
        <v>4325</v>
      </c>
      <c r="I262" s="849">
        <v>5060</v>
      </c>
      <c r="J262" s="849">
        <v>2</v>
      </c>
      <c r="K262" s="850">
        <v>10120</v>
      </c>
    </row>
    <row r="263" spans="1:11" ht="14.4" customHeight="1" x14ac:dyDescent="0.3">
      <c r="A263" s="831" t="s">
        <v>583</v>
      </c>
      <c r="B263" s="832" t="s">
        <v>584</v>
      </c>
      <c r="C263" s="835" t="s">
        <v>602</v>
      </c>
      <c r="D263" s="863" t="s">
        <v>603</v>
      </c>
      <c r="E263" s="835" t="s">
        <v>3826</v>
      </c>
      <c r="F263" s="863" t="s">
        <v>3827</v>
      </c>
      <c r="G263" s="835" t="s">
        <v>4326</v>
      </c>
      <c r="H263" s="835" t="s">
        <v>4327</v>
      </c>
      <c r="I263" s="849">
        <v>192.0099983215332</v>
      </c>
      <c r="J263" s="849">
        <v>48</v>
      </c>
      <c r="K263" s="850">
        <v>9216.47998046875</v>
      </c>
    </row>
    <row r="264" spans="1:11" ht="14.4" customHeight="1" x14ac:dyDescent="0.3">
      <c r="A264" s="831" t="s">
        <v>583</v>
      </c>
      <c r="B264" s="832" t="s">
        <v>584</v>
      </c>
      <c r="C264" s="835" t="s">
        <v>602</v>
      </c>
      <c r="D264" s="863" t="s">
        <v>603</v>
      </c>
      <c r="E264" s="835" t="s">
        <v>3826</v>
      </c>
      <c r="F264" s="863" t="s">
        <v>3827</v>
      </c>
      <c r="G264" s="835" t="s">
        <v>3834</v>
      </c>
      <c r="H264" s="835" t="s">
        <v>3835</v>
      </c>
      <c r="I264" s="849">
        <v>1.0900000333786011</v>
      </c>
      <c r="J264" s="849">
        <v>16800</v>
      </c>
      <c r="K264" s="850">
        <v>18312</v>
      </c>
    </row>
    <row r="265" spans="1:11" ht="14.4" customHeight="1" x14ac:dyDescent="0.3">
      <c r="A265" s="831" t="s">
        <v>583</v>
      </c>
      <c r="B265" s="832" t="s">
        <v>584</v>
      </c>
      <c r="C265" s="835" t="s">
        <v>602</v>
      </c>
      <c r="D265" s="863" t="s">
        <v>603</v>
      </c>
      <c r="E265" s="835" t="s">
        <v>3826</v>
      </c>
      <c r="F265" s="863" t="s">
        <v>3827</v>
      </c>
      <c r="G265" s="835" t="s">
        <v>3836</v>
      </c>
      <c r="H265" s="835" t="s">
        <v>3837</v>
      </c>
      <c r="I265" s="849">
        <v>0.476666659116745</v>
      </c>
      <c r="J265" s="849">
        <v>7000</v>
      </c>
      <c r="K265" s="850">
        <v>3335</v>
      </c>
    </row>
    <row r="266" spans="1:11" ht="14.4" customHeight="1" x14ac:dyDescent="0.3">
      <c r="A266" s="831" t="s">
        <v>583</v>
      </c>
      <c r="B266" s="832" t="s">
        <v>584</v>
      </c>
      <c r="C266" s="835" t="s">
        <v>602</v>
      </c>
      <c r="D266" s="863" t="s">
        <v>603</v>
      </c>
      <c r="E266" s="835" t="s">
        <v>3826</v>
      </c>
      <c r="F266" s="863" t="s">
        <v>3827</v>
      </c>
      <c r="G266" s="835" t="s">
        <v>3838</v>
      </c>
      <c r="H266" s="835" t="s">
        <v>3839</v>
      </c>
      <c r="I266" s="849">
        <v>1.6739999532699585</v>
      </c>
      <c r="J266" s="849">
        <v>11200</v>
      </c>
      <c r="K266" s="850">
        <v>18743</v>
      </c>
    </row>
    <row r="267" spans="1:11" ht="14.4" customHeight="1" x14ac:dyDescent="0.3">
      <c r="A267" s="831" t="s">
        <v>583</v>
      </c>
      <c r="B267" s="832" t="s">
        <v>584</v>
      </c>
      <c r="C267" s="835" t="s">
        <v>602</v>
      </c>
      <c r="D267" s="863" t="s">
        <v>603</v>
      </c>
      <c r="E267" s="835" t="s">
        <v>3826</v>
      </c>
      <c r="F267" s="863" t="s">
        <v>3827</v>
      </c>
      <c r="G267" s="835" t="s">
        <v>3840</v>
      </c>
      <c r="H267" s="835" t="s">
        <v>3841</v>
      </c>
      <c r="I267" s="849">
        <v>0.67000001668930054</v>
      </c>
      <c r="J267" s="849">
        <v>14000</v>
      </c>
      <c r="K267" s="850">
        <v>9380</v>
      </c>
    </row>
    <row r="268" spans="1:11" ht="14.4" customHeight="1" x14ac:dyDescent="0.3">
      <c r="A268" s="831" t="s">
        <v>583</v>
      </c>
      <c r="B268" s="832" t="s">
        <v>584</v>
      </c>
      <c r="C268" s="835" t="s">
        <v>602</v>
      </c>
      <c r="D268" s="863" t="s">
        <v>603</v>
      </c>
      <c r="E268" s="835" t="s">
        <v>3826</v>
      </c>
      <c r="F268" s="863" t="s">
        <v>3827</v>
      </c>
      <c r="G268" s="835" t="s">
        <v>4328</v>
      </c>
      <c r="H268" s="835" t="s">
        <v>4329</v>
      </c>
      <c r="I268" s="849">
        <v>1.8362500071525574</v>
      </c>
      <c r="J268" s="849">
        <v>1900</v>
      </c>
      <c r="K268" s="850">
        <v>3476</v>
      </c>
    </row>
    <row r="269" spans="1:11" ht="14.4" customHeight="1" x14ac:dyDescent="0.3">
      <c r="A269" s="831" t="s">
        <v>583</v>
      </c>
      <c r="B269" s="832" t="s">
        <v>584</v>
      </c>
      <c r="C269" s="835" t="s">
        <v>602</v>
      </c>
      <c r="D269" s="863" t="s">
        <v>603</v>
      </c>
      <c r="E269" s="835" t="s">
        <v>3826</v>
      </c>
      <c r="F269" s="863" t="s">
        <v>3827</v>
      </c>
      <c r="G269" s="835" t="s">
        <v>4330</v>
      </c>
      <c r="H269" s="835" t="s">
        <v>4331</v>
      </c>
      <c r="I269" s="849">
        <v>6.309999942779541</v>
      </c>
      <c r="J269" s="849">
        <v>1300</v>
      </c>
      <c r="K269" s="850">
        <v>8205.219970703125</v>
      </c>
    </row>
    <row r="270" spans="1:11" ht="14.4" customHeight="1" x14ac:dyDescent="0.3">
      <c r="A270" s="831" t="s">
        <v>583</v>
      </c>
      <c r="B270" s="832" t="s">
        <v>584</v>
      </c>
      <c r="C270" s="835" t="s">
        <v>602</v>
      </c>
      <c r="D270" s="863" t="s">
        <v>603</v>
      </c>
      <c r="E270" s="835" t="s">
        <v>3826</v>
      </c>
      <c r="F270" s="863" t="s">
        <v>3827</v>
      </c>
      <c r="G270" s="835" t="s">
        <v>4332</v>
      </c>
      <c r="H270" s="835" t="s">
        <v>4333</v>
      </c>
      <c r="I270" s="849">
        <v>9.1499996185302734</v>
      </c>
      <c r="J270" s="849">
        <v>2100</v>
      </c>
      <c r="K270" s="850">
        <v>19208.36962890625</v>
      </c>
    </row>
    <row r="271" spans="1:11" ht="14.4" customHeight="1" x14ac:dyDescent="0.3">
      <c r="A271" s="831" t="s">
        <v>583</v>
      </c>
      <c r="B271" s="832" t="s">
        <v>584</v>
      </c>
      <c r="C271" s="835" t="s">
        <v>602</v>
      </c>
      <c r="D271" s="863" t="s">
        <v>603</v>
      </c>
      <c r="E271" s="835" t="s">
        <v>3826</v>
      </c>
      <c r="F271" s="863" t="s">
        <v>3827</v>
      </c>
      <c r="G271" s="835" t="s">
        <v>4334</v>
      </c>
      <c r="H271" s="835" t="s">
        <v>4335</v>
      </c>
      <c r="I271" s="849">
        <v>7.429999828338623</v>
      </c>
      <c r="J271" s="849">
        <v>24900</v>
      </c>
      <c r="K271" s="850">
        <v>185002.849609375</v>
      </c>
    </row>
    <row r="272" spans="1:11" ht="14.4" customHeight="1" x14ac:dyDescent="0.3">
      <c r="A272" s="831" t="s">
        <v>583</v>
      </c>
      <c r="B272" s="832" t="s">
        <v>584</v>
      </c>
      <c r="C272" s="835" t="s">
        <v>602</v>
      </c>
      <c r="D272" s="863" t="s">
        <v>603</v>
      </c>
      <c r="E272" s="835" t="s">
        <v>3826</v>
      </c>
      <c r="F272" s="863" t="s">
        <v>3827</v>
      </c>
      <c r="G272" s="835" t="s">
        <v>4336</v>
      </c>
      <c r="H272" s="835" t="s">
        <v>4337</v>
      </c>
      <c r="I272" s="849">
        <v>15.729999542236328</v>
      </c>
      <c r="J272" s="849">
        <v>2760</v>
      </c>
      <c r="K272" s="850">
        <v>43414.7998046875</v>
      </c>
    </row>
    <row r="273" spans="1:11" ht="14.4" customHeight="1" x14ac:dyDescent="0.3">
      <c r="A273" s="831" t="s">
        <v>583</v>
      </c>
      <c r="B273" s="832" t="s">
        <v>584</v>
      </c>
      <c r="C273" s="835" t="s">
        <v>602</v>
      </c>
      <c r="D273" s="863" t="s">
        <v>603</v>
      </c>
      <c r="E273" s="835" t="s">
        <v>3826</v>
      </c>
      <c r="F273" s="863" t="s">
        <v>3827</v>
      </c>
      <c r="G273" s="835" t="s">
        <v>4338</v>
      </c>
      <c r="H273" s="835" t="s">
        <v>4339</v>
      </c>
      <c r="I273" s="849">
        <v>8.8319999694824212</v>
      </c>
      <c r="J273" s="849">
        <v>11510</v>
      </c>
      <c r="K273" s="850">
        <v>101649.39990234375</v>
      </c>
    </row>
    <row r="274" spans="1:11" ht="14.4" customHeight="1" x14ac:dyDescent="0.3">
      <c r="A274" s="831" t="s">
        <v>583</v>
      </c>
      <c r="B274" s="832" t="s">
        <v>584</v>
      </c>
      <c r="C274" s="835" t="s">
        <v>602</v>
      </c>
      <c r="D274" s="863" t="s">
        <v>603</v>
      </c>
      <c r="E274" s="835" t="s">
        <v>3826</v>
      </c>
      <c r="F274" s="863" t="s">
        <v>3827</v>
      </c>
      <c r="G274" s="835" t="s">
        <v>4340</v>
      </c>
      <c r="H274" s="835" t="s">
        <v>4341</v>
      </c>
      <c r="I274" s="849">
        <v>2.1783334016799927</v>
      </c>
      <c r="J274" s="849">
        <v>800</v>
      </c>
      <c r="K274" s="850">
        <v>1742</v>
      </c>
    </row>
    <row r="275" spans="1:11" ht="14.4" customHeight="1" x14ac:dyDescent="0.3">
      <c r="A275" s="831" t="s">
        <v>583</v>
      </c>
      <c r="B275" s="832" t="s">
        <v>584</v>
      </c>
      <c r="C275" s="835" t="s">
        <v>602</v>
      </c>
      <c r="D275" s="863" t="s">
        <v>603</v>
      </c>
      <c r="E275" s="835" t="s">
        <v>3826</v>
      </c>
      <c r="F275" s="863" t="s">
        <v>3827</v>
      </c>
      <c r="G275" s="835" t="s">
        <v>4342</v>
      </c>
      <c r="H275" s="835" t="s">
        <v>4343</v>
      </c>
      <c r="I275" s="849">
        <v>6.2300000190734863</v>
      </c>
      <c r="J275" s="849">
        <v>2140</v>
      </c>
      <c r="K275" s="850">
        <v>13332.200042724609</v>
      </c>
    </row>
    <row r="276" spans="1:11" ht="14.4" customHeight="1" x14ac:dyDescent="0.3">
      <c r="A276" s="831" t="s">
        <v>583</v>
      </c>
      <c r="B276" s="832" t="s">
        <v>584</v>
      </c>
      <c r="C276" s="835" t="s">
        <v>602</v>
      </c>
      <c r="D276" s="863" t="s">
        <v>603</v>
      </c>
      <c r="E276" s="835" t="s">
        <v>3826</v>
      </c>
      <c r="F276" s="863" t="s">
        <v>3827</v>
      </c>
      <c r="G276" s="835" t="s">
        <v>4344</v>
      </c>
      <c r="H276" s="835" t="s">
        <v>4345</v>
      </c>
      <c r="I276" s="849">
        <v>1427.800048828125</v>
      </c>
      <c r="J276" s="849">
        <v>10</v>
      </c>
      <c r="K276" s="850">
        <v>14278</v>
      </c>
    </row>
    <row r="277" spans="1:11" ht="14.4" customHeight="1" x14ac:dyDescent="0.3">
      <c r="A277" s="831" t="s">
        <v>583</v>
      </c>
      <c r="B277" s="832" t="s">
        <v>584</v>
      </c>
      <c r="C277" s="835" t="s">
        <v>602</v>
      </c>
      <c r="D277" s="863" t="s">
        <v>603</v>
      </c>
      <c r="E277" s="835" t="s">
        <v>3826</v>
      </c>
      <c r="F277" s="863" t="s">
        <v>3827</v>
      </c>
      <c r="G277" s="835" t="s">
        <v>4346</v>
      </c>
      <c r="H277" s="835" t="s">
        <v>4347</v>
      </c>
      <c r="I277" s="849">
        <v>600</v>
      </c>
      <c r="J277" s="849">
        <v>10</v>
      </c>
      <c r="K277" s="850">
        <v>6000.02001953125</v>
      </c>
    </row>
    <row r="278" spans="1:11" ht="14.4" customHeight="1" x14ac:dyDescent="0.3">
      <c r="A278" s="831" t="s">
        <v>583</v>
      </c>
      <c r="B278" s="832" t="s">
        <v>584</v>
      </c>
      <c r="C278" s="835" t="s">
        <v>602</v>
      </c>
      <c r="D278" s="863" t="s">
        <v>603</v>
      </c>
      <c r="E278" s="835" t="s">
        <v>3826</v>
      </c>
      <c r="F278" s="863" t="s">
        <v>3827</v>
      </c>
      <c r="G278" s="835" t="s">
        <v>4348</v>
      </c>
      <c r="H278" s="835" t="s">
        <v>4349</v>
      </c>
      <c r="I278" s="849">
        <v>1647.2900390625</v>
      </c>
      <c r="J278" s="849">
        <v>5</v>
      </c>
      <c r="K278" s="850">
        <v>8236.4697265625</v>
      </c>
    </row>
    <row r="279" spans="1:11" ht="14.4" customHeight="1" x14ac:dyDescent="0.3">
      <c r="A279" s="831" t="s">
        <v>583</v>
      </c>
      <c r="B279" s="832" t="s">
        <v>584</v>
      </c>
      <c r="C279" s="835" t="s">
        <v>602</v>
      </c>
      <c r="D279" s="863" t="s">
        <v>603</v>
      </c>
      <c r="E279" s="835" t="s">
        <v>3826</v>
      </c>
      <c r="F279" s="863" t="s">
        <v>3827</v>
      </c>
      <c r="G279" s="835" t="s">
        <v>4350</v>
      </c>
      <c r="H279" s="835" t="s">
        <v>4351</v>
      </c>
      <c r="I279" s="849">
        <v>1406.6300048828125</v>
      </c>
      <c r="J279" s="849">
        <v>35</v>
      </c>
      <c r="K279" s="850">
        <v>49231.9091796875</v>
      </c>
    </row>
    <row r="280" spans="1:11" ht="14.4" customHeight="1" x14ac:dyDescent="0.3">
      <c r="A280" s="831" t="s">
        <v>583</v>
      </c>
      <c r="B280" s="832" t="s">
        <v>584</v>
      </c>
      <c r="C280" s="835" t="s">
        <v>602</v>
      </c>
      <c r="D280" s="863" t="s">
        <v>603</v>
      </c>
      <c r="E280" s="835" t="s">
        <v>3826</v>
      </c>
      <c r="F280" s="863" t="s">
        <v>3827</v>
      </c>
      <c r="G280" s="835" t="s">
        <v>4352</v>
      </c>
      <c r="H280" s="835" t="s">
        <v>4353</v>
      </c>
      <c r="I280" s="849">
        <v>229.89999389648437</v>
      </c>
      <c r="J280" s="849">
        <v>220</v>
      </c>
      <c r="K280" s="850">
        <v>50577.98046875</v>
      </c>
    </row>
    <row r="281" spans="1:11" ht="14.4" customHeight="1" x14ac:dyDescent="0.3">
      <c r="A281" s="831" t="s">
        <v>583</v>
      </c>
      <c r="B281" s="832" t="s">
        <v>584</v>
      </c>
      <c r="C281" s="835" t="s">
        <v>602</v>
      </c>
      <c r="D281" s="863" t="s">
        <v>603</v>
      </c>
      <c r="E281" s="835" t="s">
        <v>3826</v>
      </c>
      <c r="F281" s="863" t="s">
        <v>3827</v>
      </c>
      <c r="G281" s="835" t="s">
        <v>4354</v>
      </c>
      <c r="H281" s="835" t="s">
        <v>4355</v>
      </c>
      <c r="I281" s="849">
        <v>229.89999389648437</v>
      </c>
      <c r="J281" s="849">
        <v>500</v>
      </c>
      <c r="K281" s="850">
        <v>114950.0498046875</v>
      </c>
    </row>
    <row r="282" spans="1:11" ht="14.4" customHeight="1" x14ac:dyDescent="0.3">
      <c r="A282" s="831" t="s">
        <v>583</v>
      </c>
      <c r="B282" s="832" t="s">
        <v>584</v>
      </c>
      <c r="C282" s="835" t="s">
        <v>602</v>
      </c>
      <c r="D282" s="863" t="s">
        <v>603</v>
      </c>
      <c r="E282" s="835" t="s">
        <v>3826</v>
      </c>
      <c r="F282" s="863" t="s">
        <v>3827</v>
      </c>
      <c r="G282" s="835" t="s">
        <v>4356</v>
      </c>
      <c r="H282" s="835" t="s">
        <v>4357</v>
      </c>
      <c r="I282" s="849">
        <v>193.60000610351562</v>
      </c>
      <c r="J282" s="849">
        <v>20</v>
      </c>
      <c r="K282" s="850">
        <v>3872</v>
      </c>
    </row>
    <row r="283" spans="1:11" ht="14.4" customHeight="1" x14ac:dyDescent="0.3">
      <c r="A283" s="831" t="s">
        <v>583</v>
      </c>
      <c r="B283" s="832" t="s">
        <v>584</v>
      </c>
      <c r="C283" s="835" t="s">
        <v>602</v>
      </c>
      <c r="D283" s="863" t="s">
        <v>603</v>
      </c>
      <c r="E283" s="835" t="s">
        <v>3826</v>
      </c>
      <c r="F283" s="863" t="s">
        <v>3827</v>
      </c>
      <c r="G283" s="835" t="s">
        <v>4358</v>
      </c>
      <c r="H283" s="835" t="s">
        <v>4359</v>
      </c>
      <c r="I283" s="849">
        <v>122.10000101725261</v>
      </c>
      <c r="J283" s="849">
        <v>11</v>
      </c>
      <c r="K283" s="850">
        <v>1338.1499786376953</v>
      </c>
    </row>
    <row r="284" spans="1:11" ht="14.4" customHeight="1" x14ac:dyDescent="0.3">
      <c r="A284" s="831" t="s">
        <v>583</v>
      </c>
      <c r="B284" s="832" t="s">
        <v>584</v>
      </c>
      <c r="C284" s="835" t="s">
        <v>602</v>
      </c>
      <c r="D284" s="863" t="s">
        <v>603</v>
      </c>
      <c r="E284" s="835" t="s">
        <v>3826</v>
      </c>
      <c r="F284" s="863" t="s">
        <v>3827</v>
      </c>
      <c r="G284" s="835" t="s">
        <v>4360</v>
      </c>
      <c r="H284" s="835" t="s">
        <v>4361</v>
      </c>
      <c r="I284" s="849">
        <v>35.090000152587891</v>
      </c>
      <c r="J284" s="849">
        <v>5</v>
      </c>
      <c r="K284" s="850">
        <v>175.44999694824219</v>
      </c>
    </row>
    <row r="285" spans="1:11" ht="14.4" customHeight="1" x14ac:dyDescent="0.3">
      <c r="A285" s="831" t="s">
        <v>583</v>
      </c>
      <c r="B285" s="832" t="s">
        <v>584</v>
      </c>
      <c r="C285" s="835" t="s">
        <v>602</v>
      </c>
      <c r="D285" s="863" t="s">
        <v>603</v>
      </c>
      <c r="E285" s="835" t="s">
        <v>3826</v>
      </c>
      <c r="F285" s="863" t="s">
        <v>3827</v>
      </c>
      <c r="G285" s="835" t="s">
        <v>4362</v>
      </c>
      <c r="H285" s="835" t="s">
        <v>4363</v>
      </c>
      <c r="I285" s="849">
        <v>42.349998474121094</v>
      </c>
      <c r="J285" s="849">
        <v>2</v>
      </c>
      <c r="K285" s="850">
        <v>84.699996948242188</v>
      </c>
    </row>
    <row r="286" spans="1:11" ht="14.4" customHeight="1" x14ac:dyDescent="0.3">
      <c r="A286" s="831" t="s">
        <v>583</v>
      </c>
      <c r="B286" s="832" t="s">
        <v>584</v>
      </c>
      <c r="C286" s="835" t="s">
        <v>602</v>
      </c>
      <c r="D286" s="863" t="s">
        <v>603</v>
      </c>
      <c r="E286" s="835" t="s">
        <v>3826</v>
      </c>
      <c r="F286" s="863" t="s">
        <v>3827</v>
      </c>
      <c r="G286" s="835" t="s">
        <v>4364</v>
      </c>
      <c r="H286" s="835" t="s">
        <v>4365</v>
      </c>
      <c r="I286" s="849">
        <v>150.00399780273437</v>
      </c>
      <c r="J286" s="849">
        <v>40</v>
      </c>
      <c r="K286" s="850">
        <v>6000.170166015625</v>
      </c>
    </row>
    <row r="287" spans="1:11" ht="14.4" customHeight="1" x14ac:dyDescent="0.3">
      <c r="A287" s="831" t="s">
        <v>583</v>
      </c>
      <c r="B287" s="832" t="s">
        <v>584</v>
      </c>
      <c r="C287" s="835" t="s">
        <v>602</v>
      </c>
      <c r="D287" s="863" t="s">
        <v>603</v>
      </c>
      <c r="E287" s="835" t="s">
        <v>3826</v>
      </c>
      <c r="F287" s="863" t="s">
        <v>3827</v>
      </c>
      <c r="G287" s="835" t="s">
        <v>4366</v>
      </c>
      <c r="H287" s="835" t="s">
        <v>4367</v>
      </c>
      <c r="I287" s="849">
        <v>150</v>
      </c>
      <c r="J287" s="849">
        <v>10</v>
      </c>
      <c r="K287" s="850">
        <v>1500.0400390625</v>
      </c>
    </row>
    <row r="288" spans="1:11" ht="14.4" customHeight="1" x14ac:dyDescent="0.3">
      <c r="A288" s="831" t="s">
        <v>583</v>
      </c>
      <c r="B288" s="832" t="s">
        <v>584</v>
      </c>
      <c r="C288" s="835" t="s">
        <v>602</v>
      </c>
      <c r="D288" s="863" t="s">
        <v>603</v>
      </c>
      <c r="E288" s="835" t="s">
        <v>3826</v>
      </c>
      <c r="F288" s="863" t="s">
        <v>3827</v>
      </c>
      <c r="G288" s="835" t="s">
        <v>4368</v>
      </c>
      <c r="H288" s="835" t="s">
        <v>4369</v>
      </c>
      <c r="I288" s="849">
        <v>168.19000244140625</v>
      </c>
      <c r="J288" s="849">
        <v>10</v>
      </c>
      <c r="K288" s="850">
        <v>1681.9000244140625</v>
      </c>
    </row>
    <row r="289" spans="1:11" ht="14.4" customHeight="1" x14ac:dyDescent="0.3">
      <c r="A289" s="831" t="s">
        <v>583</v>
      </c>
      <c r="B289" s="832" t="s">
        <v>584</v>
      </c>
      <c r="C289" s="835" t="s">
        <v>602</v>
      </c>
      <c r="D289" s="863" t="s">
        <v>603</v>
      </c>
      <c r="E289" s="835" t="s">
        <v>3826</v>
      </c>
      <c r="F289" s="863" t="s">
        <v>3827</v>
      </c>
      <c r="G289" s="835" t="s">
        <v>4370</v>
      </c>
      <c r="H289" s="835" t="s">
        <v>4371</v>
      </c>
      <c r="I289" s="849">
        <v>82.158003234863287</v>
      </c>
      <c r="J289" s="849">
        <v>80</v>
      </c>
      <c r="K289" s="850">
        <v>6572.6400146484375</v>
      </c>
    </row>
    <row r="290" spans="1:11" ht="14.4" customHeight="1" x14ac:dyDescent="0.3">
      <c r="A290" s="831" t="s">
        <v>583</v>
      </c>
      <c r="B290" s="832" t="s">
        <v>584</v>
      </c>
      <c r="C290" s="835" t="s">
        <v>602</v>
      </c>
      <c r="D290" s="863" t="s">
        <v>603</v>
      </c>
      <c r="E290" s="835" t="s">
        <v>3826</v>
      </c>
      <c r="F290" s="863" t="s">
        <v>3827</v>
      </c>
      <c r="G290" s="835" t="s">
        <v>4372</v>
      </c>
      <c r="H290" s="835" t="s">
        <v>4373</v>
      </c>
      <c r="I290" s="849">
        <v>594.84002685546875</v>
      </c>
      <c r="J290" s="849">
        <v>5</v>
      </c>
      <c r="K290" s="850">
        <v>2974.179931640625</v>
      </c>
    </row>
    <row r="291" spans="1:11" ht="14.4" customHeight="1" x14ac:dyDescent="0.3">
      <c r="A291" s="831" t="s">
        <v>583</v>
      </c>
      <c r="B291" s="832" t="s">
        <v>584</v>
      </c>
      <c r="C291" s="835" t="s">
        <v>602</v>
      </c>
      <c r="D291" s="863" t="s">
        <v>603</v>
      </c>
      <c r="E291" s="835" t="s">
        <v>3826</v>
      </c>
      <c r="F291" s="863" t="s">
        <v>3827</v>
      </c>
      <c r="G291" s="835" t="s">
        <v>4374</v>
      </c>
      <c r="H291" s="835" t="s">
        <v>4375</v>
      </c>
      <c r="I291" s="849">
        <v>1.2699999809265137</v>
      </c>
      <c r="J291" s="849">
        <v>3000</v>
      </c>
      <c r="K291" s="850">
        <v>3810</v>
      </c>
    </row>
    <row r="292" spans="1:11" ht="14.4" customHeight="1" x14ac:dyDescent="0.3">
      <c r="A292" s="831" t="s">
        <v>583</v>
      </c>
      <c r="B292" s="832" t="s">
        <v>584</v>
      </c>
      <c r="C292" s="835" t="s">
        <v>602</v>
      </c>
      <c r="D292" s="863" t="s">
        <v>603</v>
      </c>
      <c r="E292" s="835" t="s">
        <v>3826</v>
      </c>
      <c r="F292" s="863" t="s">
        <v>3827</v>
      </c>
      <c r="G292" s="835" t="s">
        <v>4376</v>
      </c>
      <c r="H292" s="835" t="s">
        <v>4377</v>
      </c>
      <c r="I292" s="849">
        <v>1.0299999713897705</v>
      </c>
      <c r="J292" s="849">
        <v>1575</v>
      </c>
      <c r="K292" s="850">
        <v>1622.25</v>
      </c>
    </row>
    <row r="293" spans="1:11" ht="14.4" customHeight="1" x14ac:dyDescent="0.3">
      <c r="A293" s="831" t="s">
        <v>583</v>
      </c>
      <c r="B293" s="832" t="s">
        <v>584</v>
      </c>
      <c r="C293" s="835" t="s">
        <v>602</v>
      </c>
      <c r="D293" s="863" t="s">
        <v>603</v>
      </c>
      <c r="E293" s="835" t="s">
        <v>3826</v>
      </c>
      <c r="F293" s="863" t="s">
        <v>3827</v>
      </c>
      <c r="G293" s="835" t="s">
        <v>4378</v>
      </c>
      <c r="H293" s="835" t="s">
        <v>4379</v>
      </c>
      <c r="I293" s="849">
        <v>3.1333334445953369</v>
      </c>
      <c r="J293" s="849">
        <v>600</v>
      </c>
      <c r="K293" s="850">
        <v>1880</v>
      </c>
    </row>
    <row r="294" spans="1:11" ht="14.4" customHeight="1" x14ac:dyDescent="0.3">
      <c r="A294" s="831" t="s">
        <v>583</v>
      </c>
      <c r="B294" s="832" t="s">
        <v>584</v>
      </c>
      <c r="C294" s="835" t="s">
        <v>602</v>
      </c>
      <c r="D294" s="863" t="s">
        <v>603</v>
      </c>
      <c r="E294" s="835" t="s">
        <v>3826</v>
      </c>
      <c r="F294" s="863" t="s">
        <v>3827</v>
      </c>
      <c r="G294" s="835" t="s">
        <v>4380</v>
      </c>
      <c r="H294" s="835" t="s">
        <v>4381</v>
      </c>
      <c r="I294" s="849">
        <v>116.16000366210937</v>
      </c>
      <c r="J294" s="849">
        <v>30</v>
      </c>
      <c r="K294" s="850">
        <v>3484.800048828125</v>
      </c>
    </row>
    <row r="295" spans="1:11" ht="14.4" customHeight="1" x14ac:dyDescent="0.3">
      <c r="A295" s="831" t="s">
        <v>583</v>
      </c>
      <c r="B295" s="832" t="s">
        <v>584</v>
      </c>
      <c r="C295" s="835" t="s">
        <v>602</v>
      </c>
      <c r="D295" s="863" t="s">
        <v>603</v>
      </c>
      <c r="E295" s="835" t="s">
        <v>3826</v>
      </c>
      <c r="F295" s="863" t="s">
        <v>3827</v>
      </c>
      <c r="G295" s="835" t="s">
        <v>4382</v>
      </c>
      <c r="H295" s="835" t="s">
        <v>4383</v>
      </c>
      <c r="I295" s="849">
        <v>565.67500305175781</v>
      </c>
      <c r="J295" s="849">
        <v>40</v>
      </c>
      <c r="K295" s="850">
        <v>22627</v>
      </c>
    </row>
    <row r="296" spans="1:11" ht="14.4" customHeight="1" x14ac:dyDescent="0.3">
      <c r="A296" s="831" t="s">
        <v>583</v>
      </c>
      <c r="B296" s="832" t="s">
        <v>584</v>
      </c>
      <c r="C296" s="835" t="s">
        <v>602</v>
      </c>
      <c r="D296" s="863" t="s">
        <v>603</v>
      </c>
      <c r="E296" s="835" t="s">
        <v>3826</v>
      </c>
      <c r="F296" s="863" t="s">
        <v>3827</v>
      </c>
      <c r="G296" s="835" t="s">
        <v>4384</v>
      </c>
      <c r="H296" s="835" t="s">
        <v>4385</v>
      </c>
      <c r="I296" s="849">
        <v>0.47499999403953552</v>
      </c>
      <c r="J296" s="849">
        <v>16000</v>
      </c>
      <c r="K296" s="850">
        <v>7600</v>
      </c>
    </row>
    <row r="297" spans="1:11" ht="14.4" customHeight="1" x14ac:dyDescent="0.3">
      <c r="A297" s="831" t="s">
        <v>583</v>
      </c>
      <c r="B297" s="832" t="s">
        <v>584</v>
      </c>
      <c r="C297" s="835" t="s">
        <v>602</v>
      </c>
      <c r="D297" s="863" t="s">
        <v>603</v>
      </c>
      <c r="E297" s="835" t="s">
        <v>3826</v>
      </c>
      <c r="F297" s="863" t="s">
        <v>3827</v>
      </c>
      <c r="G297" s="835" t="s">
        <v>4386</v>
      </c>
      <c r="H297" s="835" t="s">
        <v>4387</v>
      </c>
      <c r="I297" s="849">
        <v>21.234999656677246</v>
      </c>
      <c r="J297" s="849">
        <v>300</v>
      </c>
      <c r="K297" s="850">
        <v>6371</v>
      </c>
    </row>
    <row r="298" spans="1:11" ht="14.4" customHeight="1" x14ac:dyDescent="0.3">
      <c r="A298" s="831" t="s">
        <v>583</v>
      </c>
      <c r="B298" s="832" t="s">
        <v>584</v>
      </c>
      <c r="C298" s="835" t="s">
        <v>602</v>
      </c>
      <c r="D298" s="863" t="s">
        <v>603</v>
      </c>
      <c r="E298" s="835" t="s">
        <v>3826</v>
      </c>
      <c r="F298" s="863" t="s">
        <v>3827</v>
      </c>
      <c r="G298" s="835" t="s">
        <v>4388</v>
      </c>
      <c r="H298" s="835" t="s">
        <v>4389</v>
      </c>
      <c r="I298" s="849">
        <v>2.0799999237060547</v>
      </c>
      <c r="J298" s="849">
        <v>300</v>
      </c>
      <c r="K298" s="850">
        <v>624</v>
      </c>
    </row>
    <row r="299" spans="1:11" ht="14.4" customHeight="1" x14ac:dyDescent="0.3">
      <c r="A299" s="831" t="s">
        <v>583</v>
      </c>
      <c r="B299" s="832" t="s">
        <v>584</v>
      </c>
      <c r="C299" s="835" t="s">
        <v>602</v>
      </c>
      <c r="D299" s="863" t="s">
        <v>603</v>
      </c>
      <c r="E299" s="835" t="s">
        <v>3826</v>
      </c>
      <c r="F299" s="863" t="s">
        <v>3827</v>
      </c>
      <c r="G299" s="835" t="s">
        <v>4390</v>
      </c>
      <c r="H299" s="835" t="s">
        <v>4391</v>
      </c>
      <c r="I299" s="849">
        <v>3.75</v>
      </c>
      <c r="J299" s="849">
        <v>150</v>
      </c>
      <c r="K299" s="850">
        <v>562.5</v>
      </c>
    </row>
    <row r="300" spans="1:11" ht="14.4" customHeight="1" x14ac:dyDescent="0.3">
      <c r="A300" s="831" t="s">
        <v>583</v>
      </c>
      <c r="B300" s="832" t="s">
        <v>584</v>
      </c>
      <c r="C300" s="835" t="s">
        <v>602</v>
      </c>
      <c r="D300" s="863" t="s">
        <v>603</v>
      </c>
      <c r="E300" s="835" t="s">
        <v>3826</v>
      </c>
      <c r="F300" s="863" t="s">
        <v>3827</v>
      </c>
      <c r="G300" s="835" t="s">
        <v>4392</v>
      </c>
      <c r="H300" s="835" t="s">
        <v>4393</v>
      </c>
      <c r="I300" s="849">
        <v>1.9862500131130219</v>
      </c>
      <c r="J300" s="849">
        <v>1900</v>
      </c>
      <c r="K300" s="850">
        <v>3774</v>
      </c>
    </row>
    <row r="301" spans="1:11" ht="14.4" customHeight="1" x14ac:dyDescent="0.3">
      <c r="A301" s="831" t="s">
        <v>583</v>
      </c>
      <c r="B301" s="832" t="s">
        <v>584</v>
      </c>
      <c r="C301" s="835" t="s">
        <v>602</v>
      </c>
      <c r="D301" s="863" t="s">
        <v>603</v>
      </c>
      <c r="E301" s="835" t="s">
        <v>3826</v>
      </c>
      <c r="F301" s="863" t="s">
        <v>3827</v>
      </c>
      <c r="G301" s="835" t="s">
        <v>4394</v>
      </c>
      <c r="H301" s="835" t="s">
        <v>4395</v>
      </c>
      <c r="I301" s="849">
        <v>2.059999942779541</v>
      </c>
      <c r="J301" s="849">
        <v>400</v>
      </c>
      <c r="K301" s="850">
        <v>822</v>
      </c>
    </row>
    <row r="302" spans="1:11" ht="14.4" customHeight="1" x14ac:dyDescent="0.3">
      <c r="A302" s="831" t="s">
        <v>583</v>
      </c>
      <c r="B302" s="832" t="s">
        <v>584</v>
      </c>
      <c r="C302" s="835" t="s">
        <v>602</v>
      </c>
      <c r="D302" s="863" t="s">
        <v>603</v>
      </c>
      <c r="E302" s="835" t="s">
        <v>3826</v>
      </c>
      <c r="F302" s="863" t="s">
        <v>3827</v>
      </c>
      <c r="G302" s="835" t="s">
        <v>4396</v>
      </c>
      <c r="H302" s="835" t="s">
        <v>4397</v>
      </c>
      <c r="I302" s="849">
        <v>1.9266666173934937</v>
      </c>
      <c r="J302" s="849">
        <v>950</v>
      </c>
      <c r="K302" s="850">
        <v>1831.5</v>
      </c>
    </row>
    <row r="303" spans="1:11" ht="14.4" customHeight="1" x14ac:dyDescent="0.3">
      <c r="A303" s="831" t="s">
        <v>583</v>
      </c>
      <c r="B303" s="832" t="s">
        <v>584</v>
      </c>
      <c r="C303" s="835" t="s">
        <v>602</v>
      </c>
      <c r="D303" s="863" t="s">
        <v>603</v>
      </c>
      <c r="E303" s="835" t="s">
        <v>3826</v>
      </c>
      <c r="F303" s="863" t="s">
        <v>3827</v>
      </c>
      <c r="G303" s="835" t="s">
        <v>4398</v>
      </c>
      <c r="H303" s="835" t="s">
        <v>4399</v>
      </c>
      <c r="I303" s="849">
        <v>3.0757142135075162</v>
      </c>
      <c r="J303" s="849">
        <v>2600</v>
      </c>
      <c r="K303" s="850">
        <v>7997</v>
      </c>
    </row>
    <row r="304" spans="1:11" ht="14.4" customHeight="1" x14ac:dyDescent="0.3">
      <c r="A304" s="831" t="s">
        <v>583</v>
      </c>
      <c r="B304" s="832" t="s">
        <v>584</v>
      </c>
      <c r="C304" s="835" t="s">
        <v>602</v>
      </c>
      <c r="D304" s="863" t="s">
        <v>603</v>
      </c>
      <c r="E304" s="835" t="s">
        <v>3826</v>
      </c>
      <c r="F304" s="863" t="s">
        <v>3827</v>
      </c>
      <c r="G304" s="835" t="s">
        <v>4400</v>
      </c>
      <c r="H304" s="835" t="s">
        <v>4401</v>
      </c>
      <c r="I304" s="849">
        <v>2.1666667461395264</v>
      </c>
      <c r="J304" s="849">
        <v>1600</v>
      </c>
      <c r="K304" s="850">
        <v>3468</v>
      </c>
    </row>
    <row r="305" spans="1:11" ht="14.4" customHeight="1" x14ac:dyDescent="0.3">
      <c r="A305" s="831" t="s">
        <v>583</v>
      </c>
      <c r="B305" s="832" t="s">
        <v>584</v>
      </c>
      <c r="C305" s="835" t="s">
        <v>602</v>
      </c>
      <c r="D305" s="863" t="s">
        <v>603</v>
      </c>
      <c r="E305" s="835" t="s">
        <v>3826</v>
      </c>
      <c r="F305" s="863" t="s">
        <v>3827</v>
      </c>
      <c r="G305" s="835" t="s">
        <v>4400</v>
      </c>
      <c r="H305" s="835" t="s">
        <v>4402</v>
      </c>
      <c r="I305" s="849">
        <v>2.1700000762939453</v>
      </c>
      <c r="J305" s="849">
        <v>400</v>
      </c>
      <c r="K305" s="850">
        <v>868</v>
      </c>
    </row>
    <row r="306" spans="1:11" ht="14.4" customHeight="1" x14ac:dyDescent="0.3">
      <c r="A306" s="831" t="s">
        <v>583</v>
      </c>
      <c r="B306" s="832" t="s">
        <v>584</v>
      </c>
      <c r="C306" s="835" t="s">
        <v>602</v>
      </c>
      <c r="D306" s="863" t="s">
        <v>603</v>
      </c>
      <c r="E306" s="835" t="s">
        <v>3826</v>
      </c>
      <c r="F306" s="863" t="s">
        <v>3827</v>
      </c>
      <c r="G306" s="835" t="s">
        <v>4386</v>
      </c>
      <c r="H306" s="835" t="s">
        <v>4403</v>
      </c>
      <c r="I306" s="849">
        <v>21.229999542236328</v>
      </c>
      <c r="J306" s="849">
        <v>100</v>
      </c>
      <c r="K306" s="850">
        <v>2123</v>
      </c>
    </row>
    <row r="307" spans="1:11" ht="14.4" customHeight="1" x14ac:dyDescent="0.3">
      <c r="A307" s="831" t="s">
        <v>583</v>
      </c>
      <c r="B307" s="832" t="s">
        <v>584</v>
      </c>
      <c r="C307" s="835" t="s">
        <v>602</v>
      </c>
      <c r="D307" s="863" t="s">
        <v>603</v>
      </c>
      <c r="E307" s="835" t="s">
        <v>3826</v>
      </c>
      <c r="F307" s="863" t="s">
        <v>3827</v>
      </c>
      <c r="G307" s="835" t="s">
        <v>4404</v>
      </c>
      <c r="H307" s="835" t="s">
        <v>4405</v>
      </c>
      <c r="I307" s="849">
        <v>5</v>
      </c>
      <c r="J307" s="849">
        <v>300</v>
      </c>
      <c r="K307" s="850">
        <v>1500</v>
      </c>
    </row>
    <row r="308" spans="1:11" ht="14.4" customHeight="1" x14ac:dyDescent="0.3">
      <c r="A308" s="831" t="s">
        <v>583</v>
      </c>
      <c r="B308" s="832" t="s">
        <v>584</v>
      </c>
      <c r="C308" s="835" t="s">
        <v>602</v>
      </c>
      <c r="D308" s="863" t="s">
        <v>603</v>
      </c>
      <c r="E308" s="835" t="s">
        <v>3826</v>
      </c>
      <c r="F308" s="863" t="s">
        <v>3827</v>
      </c>
      <c r="G308" s="835" t="s">
        <v>4406</v>
      </c>
      <c r="H308" s="835" t="s">
        <v>4407</v>
      </c>
      <c r="I308" s="849">
        <v>2.5149999856948853</v>
      </c>
      <c r="J308" s="849">
        <v>1150</v>
      </c>
      <c r="K308" s="850">
        <v>2892.5</v>
      </c>
    </row>
    <row r="309" spans="1:11" ht="14.4" customHeight="1" x14ac:dyDescent="0.3">
      <c r="A309" s="831" t="s">
        <v>583</v>
      </c>
      <c r="B309" s="832" t="s">
        <v>584</v>
      </c>
      <c r="C309" s="835" t="s">
        <v>602</v>
      </c>
      <c r="D309" s="863" t="s">
        <v>603</v>
      </c>
      <c r="E309" s="835" t="s">
        <v>3826</v>
      </c>
      <c r="F309" s="863" t="s">
        <v>3827</v>
      </c>
      <c r="G309" s="835" t="s">
        <v>4408</v>
      </c>
      <c r="H309" s="835" t="s">
        <v>4409</v>
      </c>
      <c r="I309" s="849">
        <v>21.229999542236328</v>
      </c>
      <c r="J309" s="849">
        <v>150</v>
      </c>
      <c r="K309" s="850">
        <v>3184.5</v>
      </c>
    </row>
    <row r="310" spans="1:11" ht="14.4" customHeight="1" x14ac:dyDescent="0.3">
      <c r="A310" s="831" t="s">
        <v>583</v>
      </c>
      <c r="B310" s="832" t="s">
        <v>584</v>
      </c>
      <c r="C310" s="835" t="s">
        <v>602</v>
      </c>
      <c r="D310" s="863" t="s">
        <v>603</v>
      </c>
      <c r="E310" s="835" t="s">
        <v>3826</v>
      </c>
      <c r="F310" s="863" t="s">
        <v>3827</v>
      </c>
      <c r="G310" s="835" t="s">
        <v>4408</v>
      </c>
      <c r="H310" s="835" t="s">
        <v>4410</v>
      </c>
      <c r="I310" s="849">
        <v>21.239999771118164</v>
      </c>
      <c r="J310" s="849">
        <v>150</v>
      </c>
      <c r="K310" s="850">
        <v>3186</v>
      </c>
    </row>
    <row r="311" spans="1:11" ht="14.4" customHeight="1" x14ac:dyDescent="0.3">
      <c r="A311" s="831" t="s">
        <v>583</v>
      </c>
      <c r="B311" s="832" t="s">
        <v>584</v>
      </c>
      <c r="C311" s="835" t="s">
        <v>602</v>
      </c>
      <c r="D311" s="863" t="s">
        <v>603</v>
      </c>
      <c r="E311" s="835" t="s">
        <v>4411</v>
      </c>
      <c r="F311" s="863" t="s">
        <v>4412</v>
      </c>
      <c r="G311" s="835" t="s">
        <v>4413</v>
      </c>
      <c r="H311" s="835" t="s">
        <v>4414</v>
      </c>
      <c r="I311" s="849">
        <v>36.900001525878906</v>
      </c>
      <c r="J311" s="849">
        <v>160</v>
      </c>
      <c r="K311" s="850">
        <v>5904</v>
      </c>
    </row>
    <row r="312" spans="1:11" ht="14.4" customHeight="1" x14ac:dyDescent="0.3">
      <c r="A312" s="831" t="s">
        <v>583</v>
      </c>
      <c r="B312" s="832" t="s">
        <v>584</v>
      </c>
      <c r="C312" s="835" t="s">
        <v>602</v>
      </c>
      <c r="D312" s="863" t="s">
        <v>603</v>
      </c>
      <c r="E312" s="835" t="s">
        <v>3844</v>
      </c>
      <c r="F312" s="863" t="s">
        <v>3845</v>
      </c>
      <c r="G312" s="835" t="s">
        <v>3846</v>
      </c>
      <c r="H312" s="835" t="s">
        <v>3847</v>
      </c>
      <c r="I312" s="849">
        <v>9.6811113357543945</v>
      </c>
      <c r="J312" s="849">
        <v>7200</v>
      </c>
      <c r="K312" s="850">
        <v>71880</v>
      </c>
    </row>
    <row r="313" spans="1:11" ht="14.4" customHeight="1" x14ac:dyDescent="0.3">
      <c r="A313" s="831" t="s">
        <v>583</v>
      </c>
      <c r="B313" s="832" t="s">
        <v>584</v>
      </c>
      <c r="C313" s="835" t="s">
        <v>602</v>
      </c>
      <c r="D313" s="863" t="s">
        <v>603</v>
      </c>
      <c r="E313" s="835" t="s">
        <v>3844</v>
      </c>
      <c r="F313" s="863" t="s">
        <v>3845</v>
      </c>
      <c r="G313" s="835" t="s">
        <v>4415</v>
      </c>
      <c r="H313" s="835" t="s">
        <v>4416</v>
      </c>
      <c r="I313" s="849">
        <v>1374.199951171875</v>
      </c>
      <c r="J313" s="849">
        <v>3</v>
      </c>
      <c r="K313" s="850">
        <v>4122.599853515625</v>
      </c>
    </row>
    <row r="314" spans="1:11" ht="14.4" customHeight="1" x14ac:dyDescent="0.3">
      <c r="A314" s="831" t="s">
        <v>583</v>
      </c>
      <c r="B314" s="832" t="s">
        <v>584</v>
      </c>
      <c r="C314" s="835" t="s">
        <v>602</v>
      </c>
      <c r="D314" s="863" t="s">
        <v>603</v>
      </c>
      <c r="E314" s="835" t="s">
        <v>3844</v>
      </c>
      <c r="F314" s="863" t="s">
        <v>3845</v>
      </c>
      <c r="G314" s="835" t="s">
        <v>4417</v>
      </c>
      <c r="H314" s="835" t="s">
        <v>4418</v>
      </c>
      <c r="I314" s="849">
        <v>136.61000061035156</v>
      </c>
      <c r="J314" s="849">
        <v>600</v>
      </c>
      <c r="K314" s="850">
        <v>81965.3974609375</v>
      </c>
    </row>
    <row r="315" spans="1:11" ht="14.4" customHeight="1" x14ac:dyDescent="0.3">
      <c r="A315" s="831" t="s">
        <v>583</v>
      </c>
      <c r="B315" s="832" t="s">
        <v>584</v>
      </c>
      <c r="C315" s="835" t="s">
        <v>602</v>
      </c>
      <c r="D315" s="863" t="s">
        <v>603</v>
      </c>
      <c r="E315" s="835" t="s">
        <v>3844</v>
      </c>
      <c r="F315" s="863" t="s">
        <v>3845</v>
      </c>
      <c r="G315" s="835" t="s">
        <v>4419</v>
      </c>
      <c r="H315" s="835" t="s">
        <v>4420</v>
      </c>
      <c r="I315" s="849">
        <v>16.456666310628254</v>
      </c>
      <c r="J315" s="849">
        <v>1200</v>
      </c>
      <c r="K315" s="850">
        <v>19749</v>
      </c>
    </row>
    <row r="316" spans="1:11" ht="14.4" customHeight="1" x14ac:dyDescent="0.3">
      <c r="A316" s="831" t="s">
        <v>583</v>
      </c>
      <c r="B316" s="832" t="s">
        <v>584</v>
      </c>
      <c r="C316" s="835" t="s">
        <v>602</v>
      </c>
      <c r="D316" s="863" t="s">
        <v>603</v>
      </c>
      <c r="E316" s="835" t="s">
        <v>4421</v>
      </c>
      <c r="F316" s="863" t="s">
        <v>4422</v>
      </c>
      <c r="G316" s="835" t="s">
        <v>4423</v>
      </c>
      <c r="H316" s="835" t="s">
        <v>4424</v>
      </c>
      <c r="I316" s="849">
        <v>24.727142333984375</v>
      </c>
      <c r="J316" s="849">
        <v>648</v>
      </c>
      <c r="K316" s="850">
        <v>16020.35986328125</v>
      </c>
    </row>
    <row r="317" spans="1:11" ht="14.4" customHeight="1" x14ac:dyDescent="0.3">
      <c r="A317" s="831" t="s">
        <v>583</v>
      </c>
      <c r="B317" s="832" t="s">
        <v>584</v>
      </c>
      <c r="C317" s="835" t="s">
        <v>602</v>
      </c>
      <c r="D317" s="863" t="s">
        <v>603</v>
      </c>
      <c r="E317" s="835" t="s">
        <v>4421</v>
      </c>
      <c r="F317" s="863" t="s">
        <v>4422</v>
      </c>
      <c r="G317" s="835" t="s">
        <v>4425</v>
      </c>
      <c r="H317" s="835" t="s">
        <v>4426</v>
      </c>
      <c r="I317" s="849">
        <v>39.680000305175781</v>
      </c>
      <c r="J317" s="849">
        <v>72</v>
      </c>
      <c r="K317" s="850">
        <v>2856.6000671386719</v>
      </c>
    </row>
    <row r="318" spans="1:11" ht="14.4" customHeight="1" x14ac:dyDescent="0.3">
      <c r="A318" s="831" t="s">
        <v>583</v>
      </c>
      <c r="B318" s="832" t="s">
        <v>584</v>
      </c>
      <c r="C318" s="835" t="s">
        <v>602</v>
      </c>
      <c r="D318" s="863" t="s">
        <v>603</v>
      </c>
      <c r="E318" s="835" t="s">
        <v>4421</v>
      </c>
      <c r="F318" s="863" t="s">
        <v>4422</v>
      </c>
      <c r="G318" s="835" t="s">
        <v>4427</v>
      </c>
      <c r="H318" s="835" t="s">
        <v>4428</v>
      </c>
      <c r="I318" s="849">
        <v>45.029998779296875</v>
      </c>
      <c r="J318" s="849">
        <v>72</v>
      </c>
      <c r="K318" s="850">
        <v>3241.860107421875</v>
      </c>
    </row>
    <row r="319" spans="1:11" ht="14.4" customHeight="1" x14ac:dyDescent="0.3">
      <c r="A319" s="831" t="s">
        <v>583</v>
      </c>
      <c r="B319" s="832" t="s">
        <v>584</v>
      </c>
      <c r="C319" s="835" t="s">
        <v>602</v>
      </c>
      <c r="D319" s="863" t="s">
        <v>603</v>
      </c>
      <c r="E319" s="835" t="s">
        <v>3848</v>
      </c>
      <c r="F319" s="863" t="s">
        <v>3849</v>
      </c>
      <c r="G319" s="835" t="s">
        <v>4429</v>
      </c>
      <c r="H319" s="835" t="s">
        <v>4430</v>
      </c>
      <c r="I319" s="849">
        <v>10.989999771118164</v>
      </c>
      <c r="J319" s="849">
        <v>20</v>
      </c>
      <c r="K319" s="850">
        <v>219.74000549316406</v>
      </c>
    </row>
    <row r="320" spans="1:11" ht="14.4" customHeight="1" x14ac:dyDescent="0.3">
      <c r="A320" s="831" t="s">
        <v>583</v>
      </c>
      <c r="B320" s="832" t="s">
        <v>584</v>
      </c>
      <c r="C320" s="835" t="s">
        <v>602</v>
      </c>
      <c r="D320" s="863" t="s">
        <v>603</v>
      </c>
      <c r="E320" s="835" t="s">
        <v>3848</v>
      </c>
      <c r="F320" s="863" t="s">
        <v>3849</v>
      </c>
      <c r="G320" s="835" t="s">
        <v>4431</v>
      </c>
      <c r="H320" s="835" t="s">
        <v>4432</v>
      </c>
      <c r="I320" s="849">
        <v>10.989999771118164</v>
      </c>
      <c r="J320" s="849">
        <v>20</v>
      </c>
      <c r="K320" s="850">
        <v>219.77000427246094</v>
      </c>
    </row>
    <row r="321" spans="1:11" ht="14.4" customHeight="1" x14ac:dyDescent="0.3">
      <c r="A321" s="831" t="s">
        <v>583</v>
      </c>
      <c r="B321" s="832" t="s">
        <v>584</v>
      </c>
      <c r="C321" s="835" t="s">
        <v>602</v>
      </c>
      <c r="D321" s="863" t="s">
        <v>603</v>
      </c>
      <c r="E321" s="835" t="s">
        <v>3848</v>
      </c>
      <c r="F321" s="863" t="s">
        <v>3849</v>
      </c>
      <c r="G321" s="835" t="s">
        <v>3852</v>
      </c>
      <c r="H321" s="835" t="s">
        <v>3853</v>
      </c>
      <c r="I321" s="849">
        <v>0.30500000715255737</v>
      </c>
      <c r="J321" s="849">
        <v>3800</v>
      </c>
      <c r="K321" s="850">
        <v>1158</v>
      </c>
    </row>
    <row r="322" spans="1:11" ht="14.4" customHeight="1" x14ac:dyDescent="0.3">
      <c r="A322" s="831" t="s">
        <v>583</v>
      </c>
      <c r="B322" s="832" t="s">
        <v>584</v>
      </c>
      <c r="C322" s="835" t="s">
        <v>602</v>
      </c>
      <c r="D322" s="863" t="s">
        <v>603</v>
      </c>
      <c r="E322" s="835" t="s">
        <v>3848</v>
      </c>
      <c r="F322" s="863" t="s">
        <v>3849</v>
      </c>
      <c r="G322" s="835" t="s">
        <v>4433</v>
      </c>
      <c r="H322" s="835" t="s">
        <v>4434</v>
      </c>
      <c r="I322" s="849">
        <v>0.30375000834465027</v>
      </c>
      <c r="J322" s="849">
        <v>3700</v>
      </c>
      <c r="K322" s="850">
        <v>1124</v>
      </c>
    </row>
    <row r="323" spans="1:11" ht="14.4" customHeight="1" x14ac:dyDescent="0.3">
      <c r="A323" s="831" t="s">
        <v>583</v>
      </c>
      <c r="B323" s="832" t="s">
        <v>584</v>
      </c>
      <c r="C323" s="835" t="s">
        <v>602</v>
      </c>
      <c r="D323" s="863" t="s">
        <v>603</v>
      </c>
      <c r="E323" s="835" t="s">
        <v>3848</v>
      </c>
      <c r="F323" s="863" t="s">
        <v>3849</v>
      </c>
      <c r="G323" s="835" t="s">
        <v>4435</v>
      </c>
      <c r="H323" s="835" t="s">
        <v>4436</v>
      </c>
      <c r="I323" s="849">
        <v>0.30125001072883606</v>
      </c>
      <c r="J323" s="849">
        <v>3700</v>
      </c>
      <c r="K323" s="850">
        <v>1114</v>
      </c>
    </row>
    <row r="324" spans="1:11" ht="14.4" customHeight="1" x14ac:dyDescent="0.3">
      <c r="A324" s="831" t="s">
        <v>583</v>
      </c>
      <c r="B324" s="832" t="s">
        <v>584</v>
      </c>
      <c r="C324" s="835" t="s">
        <v>602</v>
      </c>
      <c r="D324" s="863" t="s">
        <v>603</v>
      </c>
      <c r="E324" s="835" t="s">
        <v>3848</v>
      </c>
      <c r="F324" s="863" t="s">
        <v>3849</v>
      </c>
      <c r="G324" s="835" t="s">
        <v>4437</v>
      </c>
      <c r="H324" s="835" t="s">
        <v>4438</v>
      </c>
      <c r="I324" s="849">
        <v>0.68000000715255737</v>
      </c>
      <c r="J324" s="849">
        <v>100</v>
      </c>
      <c r="K324" s="850">
        <v>68</v>
      </c>
    </row>
    <row r="325" spans="1:11" ht="14.4" customHeight="1" x14ac:dyDescent="0.3">
      <c r="A325" s="831" t="s">
        <v>583</v>
      </c>
      <c r="B325" s="832" t="s">
        <v>584</v>
      </c>
      <c r="C325" s="835" t="s">
        <v>602</v>
      </c>
      <c r="D325" s="863" t="s">
        <v>603</v>
      </c>
      <c r="E325" s="835" t="s">
        <v>3848</v>
      </c>
      <c r="F325" s="863" t="s">
        <v>3849</v>
      </c>
      <c r="G325" s="835" t="s">
        <v>3854</v>
      </c>
      <c r="H325" s="835" t="s">
        <v>3855</v>
      </c>
      <c r="I325" s="849">
        <v>0.52888890438609648</v>
      </c>
      <c r="J325" s="849">
        <v>39000</v>
      </c>
      <c r="K325" s="850">
        <v>20560</v>
      </c>
    </row>
    <row r="326" spans="1:11" ht="14.4" customHeight="1" x14ac:dyDescent="0.3">
      <c r="A326" s="831" t="s">
        <v>583</v>
      </c>
      <c r="B326" s="832" t="s">
        <v>584</v>
      </c>
      <c r="C326" s="835" t="s">
        <v>602</v>
      </c>
      <c r="D326" s="863" t="s">
        <v>603</v>
      </c>
      <c r="E326" s="835" t="s">
        <v>3848</v>
      </c>
      <c r="F326" s="863" t="s">
        <v>3849</v>
      </c>
      <c r="G326" s="835" t="s">
        <v>4439</v>
      </c>
      <c r="H326" s="835" t="s">
        <v>4440</v>
      </c>
      <c r="I326" s="849">
        <v>1.7999999523162842</v>
      </c>
      <c r="J326" s="849">
        <v>1400</v>
      </c>
      <c r="K326" s="850">
        <v>2520</v>
      </c>
    </row>
    <row r="327" spans="1:11" ht="14.4" customHeight="1" x14ac:dyDescent="0.3">
      <c r="A327" s="831" t="s">
        <v>583</v>
      </c>
      <c r="B327" s="832" t="s">
        <v>584</v>
      </c>
      <c r="C327" s="835" t="s">
        <v>602</v>
      </c>
      <c r="D327" s="863" t="s">
        <v>603</v>
      </c>
      <c r="E327" s="835" t="s">
        <v>3848</v>
      </c>
      <c r="F327" s="863" t="s">
        <v>3849</v>
      </c>
      <c r="G327" s="835" t="s">
        <v>4441</v>
      </c>
      <c r="H327" s="835" t="s">
        <v>4442</v>
      </c>
      <c r="I327" s="849">
        <v>1.8024999499320984</v>
      </c>
      <c r="J327" s="849">
        <v>1400</v>
      </c>
      <c r="K327" s="850">
        <v>2522</v>
      </c>
    </row>
    <row r="328" spans="1:11" ht="14.4" customHeight="1" x14ac:dyDescent="0.3">
      <c r="A328" s="831" t="s">
        <v>583</v>
      </c>
      <c r="B328" s="832" t="s">
        <v>584</v>
      </c>
      <c r="C328" s="835" t="s">
        <v>602</v>
      </c>
      <c r="D328" s="863" t="s">
        <v>603</v>
      </c>
      <c r="E328" s="835" t="s">
        <v>3862</v>
      </c>
      <c r="F328" s="863" t="s">
        <v>3863</v>
      </c>
      <c r="G328" s="835" t="s">
        <v>4443</v>
      </c>
      <c r="H328" s="835" t="s">
        <v>4444</v>
      </c>
      <c r="I328" s="849">
        <v>0.68999999761581421</v>
      </c>
      <c r="J328" s="849">
        <v>94000</v>
      </c>
      <c r="K328" s="850">
        <v>64860</v>
      </c>
    </row>
    <row r="329" spans="1:11" ht="14.4" customHeight="1" x14ac:dyDescent="0.3">
      <c r="A329" s="831" t="s">
        <v>583</v>
      </c>
      <c r="B329" s="832" t="s">
        <v>584</v>
      </c>
      <c r="C329" s="835" t="s">
        <v>602</v>
      </c>
      <c r="D329" s="863" t="s">
        <v>603</v>
      </c>
      <c r="E329" s="835" t="s">
        <v>3862</v>
      </c>
      <c r="F329" s="863" t="s">
        <v>3863</v>
      </c>
      <c r="G329" s="835" t="s">
        <v>3864</v>
      </c>
      <c r="H329" s="835" t="s">
        <v>3865</v>
      </c>
      <c r="I329" s="849">
        <v>0.68999999761581421</v>
      </c>
      <c r="J329" s="849">
        <v>112000</v>
      </c>
      <c r="K329" s="850">
        <v>77280</v>
      </c>
    </row>
    <row r="330" spans="1:11" ht="14.4" customHeight="1" x14ac:dyDescent="0.3">
      <c r="A330" s="831" t="s">
        <v>583</v>
      </c>
      <c r="B330" s="832" t="s">
        <v>584</v>
      </c>
      <c r="C330" s="835" t="s">
        <v>602</v>
      </c>
      <c r="D330" s="863" t="s">
        <v>603</v>
      </c>
      <c r="E330" s="835" t="s">
        <v>3862</v>
      </c>
      <c r="F330" s="863" t="s">
        <v>3863</v>
      </c>
      <c r="G330" s="835" t="s">
        <v>4445</v>
      </c>
      <c r="H330" s="835" t="s">
        <v>4446</v>
      </c>
      <c r="I330" s="849">
        <v>0.68999999761581421</v>
      </c>
      <c r="J330" s="849">
        <v>48000</v>
      </c>
      <c r="K330" s="850">
        <v>33120</v>
      </c>
    </row>
    <row r="331" spans="1:11" ht="14.4" customHeight="1" x14ac:dyDescent="0.3">
      <c r="A331" s="831" t="s">
        <v>583</v>
      </c>
      <c r="B331" s="832" t="s">
        <v>584</v>
      </c>
      <c r="C331" s="835" t="s">
        <v>602</v>
      </c>
      <c r="D331" s="863" t="s">
        <v>603</v>
      </c>
      <c r="E331" s="835" t="s">
        <v>3862</v>
      </c>
      <c r="F331" s="863" t="s">
        <v>3863</v>
      </c>
      <c r="G331" s="835" t="s">
        <v>3866</v>
      </c>
      <c r="H331" s="835" t="s">
        <v>3867</v>
      </c>
      <c r="I331" s="849">
        <v>10.550000190734863</v>
      </c>
      <c r="J331" s="849">
        <v>80</v>
      </c>
      <c r="K331" s="850">
        <v>844.0999755859375</v>
      </c>
    </row>
    <row r="332" spans="1:11" ht="14.4" customHeight="1" x14ac:dyDescent="0.3">
      <c r="A332" s="831" t="s">
        <v>583</v>
      </c>
      <c r="B332" s="832" t="s">
        <v>584</v>
      </c>
      <c r="C332" s="835" t="s">
        <v>602</v>
      </c>
      <c r="D332" s="863" t="s">
        <v>603</v>
      </c>
      <c r="E332" s="835" t="s">
        <v>3862</v>
      </c>
      <c r="F332" s="863" t="s">
        <v>3863</v>
      </c>
      <c r="G332" s="835" t="s">
        <v>4447</v>
      </c>
      <c r="H332" s="835" t="s">
        <v>4448</v>
      </c>
      <c r="I332" s="849">
        <v>12.512857164655413</v>
      </c>
      <c r="J332" s="849">
        <v>350</v>
      </c>
      <c r="K332" s="850">
        <v>4379.5</v>
      </c>
    </row>
    <row r="333" spans="1:11" ht="14.4" customHeight="1" x14ac:dyDescent="0.3">
      <c r="A333" s="831" t="s">
        <v>583</v>
      </c>
      <c r="B333" s="832" t="s">
        <v>584</v>
      </c>
      <c r="C333" s="835" t="s">
        <v>602</v>
      </c>
      <c r="D333" s="863" t="s">
        <v>603</v>
      </c>
      <c r="E333" s="835" t="s">
        <v>3862</v>
      </c>
      <c r="F333" s="863" t="s">
        <v>3863</v>
      </c>
      <c r="G333" s="835" t="s">
        <v>4449</v>
      </c>
      <c r="H333" s="835" t="s">
        <v>4450</v>
      </c>
      <c r="I333" s="849">
        <v>12.582499980926514</v>
      </c>
      <c r="J333" s="849">
        <v>250</v>
      </c>
      <c r="K333" s="850">
        <v>3145.5</v>
      </c>
    </row>
    <row r="334" spans="1:11" ht="14.4" customHeight="1" x14ac:dyDescent="0.3">
      <c r="A334" s="831" t="s">
        <v>583</v>
      </c>
      <c r="B334" s="832" t="s">
        <v>584</v>
      </c>
      <c r="C334" s="835" t="s">
        <v>602</v>
      </c>
      <c r="D334" s="863" t="s">
        <v>603</v>
      </c>
      <c r="E334" s="835" t="s">
        <v>3862</v>
      </c>
      <c r="F334" s="863" t="s">
        <v>3863</v>
      </c>
      <c r="G334" s="835" t="s">
        <v>4451</v>
      </c>
      <c r="H334" s="835" t="s">
        <v>4452</v>
      </c>
      <c r="I334" s="849">
        <v>12.581999969482421</v>
      </c>
      <c r="J334" s="849">
        <v>300</v>
      </c>
      <c r="K334" s="850">
        <v>3774.5</v>
      </c>
    </row>
    <row r="335" spans="1:11" ht="14.4" customHeight="1" x14ac:dyDescent="0.3">
      <c r="A335" s="831" t="s">
        <v>583</v>
      </c>
      <c r="B335" s="832" t="s">
        <v>584</v>
      </c>
      <c r="C335" s="835" t="s">
        <v>602</v>
      </c>
      <c r="D335" s="863" t="s">
        <v>603</v>
      </c>
      <c r="E335" s="835" t="s">
        <v>3862</v>
      </c>
      <c r="F335" s="863" t="s">
        <v>3863</v>
      </c>
      <c r="G335" s="835" t="s">
        <v>4453</v>
      </c>
      <c r="H335" s="835" t="s">
        <v>4454</v>
      </c>
      <c r="I335" s="849">
        <v>12.573333422342936</v>
      </c>
      <c r="J335" s="849">
        <v>300</v>
      </c>
      <c r="K335" s="850">
        <v>3772</v>
      </c>
    </row>
    <row r="336" spans="1:11" ht="14.4" customHeight="1" x14ac:dyDescent="0.3">
      <c r="A336" s="831" t="s">
        <v>583</v>
      </c>
      <c r="B336" s="832" t="s">
        <v>584</v>
      </c>
      <c r="C336" s="835" t="s">
        <v>602</v>
      </c>
      <c r="D336" s="863" t="s">
        <v>603</v>
      </c>
      <c r="E336" s="835" t="s">
        <v>3862</v>
      </c>
      <c r="F336" s="863" t="s">
        <v>3863</v>
      </c>
      <c r="G336" s="835" t="s">
        <v>4455</v>
      </c>
      <c r="H336" s="835" t="s">
        <v>4456</v>
      </c>
      <c r="I336" s="849">
        <v>12.583333333333334</v>
      </c>
      <c r="J336" s="849">
        <v>199</v>
      </c>
      <c r="K336" s="850">
        <v>2503.9200439453125</v>
      </c>
    </row>
    <row r="337" spans="1:11" ht="14.4" customHeight="1" x14ac:dyDescent="0.3">
      <c r="A337" s="831" t="s">
        <v>583</v>
      </c>
      <c r="B337" s="832" t="s">
        <v>584</v>
      </c>
      <c r="C337" s="835" t="s">
        <v>602</v>
      </c>
      <c r="D337" s="863" t="s">
        <v>603</v>
      </c>
      <c r="E337" s="835" t="s">
        <v>4457</v>
      </c>
      <c r="F337" s="863" t="s">
        <v>4458</v>
      </c>
      <c r="G337" s="835" t="s">
        <v>4459</v>
      </c>
      <c r="H337" s="835" t="s">
        <v>4460</v>
      </c>
      <c r="I337" s="849">
        <v>16033</v>
      </c>
      <c r="J337" s="849">
        <v>4</v>
      </c>
      <c r="K337" s="850">
        <v>64132</v>
      </c>
    </row>
    <row r="338" spans="1:11" ht="14.4" customHeight="1" x14ac:dyDescent="0.3">
      <c r="A338" s="831" t="s">
        <v>583</v>
      </c>
      <c r="B338" s="832" t="s">
        <v>584</v>
      </c>
      <c r="C338" s="835" t="s">
        <v>602</v>
      </c>
      <c r="D338" s="863" t="s">
        <v>603</v>
      </c>
      <c r="E338" s="835" t="s">
        <v>3874</v>
      </c>
      <c r="F338" s="863" t="s">
        <v>3875</v>
      </c>
      <c r="G338" s="835" t="s">
        <v>4461</v>
      </c>
      <c r="H338" s="835" t="s">
        <v>4462</v>
      </c>
      <c r="I338" s="849">
        <v>319.91000366210937</v>
      </c>
      <c r="J338" s="849">
        <v>400</v>
      </c>
      <c r="K338" s="850">
        <v>127964.5634765625</v>
      </c>
    </row>
    <row r="339" spans="1:11" ht="14.4" customHeight="1" x14ac:dyDescent="0.3">
      <c r="A339" s="831" t="s">
        <v>583</v>
      </c>
      <c r="B339" s="832" t="s">
        <v>584</v>
      </c>
      <c r="C339" s="835" t="s">
        <v>602</v>
      </c>
      <c r="D339" s="863" t="s">
        <v>603</v>
      </c>
      <c r="E339" s="835" t="s">
        <v>3874</v>
      </c>
      <c r="F339" s="863" t="s">
        <v>3875</v>
      </c>
      <c r="G339" s="835" t="s">
        <v>4463</v>
      </c>
      <c r="H339" s="835" t="s">
        <v>4464</v>
      </c>
      <c r="I339" s="849">
        <v>928.20001220703125</v>
      </c>
      <c r="J339" s="849">
        <v>20</v>
      </c>
      <c r="K339" s="850">
        <v>18564.060546875</v>
      </c>
    </row>
    <row r="340" spans="1:11" ht="14.4" customHeight="1" x14ac:dyDescent="0.3">
      <c r="A340" s="831" t="s">
        <v>583</v>
      </c>
      <c r="B340" s="832" t="s">
        <v>584</v>
      </c>
      <c r="C340" s="835" t="s">
        <v>602</v>
      </c>
      <c r="D340" s="863" t="s">
        <v>603</v>
      </c>
      <c r="E340" s="835" t="s">
        <v>3874</v>
      </c>
      <c r="F340" s="863" t="s">
        <v>3875</v>
      </c>
      <c r="G340" s="835" t="s">
        <v>4465</v>
      </c>
      <c r="H340" s="835" t="s">
        <v>4466</v>
      </c>
      <c r="I340" s="849">
        <v>568.78500366210937</v>
      </c>
      <c r="J340" s="849">
        <v>60</v>
      </c>
      <c r="K340" s="850">
        <v>34127.0810546875</v>
      </c>
    </row>
    <row r="341" spans="1:11" ht="14.4" customHeight="1" x14ac:dyDescent="0.3">
      <c r="A341" s="831" t="s">
        <v>583</v>
      </c>
      <c r="B341" s="832" t="s">
        <v>584</v>
      </c>
      <c r="C341" s="835" t="s">
        <v>602</v>
      </c>
      <c r="D341" s="863" t="s">
        <v>603</v>
      </c>
      <c r="E341" s="835" t="s">
        <v>3874</v>
      </c>
      <c r="F341" s="863" t="s">
        <v>3875</v>
      </c>
      <c r="G341" s="835" t="s">
        <v>4467</v>
      </c>
      <c r="H341" s="835" t="s">
        <v>4468</v>
      </c>
      <c r="I341" s="849">
        <v>928.20001220703125</v>
      </c>
      <c r="J341" s="849">
        <v>100</v>
      </c>
      <c r="K341" s="850">
        <v>92820.29296875</v>
      </c>
    </row>
    <row r="342" spans="1:11" ht="14.4" customHeight="1" x14ac:dyDescent="0.3">
      <c r="A342" s="831" t="s">
        <v>583</v>
      </c>
      <c r="B342" s="832" t="s">
        <v>584</v>
      </c>
      <c r="C342" s="835" t="s">
        <v>602</v>
      </c>
      <c r="D342" s="863" t="s">
        <v>603</v>
      </c>
      <c r="E342" s="835" t="s">
        <v>3874</v>
      </c>
      <c r="F342" s="863" t="s">
        <v>3875</v>
      </c>
      <c r="G342" s="835" t="s">
        <v>4469</v>
      </c>
      <c r="H342" s="835" t="s">
        <v>4470</v>
      </c>
      <c r="I342" s="849">
        <v>1276.550048828125</v>
      </c>
      <c r="J342" s="849">
        <v>20</v>
      </c>
      <c r="K342" s="850">
        <v>25531</v>
      </c>
    </row>
    <row r="343" spans="1:11" ht="14.4" customHeight="1" x14ac:dyDescent="0.3">
      <c r="A343" s="831" t="s">
        <v>583</v>
      </c>
      <c r="B343" s="832" t="s">
        <v>584</v>
      </c>
      <c r="C343" s="835" t="s">
        <v>602</v>
      </c>
      <c r="D343" s="863" t="s">
        <v>603</v>
      </c>
      <c r="E343" s="835" t="s">
        <v>3874</v>
      </c>
      <c r="F343" s="863" t="s">
        <v>3875</v>
      </c>
      <c r="G343" s="835" t="s">
        <v>4471</v>
      </c>
      <c r="H343" s="835" t="s">
        <v>4472</v>
      </c>
      <c r="I343" s="849">
        <v>1849.9100341796875</v>
      </c>
      <c r="J343" s="849">
        <v>25</v>
      </c>
      <c r="K343" s="850">
        <v>46247.7099609375</v>
      </c>
    </row>
    <row r="344" spans="1:11" ht="14.4" customHeight="1" x14ac:dyDescent="0.3">
      <c r="A344" s="831" t="s">
        <v>583</v>
      </c>
      <c r="B344" s="832" t="s">
        <v>584</v>
      </c>
      <c r="C344" s="835" t="s">
        <v>602</v>
      </c>
      <c r="D344" s="863" t="s">
        <v>603</v>
      </c>
      <c r="E344" s="835" t="s">
        <v>3874</v>
      </c>
      <c r="F344" s="863" t="s">
        <v>3875</v>
      </c>
      <c r="G344" s="835" t="s">
        <v>4473</v>
      </c>
      <c r="H344" s="835" t="s">
        <v>4474</v>
      </c>
      <c r="I344" s="849">
        <v>938.14999389648437</v>
      </c>
      <c r="J344" s="849">
        <v>15</v>
      </c>
      <c r="K344" s="850">
        <v>13981.5</v>
      </c>
    </row>
    <row r="345" spans="1:11" ht="14.4" customHeight="1" x14ac:dyDescent="0.3">
      <c r="A345" s="831" t="s">
        <v>583</v>
      </c>
      <c r="B345" s="832" t="s">
        <v>584</v>
      </c>
      <c r="C345" s="835" t="s">
        <v>602</v>
      </c>
      <c r="D345" s="863" t="s">
        <v>603</v>
      </c>
      <c r="E345" s="835" t="s">
        <v>3874</v>
      </c>
      <c r="F345" s="863" t="s">
        <v>3875</v>
      </c>
      <c r="G345" s="835" t="s">
        <v>4475</v>
      </c>
      <c r="H345" s="835" t="s">
        <v>4476</v>
      </c>
      <c r="I345" s="849">
        <v>7802.60009765625</v>
      </c>
      <c r="J345" s="849">
        <v>7</v>
      </c>
      <c r="K345" s="850">
        <v>54618.20068359375</v>
      </c>
    </row>
    <row r="346" spans="1:11" ht="14.4" customHeight="1" x14ac:dyDescent="0.3">
      <c r="A346" s="831" t="s">
        <v>583</v>
      </c>
      <c r="B346" s="832" t="s">
        <v>584</v>
      </c>
      <c r="C346" s="835" t="s">
        <v>602</v>
      </c>
      <c r="D346" s="863" t="s">
        <v>603</v>
      </c>
      <c r="E346" s="835" t="s">
        <v>3874</v>
      </c>
      <c r="F346" s="863" t="s">
        <v>3875</v>
      </c>
      <c r="G346" s="835" t="s">
        <v>4477</v>
      </c>
      <c r="H346" s="835" t="s">
        <v>4478</v>
      </c>
      <c r="I346" s="849">
        <v>4840</v>
      </c>
      <c r="J346" s="849">
        <v>1</v>
      </c>
      <c r="K346" s="850">
        <v>4840</v>
      </c>
    </row>
    <row r="347" spans="1:11" ht="14.4" customHeight="1" x14ac:dyDescent="0.3">
      <c r="A347" s="831" t="s">
        <v>583</v>
      </c>
      <c r="B347" s="832" t="s">
        <v>584</v>
      </c>
      <c r="C347" s="835" t="s">
        <v>602</v>
      </c>
      <c r="D347" s="863" t="s">
        <v>603</v>
      </c>
      <c r="E347" s="835" t="s">
        <v>3874</v>
      </c>
      <c r="F347" s="863" t="s">
        <v>3875</v>
      </c>
      <c r="G347" s="835" t="s">
        <v>4479</v>
      </c>
      <c r="H347" s="835" t="s">
        <v>4480</v>
      </c>
      <c r="I347" s="849">
        <v>346.5</v>
      </c>
      <c r="J347" s="849">
        <v>10</v>
      </c>
      <c r="K347" s="850">
        <v>3464.9599609375</v>
      </c>
    </row>
    <row r="348" spans="1:11" ht="14.4" customHeight="1" x14ac:dyDescent="0.3">
      <c r="A348" s="831" t="s">
        <v>583</v>
      </c>
      <c r="B348" s="832" t="s">
        <v>584</v>
      </c>
      <c r="C348" s="835" t="s">
        <v>602</v>
      </c>
      <c r="D348" s="863" t="s">
        <v>603</v>
      </c>
      <c r="E348" s="835" t="s">
        <v>3878</v>
      </c>
      <c r="F348" s="863" t="s">
        <v>3879</v>
      </c>
      <c r="G348" s="835" t="s">
        <v>4481</v>
      </c>
      <c r="H348" s="835" t="s">
        <v>4482</v>
      </c>
      <c r="I348" s="849">
        <v>23.471427917480469</v>
      </c>
      <c r="J348" s="849">
        <v>240</v>
      </c>
      <c r="K348" s="850">
        <v>5633.099853515625</v>
      </c>
    </row>
    <row r="349" spans="1:11" ht="14.4" customHeight="1" x14ac:dyDescent="0.3">
      <c r="A349" s="831" t="s">
        <v>583</v>
      </c>
      <c r="B349" s="832" t="s">
        <v>584</v>
      </c>
      <c r="C349" s="835" t="s">
        <v>602</v>
      </c>
      <c r="D349" s="863" t="s">
        <v>603</v>
      </c>
      <c r="E349" s="835" t="s">
        <v>3878</v>
      </c>
      <c r="F349" s="863" t="s">
        <v>3879</v>
      </c>
      <c r="G349" s="835" t="s">
        <v>4483</v>
      </c>
      <c r="H349" s="835" t="s">
        <v>4484</v>
      </c>
      <c r="I349" s="849">
        <v>67.760002136230469</v>
      </c>
      <c r="J349" s="849">
        <v>50</v>
      </c>
      <c r="K349" s="850">
        <v>3388</v>
      </c>
    </row>
    <row r="350" spans="1:11" ht="14.4" customHeight="1" x14ac:dyDescent="0.3">
      <c r="A350" s="831" t="s">
        <v>583</v>
      </c>
      <c r="B350" s="832" t="s">
        <v>584</v>
      </c>
      <c r="C350" s="835" t="s">
        <v>602</v>
      </c>
      <c r="D350" s="863" t="s">
        <v>603</v>
      </c>
      <c r="E350" s="835" t="s">
        <v>3878</v>
      </c>
      <c r="F350" s="863" t="s">
        <v>3879</v>
      </c>
      <c r="G350" s="835" t="s">
        <v>4485</v>
      </c>
      <c r="H350" s="835" t="s">
        <v>4486</v>
      </c>
      <c r="I350" s="849">
        <v>15.555000185966492</v>
      </c>
      <c r="J350" s="849">
        <v>400</v>
      </c>
      <c r="K350" s="850">
        <v>6221.9200439453125</v>
      </c>
    </row>
    <row r="351" spans="1:11" ht="14.4" customHeight="1" x14ac:dyDescent="0.3">
      <c r="A351" s="831" t="s">
        <v>583</v>
      </c>
      <c r="B351" s="832" t="s">
        <v>584</v>
      </c>
      <c r="C351" s="835" t="s">
        <v>602</v>
      </c>
      <c r="D351" s="863" t="s">
        <v>603</v>
      </c>
      <c r="E351" s="835" t="s">
        <v>3878</v>
      </c>
      <c r="F351" s="863" t="s">
        <v>3879</v>
      </c>
      <c r="G351" s="835" t="s">
        <v>4487</v>
      </c>
      <c r="H351" s="835" t="s">
        <v>4488</v>
      </c>
      <c r="I351" s="849">
        <v>34.099998474121094</v>
      </c>
      <c r="J351" s="849">
        <v>140</v>
      </c>
      <c r="K351" s="850">
        <v>4773.7001953125</v>
      </c>
    </row>
    <row r="352" spans="1:11" ht="14.4" customHeight="1" x14ac:dyDescent="0.3">
      <c r="A352" s="831" t="s">
        <v>583</v>
      </c>
      <c r="B352" s="832" t="s">
        <v>584</v>
      </c>
      <c r="C352" s="835" t="s">
        <v>602</v>
      </c>
      <c r="D352" s="863" t="s">
        <v>603</v>
      </c>
      <c r="E352" s="835" t="s">
        <v>3878</v>
      </c>
      <c r="F352" s="863" t="s">
        <v>3879</v>
      </c>
      <c r="G352" s="835" t="s">
        <v>4489</v>
      </c>
      <c r="H352" s="835" t="s">
        <v>4490</v>
      </c>
      <c r="I352" s="849">
        <v>50.599998474121094</v>
      </c>
      <c r="J352" s="849">
        <v>272</v>
      </c>
      <c r="K352" s="850">
        <v>13763.779586791992</v>
      </c>
    </row>
    <row r="353" spans="1:11" ht="14.4" customHeight="1" x14ac:dyDescent="0.3">
      <c r="A353" s="831" t="s">
        <v>583</v>
      </c>
      <c r="B353" s="832" t="s">
        <v>584</v>
      </c>
      <c r="C353" s="835" t="s">
        <v>602</v>
      </c>
      <c r="D353" s="863" t="s">
        <v>603</v>
      </c>
      <c r="E353" s="835" t="s">
        <v>3878</v>
      </c>
      <c r="F353" s="863" t="s">
        <v>3879</v>
      </c>
      <c r="G353" s="835" t="s">
        <v>4491</v>
      </c>
      <c r="H353" s="835" t="s">
        <v>4492</v>
      </c>
      <c r="I353" s="849">
        <v>1045.43994140625</v>
      </c>
      <c r="J353" s="849">
        <v>20</v>
      </c>
      <c r="K353" s="850">
        <v>20908.80078125</v>
      </c>
    </row>
    <row r="354" spans="1:11" ht="14.4" customHeight="1" x14ac:dyDescent="0.3">
      <c r="A354" s="831" t="s">
        <v>583</v>
      </c>
      <c r="B354" s="832" t="s">
        <v>584</v>
      </c>
      <c r="C354" s="835" t="s">
        <v>602</v>
      </c>
      <c r="D354" s="863" t="s">
        <v>603</v>
      </c>
      <c r="E354" s="835" t="s">
        <v>3878</v>
      </c>
      <c r="F354" s="863" t="s">
        <v>3879</v>
      </c>
      <c r="G354" s="835" t="s">
        <v>4493</v>
      </c>
      <c r="H354" s="835" t="s">
        <v>4494</v>
      </c>
      <c r="I354" s="849">
        <v>233.52999877929687</v>
      </c>
      <c r="J354" s="849">
        <v>140</v>
      </c>
      <c r="K354" s="850">
        <v>31895.599609375</v>
      </c>
    </row>
    <row r="355" spans="1:11" ht="14.4" customHeight="1" x14ac:dyDescent="0.3">
      <c r="A355" s="831" t="s">
        <v>583</v>
      </c>
      <c r="B355" s="832" t="s">
        <v>584</v>
      </c>
      <c r="C355" s="835" t="s">
        <v>602</v>
      </c>
      <c r="D355" s="863" t="s">
        <v>603</v>
      </c>
      <c r="E355" s="835" t="s">
        <v>3878</v>
      </c>
      <c r="F355" s="863" t="s">
        <v>3879</v>
      </c>
      <c r="G355" s="835" t="s">
        <v>4495</v>
      </c>
      <c r="H355" s="835" t="s">
        <v>4496</v>
      </c>
      <c r="I355" s="849">
        <v>511.82998657226562</v>
      </c>
      <c r="J355" s="849">
        <v>660</v>
      </c>
      <c r="K355" s="850">
        <v>337807.791015625</v>
      </c>
    </row>
    <row r="356" spans="1:11" ht="14.4" customHeight="1" x14ac:dyDescent="0.3">
      <c r="A356" s="831" t="s">
        <v>583</v>
      </c>
      <c r="B356" s="832" t="s">
        <v>584</v>
      </c>
      <c r="C356" s="835" t="s">
        <v>605</v>
      </c>
      <c r="D356" s="863" t="s">
        <v>606</v>
      </c>
      <c r="E356" s="835" t="s">
        <v>3882</v>
      </c>
      <c r="F356" s="863" t="s">
        <v>3883</v>
      </c>
      <c r="G356" s="835" t="s">
        <v>3904</v>
      </c>
      <c r="H356" s="835" t="s">
        <v>3905</v>
      </c>
      <c r="I356" s="849">
        <v>152.46000671386719</v>
      </c>
      <c r="J356" s="849">
        <v>11</v>
      </c>
      <c r="K356" s="850">
        <v>1677.0600280761719</v>
      </c>
    </row>
    <row r="357" spans="1:11" ht="14.4" customHeight="1" x14ac:dyDescent="0.3">
      <c r="A357" s="831" t="s">
        <v>583</v>
      </c>
      <c r="B357" s="832" t="s">
        <v>584</v>
      </c>
      <c r="C357" s="835" t="s">
        <v>605</v>
      </c>
      <c r="D357" s="863" t="s">
        <v>606</v>
      </c>
      <c r="E357" s="835" t="s">
        <v>3810</v>
      </c>
      <c r="F357" s="863" t="s">
        <v>3811</v>
      </c>
      <c r="G357" s="835" t="s">
        <v>4497</v>
      </c>
      <c r="H357" s="835" t="s">
        <v>4498</v>
      </c>
      <c r="I357" s="849">
        <v>4</v>
      </c>
      <c r="J357" s="849">
        <v>1000</v>
      </c>
      <c r="K357" s="850">
        <v>4002</v>
      </c>
    </row>
    <row r="358" spans="1:11" ht="14.4" customHeight="1" x14ac:dyDescent="0.3">
      <c r="A358" s="831" t="s">
        <v>583</v>
      </c>
      <c r="B358" s="832" t="s">
        <v>584</v>
      </c>
      <c r="C358" s="835" t="s">
        <v>605</v>
      </c>
      <c r="D358" s="863" t="s">
        <v>606</v>
      </c>
      <c r="E358" s="835" t="s">
        <v>3810</v>
      </c>
      <c r="F358" s="863" t="s">
        <v>3811</v>
      </c>
      <c r="G358" s="835" t="s">
        <v>4499</v>
      </c>
      <c r="H358" s="835" t="s">
        <v>4500</v>
      </c>
      <c r="I358" s="849">
        <v>0.5899999737739563</v>
      </c>
      <c r="J358" s="849">
        <v>500</v>
      </c>
      <c r="K358" s="850">
        <v>295</v>
      </c>
    </row>
    <row r="359" spans="1:11" ht="14.4" customHeight="1" x14ac:dyDescent="0.3">
      <c r="A359" s="831" t="s">
        <v>583</v>
      </c>
      <c r="B359" s="832" t="s">
        <v>584</v>
      </c>
      <c r="C359" s="835" t="s">
        <v>605</v>
      </c>
      <c r="D359" s="863" t="s">
        <v>606</v>
      </c>
      <c r="E359" s="835" t="s">
        <v>3810</v>
      </c>
      <c r="F359" s="863" t="s">
        <v>3811</v>
      </c>
      <c r="G359" s="835" t="s">
        <v>4501</v>
      </c>
      <c r="H359" s="835" t="s">
        <v>4502</v>
      </c>
      <c r="I359" s="849">
        <v>11.144999980926514</v>
      </c>
      <c r="J359" s="849">
        <v>200</v>
      </c>
      <c r="K359" s="850">
        <v>2229</v>
      </c>
    </row>
    <row r="360" spans="1:11" ht="14.4" customHeight="1" x14ac:dyDescent="0.3">
      <c r="A360" s="831" t="s">
        <v>583</v>
      </c>
      <c r="B360" s="832" t="s">
        <v>584</v>
      </c>
      <c r="C360" s="835" t="s">
        <v>605</v>
      </c>
      <c r="D360" s="863" t="s">
        <v>606</v>
      </c>
      <c r="E360" s="835" t="s">
        <v>3810</v>
      </c>
      <c r="F360" s="863" t="s">
        <v>3811</v>
      </c>
      <c r="G360" s="835" t="s">
        <v>3812</v>
      </c>
      <c r="H360" s="835" t="s">
        <v>3813</v>
      </c>
      <c r="I360" s="849">
        <v>1.3799999952316284</v>
      </c>
      <c r="J360" s="849">
        <v>5250</v>
      </c>
      <c r="K360" s="850">
        <v>7245</v>
      </c>
    </row>
    <row r="361" spans="1:11" ht="14.4" customHeight="1" x14ac:dyDescent="0.3">
      <c r="A361" s="831" t="s">
        <v>583</v>
      </c>
      <c r="B361" s="832" t="s">
        <v>584</v>
      </c>
      <c r="C361" s="835" t="s">
        <v>605</v>
      </c>
      <c r="D361" s="863" t="s">
        <v>606</v>
      </c>
      <c r="E361" s="835" t="s">
        <v>3810</v>
      </c>
      <c r="F361" s="863" t="s">
        <v>3811</v>
      </c>
      <c r="G361" s="835" t="s">
        <v>3816</v>
      </c>
      <c r="H361" s="835" t="s">
        <v>3817</v>
      </c>
      <c r="I361" s="849">
        <v>0.85636365413665771</v>
      </c>
      <c r="J361" s="849">
        <v>1300</v>
      </c>
      <c r="K361" s="850">
        <v>1114</v>
      </c>
    </row>
    <row r="362" spans="1:11" ht="14.4" customHeight="1" x14ac:dyDescent="0.3">
      <c r="A362" s="831" t="s">
        <v>583</v>
      </c>
      <c r="B362" s="832" t="s">
        <v>584</v>
      </c>
      <c r="C362" s="835" t="s">
        <v>605</v>
      </c>
      <c r="D362" s="863" t="s">
        <v>606</v>
      </c>
      <c r="E362" s="835" t="s">
        <v>3810</v>
      </c>
      <c r="F362" s="863" t="s">
        <v>3811</v>
      </c>
      <c r="G362" s="835" t="s">
        <v>3818</v>
      </c>
      <c r="H362" s="835" t="s">
        <v>3819</v>
      </c>
      <c r="I362" s="849">
        <v>1.5123076805701623</v>
      </c>
      <c r="J362" s="849">
        <v>850</v>
      </c>
      <c r="K362" s="850">
        <v>1285.5</v>
      </c>
    </row>
    <row r="363" spans="1:11" ht="14.4" customHeight="1" x14ac:dyDescent="0.3">
      <c r="A363" s="831" t="s">
        <v>583</v>
      </c>
      <c r="B363" s="832" t="s">
        <v>584</v>
      </c>
      <c r="C363" s="835" t="s">
        <v>605</v>
      </c>
      <c r="D363" s="863" t="s">
        <v>606</v>
      </c>
      <c r="E363" s="835" t="s">
        <v>3810</v>
      </c>
      <c r="F363" s="863" t="s">
        <v>3811</v>
      </c>
      <c r="G363" s="835" t="s">
        <v>4010</v>
      </c>
      <c r="H363" s="835" t="s">
        <v>4011</v>
      </c>
      <c r="I363" s="849">
        <v>28.964999675750732</v>
      </c>
      <c r="J363" s="849">
        <v>48</v>
      </c>
      <c r="K363" s="850">
        <v>1390.2999877929687</v>
      </c>
    </row>
    <row r="364" spans="1:11" ht="14.4" customHeight="1" x14ac:dyDescent="0.3">
      <c r="A364" s="831" t="s">
        <v>583</v>
      </c>
      <c r="B364" s="832" t="s">
        <v>584</v>
      </c>
      <c r="C364" s="835" t="s">
        <v>605</v>
      </c>
      <c r="D364" s="863" t="s">
        <v>606</v>
      </c>
      <c r="E364" s="835" t="s">
        <v>3810</v>
      </c>
      <c r="F364" s="863" t="s">
        <v>3811</v>
      </c>
      <c r="G364" s="835" t="s">
        <v>4016</v>
      </c>
      <c r="H364" s="835" t="s">
        <v>4017</v>
      </c>
      <c r="I364" s="849">
        <v>8.3900000254313145</v>
      </c>
      <c r="J364" s="849">
        <v>39</v>
      </c>
      <c r="K364" s="850">
        <v>321.27000427246094</v>
      </c>
    </row>
    <row r="365" spans="1:11" ht="14.4" customHeight="1" x14ac:dyDescent="0.3">
      <c r="A365" s="831" t="s">
        <v>583</v>
      </c>
      <c r="B365" s="832" t="s">
        <v>584</v>
      </c>
      <c r="C365" s="835" t="s">
        <v>605</v>
      </c>
      <c r="D365" s="863" t="s">
        <v>606</v>
      </c>
      <c r="E365" s="835" t="s">
        <v>3810</v>
      </c>
      <c r="F365" s="863" t="s">
        <v>3811</v>
      </c>
      <c r="G365" s="835" t="s">
        <v>4018</v>
      </c>
      <c r="H365" s="835" t="s">
        <v>4019</v>
      </c>
      <c r="I365" s="849">
        <v>7.5121430328914096</v>
      </c>
      <c r="J365" s="849">
        <v>94</v>
      </c>
      <c r="K365" s="850">
        <v>706.13998603820801</v>
      </c>
    </row>
    <row r="366" spans="1:11" ht="14.4" customHeight="1" x14ac:dyDescent="0.3">
      <c r="A366" s="831" t="s">
        <v>583</v>
      </c>
      <c r="B366" s="832" t="s">
        <v>584</v>
      </c>
      <c r="C366" s="835" t="s">
        <v>605</v>
      </c>
      <c r="D366" s="863" t="s">
        <v>606</v>
      </c>
      <c r="E366" s="835" t="s">
        <v>3810</v>
      </c>
      <c r="F366" s="863" t="s">
        <v>3811</v>
      </c>
      <c r="G366" s="835" t="s">
        <v>3820</v>
      </c>
      <c r="H366" s="835" t="s">
        <v>3821</v>
      </c>
      <c r="I366" s="849">
        <v>26.173333485921223</v>
      </c>
      <c r="J366" s="849">
        <v>29</v>
      </c>
      <c r="K366" s="850">
        <v>759.06001091003418</v>
      </c>
    </row>
    <row r="367" spans="1:11" ht="14.4" customHeight="1" x14ac:dyDescent="0.3">
      <c r="A367" s="831" t="s">
        <v>583</v>
      </c>
      <c r="B367" s="832" t="s">
        <v>584</v>
      </c>
      <c r="C367" s="835" t="s">
        <v>605</v>
      </c>
      <c r="D367" s="863" t="s">
        <v>606</v>
      </c>
      <c r="E367" s="835" t="s">
        <v>3810</v>
      </c>
      <c r="F367" s="863" t="s">
        <v>3811</v>
      </c>
      <c r="G367" s="835" t="s">
        <v>4503</v>
      </c>
      <c r="H367" s="835" t="s">
        <v>4504</v>
      </c>
      <c r="I367" s="849">
        <v>15.026562482118607</v>
      </c>
      <c r="J367" s="849">
        <v>263</v>
      </c>
      <c r="K367" s="850">
        <v>3951.8999977111816</v>
      </c>
    </row>
    <row r="368" spans="1:11" ht="14.4" customHeight="1" x14ac:dyDescent="0.3">
      <c r="A368" s="831" t="s">
        <v>583</v>
      </c>
      <c r="B368" s="832" t="s">
        <v>584</v>
      </c>
      <c r="C368" s="835" t="s">
        <v>605</v>
      </c>
      <c r="D368" s="863" t="s">
        <v>606</v>
      </c>
      <c r="E368" s="835" t="s">
        <v>3810</v>
      </c>
      <c r="F368" s="863" t="s">
        <v>3811</v>
      </c>
      <c r="G368" s="835" t="s">
        <v>4505</v>
      </c>
      <c r="H368" s="835" t="s">
        <v>4506</v>
      </c>
      <c r="I368" s="849">
        <v>23.919047673543293</v>
      </c>
      <c r="J368" s="849">
        <v>141</v>
      </c>
      <c r="K368" s="850">
        <v>3372.5199851989746</v>
      </c>
    </row>
    <row r="369" spans="1:11" ht="14.4" customHeight="1" x14ac:dyDescent="0.3">
      <c r="A369" s="831" t="s">
        <v>583</v>
      </c>
      <c r="B369" s="832" t="s">
        <v>584</v>
      </c>
      <c r="C369" s="835" t="s">
        <v>605</v>
      </c>
      <c r="D369" s="863" t="s">
        <v>606</v>
      </c>
      <c r="E369" s="835" t="s">
        <v>3810</v>
      </c>
      <c r="F369" s="863" t="s">
        <v>3811</v>
      </c>
      <c r="G369" s="835" t="s">
        <v>4507</v>
      </c>
      <c r="H369" s="835" t="s">
        <v>4508</v>
      </c>
      <c r="I369" s="849">
        <v>10.75</v>
      </c>
      <c r="J369" s="849">
        <v>24</v>
      </c>
      <c r="K369" s="850">
        <v>257.989990234375</v>
      </c>
    </row>
    <row r="370" spans="1:11" ht="14.4" customHeight="1" x14ac:dyDescent="0.3">
      <c r="A370" s="831" t="s">
        <v>583</v>
      </c>
      <c r="B370" s="832" t="s">
        <v>584</v>
      </c>
      <c r="C370" s="835" t="s">
        <v>605</v>
      </c>
      <c r="D370" s="863" t="s">
        <v>606</v>
      </c>
      <c r="E370" s="835" t="s">
        <v>3810</v>
      </c>
      <c r="F370" s="863" t="s">
        <v>3811</v>
      </c>
      <c r="G370" s="835" t="s">
        <v>4509</v>
      </c>
      <c r="H370" s="835" t="s">
        <v>4510</v>
      </c>
      <c r="I370" s="849">
        <v>22.994999885559082</v>
      </c>
      <c r="J370" s="849">
        <v>24</v>
      </c>
      <c r="K370" s="850">
        <v>551.89999389648437</v>
      </c>
    </row>
    <row r="371" spans="1:11" ht="14.4" customHeight="1" x14ac:dyDescent="0.3">
      <c r="A371" s="831" t="s">
        <v>583</v>
      </c>
      <c r="B371" s="832" t="s">
        <v>584</v>
      </c>
      <c r="C371" s="835" t="s">
        <v>605</v>
      </c>
      <c r="D371" s="863" t="s">
        <v>606</v>
      </c>
      <c r="E371" s="835" t="s">
        <v>3810</v>
      </c>
      <c r="F371" s="863" t="s">
        <v>3811</v>
      </c>
      <c r="G371" s="835" t="s">
        <v>4511</v>
      </c>
      <c r="H371" s="835" t="s">
        <v>4512</v>
      </c>
      <c r="I371" s="849">
        <v>53.430000305175781</v>
      </c>
      <c r="J371" s="849">
        <v>12</v>
      </c>
      <c r="K371" s="850">
        <v>641.20001220703125</v>
      </c>
    </row>
    <row r="372" spans="1:11" ht="14.4" customHeight="1" x14ac:dyDescent="0.3">
      <c r="A372" s="831" t="s">
        <v>583</v>
      </c>
      <c r="B372" s="832" t="s">
        <v>584</v>
      </c>
      <c r="C372" s="835" t="s">
        <v>605</v>
      </c>
      <c r="D372" s="863" t="s">
        <v>606</v>
      </c>
      <c r="E372" s="835" t="s">
        <v>3810</v>
      </c>
      <c r="F372" s="863" t="s">
        <v>3811</v>
      </c>
      <c r="G372" s="835" t="s">
        <v>3822</v>
      </c>
      <c r="H372" s="835" t="s">
        <v>3823</v>
      </c>
      <c r="I372" s="849">
        <v>41.535714285714285</v>
      </c>
      <c r="J372" s="849">
        <v>980</v>
      </c>
      <c r="K372" s="850">
        <v>40705.27978515625</v>
      </c>
    </row>
    <row r="373" spans="1:11" ht="14.4" customHeight="1" x14ac:dyDescent="0.3">
      <c r="A373" s="831" t="s">
        <v>583</v>
      </c>
      <c r="B373" s="832" t="s">
        <v>584</v>
      </c>
      <c r="C373" s="835" t="s">
        <v>605</v>
      </c>
      <c r="D373" s="863" t="s">
        <v>606</v>
      </c>
      <c r="E373" s="835" t="s">
        <v>3810</v>
      </c>
      <c r="F373" s="863" t="s">
        <v>3811</v>
      </c>
      <c r="G373" s="835" t="s">
        <v>4054</v>
      </c>
      <c r="H373" s="835" t="s">
        <v>4055</v>
      </c>
      <c r="I373" s="849">
        <v>39.101427350725444</v>
      </c>
      <c r="J373" s="849">
        <v>270</v>
      </c>
      <c r="K373" s="850">
        <v>10557.369995117187</v>
      </c>
    </row>
    <row r="374" spans="1:11" ht="14.4" customHeight="1" x14ac:dyDescent="0.3">
      <c r="A374" s="831" t="s">
        <v>583</v>
      </c>
      <c r="B374" s="832" t="s">
        <v>584</v>
      </c>
      <c r="C374" s="835" t="s">
        <v>605</v>
      </c>
      <c r="D374" s="863" t="s">
        <v>606</v>
      </c>
      <c r="E374" s="835" t="s">
        <v>3810</v>
      </c>
      <c r="F374" s="863" t="s">
        <v>3811</v>
      </c>
      <c r="G374" s="835" t="s">
        <v>4513</v>
      </c>
      <c r="H374" s="835" t="s">
        <v>4514</v>
      </c>
      <c r="I374" s="849">
        <v>10.699999809265137</v>
      </c>
      <c r="J374" s="849">
        <v>80</v>
      </c>
      <c r="K374" s="850">
        <v>856</v>
      </c>
    </row>
    <row r="375" spans="1:11" ht="14.4" customHeight="1" x14ac:dyDescent="0.3">
      <c r="A375" s="831" t="s">
        <v>583</v>
      </c>
      <c r="B375" s="832" t="s">
        <v>584</v>
      </c>
      <c r="C375" s="835" t="s">
        <v>605</v>
      </c>
      <c r="D375" s="863" t="s">
        <v>606</v>
      </c>
      <c r="E375" s="835" t="s">
        <v>3810</v>
      </c>
      <c r="F375" s="863" t="s">
        <v>3811</v>
      </c>
      <c r="G375" s="835" t="s">
        <v>3824</v>
      </c>
      <c r="H375" s="835" t="s">
        <v>3825</v>
      </c>
      <c r="I375" s="849">
        <v>0.66464287894112728</v>
      </c>
      <c r="J375" s="849">
        <v>7150</v>
      </c>
      <c r="K375" s="850">
        <v>4754</v>
      </c>
    </row>
    <row r="376" spans="1:11" ht="14.4" customHeight="1" x14ac:dyDescent="0.3">
      <c r="A376" s="831" t="s">
        <v>583</v>
      </c>
      <c r="B376" s="832" t="s">
        <v>584</v>
      </c>
      <c r="C376" s="835" t="s">
        <v>605</v>
      </c>
      <c r="D376" s="863" t="s">
        <v>606</v>
      </c>
      <c r="E376" s="835" t="s">
        <v>3826</v>
      </c>
      <c r="F376" s="863" t="s">
        <v>3827</v>
      </c>
      <c r="G376" s="835" t="s">
        <v>4515</v>
      </c>
      <c r="H376" s="835" t="s">
        <v>4516</v>
      </c>
      <c r="I376" s="849">
        <v>13.810000419616699</v>
      </c>
      <c r="J376" s="849">
        <v>10</v>
      </c>
      <c r="K376" s="850">
        <v>138.05999755859375</v>
      </c>
    </row>
    <row r="377" spans="1:11" ht="14.4" customHeight="1" x14ac:dyDescent="0.3">
      <c r="A377" s="831" t="s">
        <v>583</v>
      </c>
      <c r="B377" s="832" t="s">
        <v>584</v>
      </c>
      <c r="C377" s="835" t="s">
        <v>605</v>
      </c>
      <c r="D377" s="863" t="s">
        <v>606</v>
      </c>
      <c r="E377" s="835" t="s">
        <v>3826</v>
      </c>
      <c r="F377" s="863" t="s">
        <v>3827</v>
      </c>
      <c r="G377" s="835" t="s">
        <v>4517</v>
      </c>
      <c r="H377" s="835" t="s">
        <v>4518</v>
      </c>
      <c r="I377" s="849">
        <v>2.9050000905990601</v>
      </c>
      <c r="J377" s="849">
        <v>100</v>
      </c>
      <c r="K377" s="850">
        <v>290.5</v>
      </c>
    </row>
    <row r="378" spans="1:11" ht="14.4" customHeight="1" x14ac:dyDescent="0.3">
      <c r="A378" s="831" t="s">
        <v>583</v>
      </c>
      <c r="B378" s="832" t="s">
        <v>584</v>
      </c>
      <c r="C378" s="835" t="s">
        <v>605</v>
      </c>
      <c r="D378" s="863" t="s">
        <v>606</v>
      </c>
      <c r="E378" s="835" t="s">
        <v>3826</v>
      </c>
      <c r="F378" s="863" t="s">
        <v>3827</v>
      </c>
      <c r="G378" s="835" t="s">
        <v>4070</v>
      </c>
      <c r="H378" s="835" t="s">
        <v>4071</v>
      </c>
      <c r="I378" s="849">
        <v>2.903750091791153</v>
      </c>
      <c r="J378" s="849">
        <v>400</v>
      </c>
      <c r="K378" s="850">
        <v>1161.5</v>
      </c>
    </row>
    <row r="379" spans="1:11" ht="14.4" customHeight="1" x14ac:dyDescent="0.3">
      <c r="A379" s="831" t="s">
        <v>583</v>
      </c>
      <c r="B379" s="832" t="s">
        <v>584</v>
      </c>
      <c r="C379" s="835" t="s">
        <v>605</v>
      </c>
      <c r="D379" s="863" t="s">
        <v>606</v>
      </c>
      <c r="E379" s="835" t="s">
        <v>3826</v>
      </c>
      <c r="F379" s="863" t="s">
        <v>3827</v>
      </c>
      <c r="G379" s="835" t="s">
        <v>4072</v>
      </c>
      <c r="H379" s="835" t="s">
        <v>4073</v>
      </c>
      <c r="I379" s="849">
        <v>2.9075000882148743</v>
      </c>
      <c r="J379" s="849">
        <v>700</v>
      </c>
      <c r="K379" s="850">
        <v>2035.5</v>
      </c>
    </row>
    <row r="380" spans="1:11" ht="14.4" customHeight="1" x14ac:dyDescent="0.3">
      <c r="A380" s="831" t="s">
        <v>583</v>
      </c>
      <c r="B380" s="832" t="s">
        <v>584</v>
      </c>
      <c r="C380" s="835" t="s">
        <v>605</v>
      </c>
      <c r="D380" s="863" t="s">
        <v>606</v>
      </c>
      <c r="E380" s="835" t="s">
        <v>3826</v>
      </c>
      <c r="F380" s="863" t="s">
        <v>3827</v>
      </c>
      <c r="G380" s="835" t="s">
        <v>4519</v>
      </c>
      <c r="H380" s="835" t="s">
        <v>4520</v>
      </c>
      <c r="I380" s="849">
        <v>2.9016667604446411</v>
      </c>
      <c r="J380" s="849">
        <v>300</v>
      </c>
      <c r="K380" s="850">
        <v>870.5</v>
      </c>
    </row>
    <row r="381" spans="1:11" ht="14.4" customHeight="1" x14ac:dyDescent="0.3">
      <c r="A381" s="831" t="s">
        <v>583</v>
      </c>
      <c r="B381" s="832" t="s">
        <v>584</v>
      </c>
      <c r="C381" s="835" t="s">
        <v>605</v>
      </c>
      <c r="D381" s="863" t="s">
        <v>606</v>
      </c>
      <c r="E381" s="835" t="s">
        <v>3826</v>
      </c>
      <c r="F381" s="863" t="s">
        <v>3827</v>
      </c>
      <c r="G381" s="835" t="s">
        <v>4086</v>
      </c>
      <c r="H381" s="835" t="s">
        <v>4087</v>
      </c>
      <c r="I381" s="849">
        <v>1.8783333301544189</v>
      </c>
      <c r="J381" s="849">
        <v>1250</v>
      </c>
      <c r="K381" s="850">
        <v>2347.5</v>
      </c>
    </row>
    <row r="382" spans="1:11" ht="14.4" customHeight="1" x14ac:dyDescent="0.3">
      <c r="A382" s="831" t="s">
        <v>583</v>
      </c>
      <c r="B382" s="832" t="s">
        <v>584</v>
      </c>
      <c r="C382" s="835" t="s">
        <v>605</v>
      </c>
      <c r="D382" s="863" t="s">
        <v>606</v>
      </c>
      <c r="E382" s="835" t="s">
        <v>3826</v>
      </c>
      <c r="F382" s="863" t="s">
        <v>3827</v>
      </c>
      <c r="G382" s="835" t="s">
        <v>4521</v>
      </c>
      <c r="H382" s="835" t="s">
        <v>4522</v>
      </c>
      <c r="I382" s="849">
        <v>2.3988889853159585</v>
      </c>
      <c r="J382" s="849">
        <v>420</v>
      </c>
      <c r="K382" s="850">
        <v>1007.3999938964844</v>
      </c>
    </row>
    <row r="383" spans="1:11" ht="14.4" customHeight="1" x14ac:dyDescent="0.3">
      <c r="A383" s="831" t="s">
        <v>583</v>
      </c>
      <c r="B383" s="832" t="s">
        <v>584</v>
      </c>
      <c r="C383" s="835" t="s">
        <v>605</v>
      </c>
      <c r="D383" s="863" t="s">
        <v>606</v>
      </c>
      <c r="E383" s="835" t="s">
        <v>3826</v>
      </c>
      <c r="F383" s="863" t="s">
        <v>3827</v>
      </c>
      <c r="G383" s="835" t="s">
        <v>4523</v>
      </c>
      <c r="H383" s="835" t="s">
        <v>4524</v>
      </c>
      <c r="I383" s="849">
        <v>4.3600001335144043</v>
      </c>
      <c r="J383" s="849">
        <v>500</v>
      </c>
      <c r="K383" s="850">
        <v>2178</v>
      </c>
    </row>
    <row r="384" spans="1:11" ht="14.4" customHeight="1" x14ac:dyDescent="0.3">
      <c r="A384" s="831" t="s">
        <v>583</v>
      </c>
      <c r="B384" s="832" t="s">
        <v>584</v>
      </c>
      <c r="C384" s="835" t="s">
        <v>605</v>
      </c>
      <c r="D384" s="863" t="s">
        <v>606</v>
      </c>
      <c r="E384" s="835" t="s">
        <v>3826</v>
      </c>
      <c r="F384" s="863" t="s">
        <v>3827</v>
      </c>
      <c r="G384" s="835" t="s">
        <v>3828</v>
      </c>
      <c r="H384" s="835" t="s">
        <v>3829</v>
      </c>
      <c r="I384" s="849">
        <v>1.9359523937815712</v>
      </c>
      <c r="J384" s="849">
        <v>16050</v>
      </c>
      <c r="K384" s="850">
        <v>31073.5</v>
      </c>
    </row>
    <row r="385" spans="1:11" ht="14.4" customHeight="1" x14ac:dyDescent="0.3">
      <c r="A385" s="831" t="s">
        <v>583</v>
      </c>
      <c r="B385" s="832" t="s">
        <v>584</v>
      </c>
      <c r="C385" s="835" t="s">
        <v>605</v>
      </c>
      <c r="D385" s="863" t="s">
        <v>606</v>
      </c>
      <c r="E385" s="835" t="s">
        <v>3826</v>
      </c>
      <c r="F385" s="863" t="s">
        <v>3827</v>
      </c>
      <c r="G385" s="835" t="s">
        <v>4525</v>
      </c>
      <c r="H385" s="835" t="s">
        <v>4526</v>
      </c>
      <c r="I385" s="849">
        <v>33.880001068115234</v>
      </c>
      <c r="J385" s="849">
        <v>8</v>
      </c>
      <c r="K385" s="850">
        <v>271.04000473022461</v>
      </c>
    </row>
    <row r="386" spans="1:11" ht="14.4" customHeight="1" x14ac:dyDescent="0.3">
      <c r="A386" s="831" t="s">
        <v>583</v>
      </c>
      <c r="B386" s="832" t="s">
        <v>584</v>
      </c>
      <c r="C386" s="835" t="s">
        <v>605</v>
      </c>
      <c r="D386" s="863" t="s">
        <v>606</v>
      </c>
      <c r="E386" s="835" t="s">
        <v>3826</v>
      </c>
      <c r="F386" s="863" t="s">
        <v>3827</v>
      </c>
      <c r="G386" s="835" t="s">
        <v>4525</v>
      </c>
      <c r="H386" s="835" t="s">
        <v>4527</v>
      </c>
      <c r="I386" s="849">
        <v>33.880001068115234</v>
      </c>
      <c r="J386" s="849">
        <v>12</v>
      </c>
      <c r="K386" s="850">
        <v>406.56002044677734</v>
      </c>
    </row>
    <row r="387" spans="1:11" ht="14.4" customHeight="1" x14ac:dyDescent="0.3">
      <c r="A387" s="831" t="s">
        <v>583</v>
      </c>
      <c r="B387" s="832" t="s">
        <v>584</v>
      </c>
      <c r="C387" s="835" t="s">
        <v>605</v>
      </c>
      <c r="D387" s="863" t="s">
        <v>606</v>
      </c>
      <c r="E387" s="835" t="s">
        <v>3826</v>
      </c>
      <c r="F387" s="863" t="s">
        <v>3827</v>
      </c>
      <c r="G387" s="835" t="s">
        <v>4088</v>
      </c>
      <c r="H387" s="835" t="s">
        <v>4089</v>
      </c>
      <c r="I387" s="849">
        <v>11.494374871253967</v>
      </c>
      <c r="J387" s="849">
        <v>6068</v>
      </c>
      <c r="K387" s="850">
        <v>69747.700012207031</v>
      </c>
    </row>
    <row r="388" spans="1:11" ht="14.4" customHeight="1" x14ac:dyDescent="0.3">
      <c r="A388" s="831" t="s">
        <v>583</v>
      </c>
      <c r="B388" s="832" t="s">
        <v>584</v>
      </c>
      <c r="C388" s="835" t="s">
        <v>605</v>
      </c>
      <c r="D388" s="863" t="s">
        <v>606</v>
      </c>
      <c r="E388" s="835" t="s">
        <v>3826</v>
      </c>
      <c r="F388" s="863" t="s">
        <v>3827</v>
      </c>
      <c r="G388" s="835" t="s">
        <v>4528</v>
      </c>
      <c r="H388" s="835" t="s">
        <v>4529</v>
      </c>
      <c r="I388" s="849">
        <v>38.502499580383301</v>
      </c>
      <c r="J388" s="849">
        <v>200</v>
      </c>
      <c r="K388" s="850">
        <v>7700.43994140625</v>
      </c>
    </row>
    <row r="389" spans="1:11" ht="14.4" customHeight="1" x14ac:dyDescent="0.3">
      <c r="A389" s="831" t="s">
        <v>583</v>
      </c>
      <c r="B389" s="832" t="s">
        <v>584</v>
      </c>
      <c r="C389" s="835" t="s">
        <v>605</v>
      </c>
      <c r="D389" s="863" t="s">
        <v>606</v>
      </c>
      <c r="E389" s="835" t="s">
        <v>3826</v>
      </c>
      <c r="F389" s="863" t="s">
        <v>3827</v>
      </c>
      <c r="G389" s="835" t="s">
        <v>4092</v>
      </c>
      <c r="H389" s="835" t="s">
        <v>4093</v>
      </c>
      <c r="I389" s="849">
        <v>45.5</v>
      </c>
      <c r="J389" s="849">
        <v>40</v>
      </c>
      <c r="K389" s="850">
        <v>1819.8399658203125</v>
      </c>
    </row>
    <row r="390" spans="1:11" ht="14.4" customHeight="1" x14ac:dyDescent="0.3">
      <c r="A390" s="831" t="s">
        <v>583</v>
      </c>
      <c r="B390" s="832" t="s">
        <v>584</v>
      </c>
      <c r="C390" s="835" t="s">
        <v>605</v>
      </c>
      <c r="D390" s="863" t="s">
        <v>606</v>
      </c>
      <c r="E390" s="835" t="s">
        <v>3826</v>
      </c>
      <c r="F390" s="863" t="s">
        <v>3827</v>
      </c>
      <c r="G390" s="835" t="s">
        <v>4094</v>
      </c>
      <c r="H390" s="835" t="s">
        <v>4095</v>
      </c>
      <c r="I390" s="849">
        <v>11.145483816823651</v>
      </c>
      <c r="J390" s="849">
        <v>1530</v>
      </c>
      <c r="K390" s="850">
        <v>17052.700012207031</v>
      </c>
    </row>
    <row r="391" spans="1:11" ht="14.4" customHeight="1" x14ac:dyDescent="0.3">
      <c r="A391" s="831" t="s">
        <v>583</v>
      </c>
      <c r="B391" s="832" t="s">
        <v>584</v>
      </c>
      <c r="C391" s="835" t="s">
        <v>605</v>
      </c>
      <c r="D391" s="863" t="s">
        <v>606</v>
      </c>
      <c r="E391" s="835" t="s">
        <v>3826</v>
      </c>
      <c r="F391" s="863" t="s">
        <v>3827</v>
      </c>
      <c r="G391" s="835" t="s">
        <v>4530</v>
      </c>
      <c r="H391" s="835" t="s">
        <v>4531</v>
      </c>
      <c r="I391" s="849">
        <v>41</v>
      </c>
      <c r="J391" s="849">
        <v>20</v>
      </c>
      <c r="K391" s="850">
        <v>819.9000244140625</v>
      </c>
    </row>
    <row r="392" spans="1:11" ht="14.4" customHeight="1" x14ac:dyDescent="0.3">
      <c r="A392" s="831" t="s">
        <v>583</v>
      </c>
      <c r="B392" s="832" t="s">
        <v>584</v>
      </c>
      <c r="C392" s="835" t="s">
        <v>605</v>
      </c>
      <c r="D392" s="863" t="s">
        <v>606</v>
      </c>
      <c r="E392" s="835" t="s">
        <v>3826</v>
      </c>
      <c r="F392" s="863" t="s">
        <v>3827</v>
      </c>
      <c r="G392" s="835" t="s">
        <v>4096</v>
      </c>
      <c r="H392" s="835" t="s">
        <v>4097</v>
      </c>
      <c r="I392" s="849">
        <v>25.989999771118164</v>
      </c>
      <c r="J392" s="849">
        <v>50</v>
      </c>
      <c r="K392" s="850">
        <v>1299.5400390625</v>
      </c>
    </row>
    <row r="393" spans="1:11" ht="14.4" customHeight="1" x14ac:dyDescent="0.3">
      <c r="A393" s="831" t="s">
        <v>583</v>
      </c>
      <c r="B393" s="832" t="s">
        <v>584</v>
      </c>
      <c r="C393" s="835" t="s">
        <v>605</v>
      </c>
      <c r="D393" s="863" t="s">
        <v>606</v>
      </c>
      <c r="E393" s="835" t="s">
        <v>3826</v>
      </c>
      <c r="F393" s="863" t="s">
        <v>3827</v>
      </c>
      <c r="G393" s="835" t="s">
        <v>4532</v>
      </c>
      <c r="H393" s="835" t="s">
        <v>4533</v>
      </c>
      <c r="I393" s="849">
        <v>66.550003051757812</v>
      </c>
      <c r="J393" s="849">
        <v>50</v>
      </c>
      <c r="K393" s="850">
        <v>3327.5</v>
      </c>
    </row>
    <row r="394" spans="1:11" ht="14.4" customHeight="1" x14ac:dyDescent="0.3">
      <c r="A394" s="831" t="s">
        <v>583</v>
      </c>
      <c r="B394" s="832" t="s">
        <v>584</v>
      </c>
      <c r="C394" s="835" t="s">
        <v>605</v>
      </c>
      <c r="D394" s="863" t="s">
        <v>606</v>
      </c>
      <c r="E394" s="835" t="s">
        <v>3826</v>
      </c>
      <c r="F394" s="863" t="s">
        <v>3827</v>
      </c>
      <c r="G394" s="835" t="s">
        <v>4534</v>
      </c>
      <c r="H394" s="835" t="s">
        <v>4535</v>
      </c>
      <c r="I394" s="849">
        <v>140.39999389648437</v>
      </c>
      <c r="J394" s="849">
        <v>1</v>
      </c>
      <c r="K394" s="850">
        <v>140.39999389648437</v>
      </c>
    </row>
    <row r="395" spans="1:11" ht="14.4" customHeight="1" x14ac:dyDescent="0.3">
      <c r="A395" s="831" t="s">
        <v>583</v>
      </c>
      <c r="B395" s="832" t="s">
        <v>584</v>
      </c>
      <c r="C395" s="835" t="s">
        <v>605</v>
      </c>
      <c r="D395" s="863" t="s">
        <v>606</v>
      </c>
      <c r="E395" s="835" t="s">
        <v>3826</v>
      </c>
      <c r="F395" s="863" t="s">
        <v>3827</v>
      </c>
      <c r="G395" s="835" t="s">
        <v>4102</v>
      </c>
      <c r="H395" s="835" t="s">
        <v>4103</v>
      </c>
      <c r="I395" s="849">
        <v>64.114997863769531</v>
      </c>
      <c r="J395" s="849">
        <v>5</v>
      </c>
      <c r="K395" s="850">
        <v>320.52999114990234</v>
      </c>
    </row>
    <row r="396" spans="1:11" ht="14.4" customHeight="1" x14ac:dyDescent="0.3">
      <c r="A396" s="831" t="s">
        <v>583</v>
      </c>
      <c r="B396" s="832" t="s">
        <v>584</v>
      </c>
      <c r="C396" s="835" t="s">
        <v>605</v>
      </c>
      <c r="D396" s="863" t="s">
        <v>606</v>
      </c>
      <c r="E396" s="835" t="s">
        <v>3826</v>
      </c>
      <c r="F396" s="863" t="s">
        <v>3827</v>
      </c>
      <c r="G396" s="835" t="s">
        <v>4108</v>
      </c>
      <c r="H396" s="835" t="s">
        <v>4109</v>
      </c>
      <c r="I396" s="849">
        <v>6.134081655619096</v>
      </c>
      <c r="J396" s="849">
        <v>4280</v>
      </c>
      <c r="K396" s="850">
        <v>26250.799987792969</v>
      </c>
    </row>
    <row r="397" spans="1:11" ht="14.4" customHeight="1" x14ac:dyDescent="0.3">
      <c r="A397" s="831" t="s">
        <v>583</v>
      </c>
      <c r="B397" s="832" t="s">
        <v>584</v>
      </c>
      <c r="C397" s="835" t="s">
        <v>605</v>
      </c>
      <c r="D397" s="863" t="s">
        <v>606</v>
      </c>
      <c r="E397" s="835" t="s">
        <v>3826</v>
      </c>
      <c r="F397" s="863" t="s">
        <v>3827</v>
      </c>
      <c r="G397" s="835" t="s">
        <v>3832</v>
      </c>
      <c r="H397" s="835" t="s">
        <v>3833</v>
      </c>
      <c r="I397" s="849">
        <v>3.4507143327168057</v>
      </c>
      <c r="J397" s="849">
        <v>6800</v>
      </c>
      <c r="K397" s="850">
        <v>23457.999969482422</v>
      </c>
    </row>
    <row r="398" spans="1:11" ht="14.4" customHeight="1" x14ac:dyDescent="0.3">
      <c r="A398" s="831" t="s">
        <v>583</v>
      </c>
      <c r="B398" s="832" t="s">
        <v>584</v>
      </c>
      <c r="C398" s="835" t="s">
        <v>605</v>
      </c>
      <c r="D398" s="863" t="s">
        <v>606</v>
      </c>
      <c r="E398" s="835" t="s">
        <v>3826</v>
      </c>
      <c r="F398" s="863" t="s">
        <v>3827</v>
      </c>
      <c r="G398" s="835" t="s">
        <v>4536</v>
      </c>
      <c r="H398" s="835" t="s">
        <v>4537</v>
      </c>
      <c r="I398" s="849">
        <v>22.639999389648438</v>
      </c>
      <c r="J398" s="849">
        <v>10</v>
      </c>
      <c r="K398" s="850">
        <v>226.39999389648437</v>
      </c>
    </row>
    <row r="399" spans="1:11" ht="14.4" customHeight="1" x14ac:dyDescent="0.3">
      <c r="A399" s="831" t="s">
        <v>583</v>
      </c>
      <c r="B399" s="832" t="s">
        <v>584</v>
      </c>
      <c r="C399" s="835" t="s">
        <v>605</v>
      </c>
      <c r="D399" s="863" t="s">
        <v>606</v>
      </c>
      <c r="E399" s="835" t="s">
        <v>3826</v>
      </c>
      <c r="F399" s="863" t="s">
        <v>3827</v>
      </c>
      <c r="G399" s="835" t="s">
        <v>4538</v>
      </c>
      <c r="H399" s="835" t="s">
        <v>4539</v>
      </c>
      <c r="I399" s="849">
        <v>423.5</v>
      </c>
      <c r="J399" s="849">
        <v>1</v>
      </c>
      <c r="K399" s="850">
        <v>423.5</v>
      </c>
    </row>
    <row r="400" spans="1:11" ht="14.4" customHeight="1" x14ac:dyDescent="0.3">
      <c r="A400" s="831" t="s">
        <v>583</v>
      </c>
      <c r="B400" s="832" t="s">
        <v>584</v>
      </c>
      <c r="C400" s="835" t="s">
        <v>605</v>
      </c>
      <c r="D400" s="863" t="s">
        <v>606</v>
      </c>
      <c r="E400" s="835" t="s">
        <v>3826</v>
      </c>
      <c r="F400" s="863" t="s">
        <v>3827</v>
      </c>
      <c r="G400" s="835" t="s">
        <v>4540</v>
      </c>
      <c r="H400" s="835" t="s">
        <v>4541</v>
      </c>
      <c r="I400" s="849">
        <v>847</v>
      </c>
      <c r="J400" s="849">
        <v>2</v>
      </c>
      <c r="K400" s="850">
        <v>1694</v>
      </c>
    </row>
    <row r="401" spans="1:11" ht="14.4" customHeight="1" x14ac:dyDescent="0.3">
      <c r="A401" s="831" t="s">
        <v>583</v>
      </c>
      <c r="B401" s="832" t="s">
        <v>584</v>
      </c>
      <c r="C401" s="835" t="s">
        <v>605</v>
      </c>
      <c r="D401" s="863" t="s">
        <v>606</v>
      </c>
      <c r="E401" s="835" t="s">
        <v>3826</v>
      </c>
      <c r="F401" s="863" t="s">
        <v>3827</v>
      </c>
      <c r="G401" s="835" t="s">
        <v>4542</v>
      </c>
      <c r="H401" s="835" t="s">
        <v>4543</v>
      </c>
      <c r="I401" s="849">
        <v>17.909999847412109</v>
      </c>
      <c r="J401" s="849">
        <v>10</v>
      </c>
      <c r="K401" s="850">
        <v>179.08000183105469</v>
      </c>
    </row>
    <row r="402" spans="1:11" ht="14.4" customHeight="1" x14ac:dyDescent="0.3">
      <c r="A402" s="831" t="s">
        <v>583</v>
      </c>
      <c r="B402" s="832" t="s">
        <v>584</v>
      </c>
      <c r="C402" s="835" t="s">
        <v>605</v>
      </c>
      <c r="D402" s="863" t="s">
        <v>606</v>
      </c>
      <c r="E402" s="835" t="s">
        <v>3826</v>
      </c>
      <c r="F402" s="863" t="s">
        <v>3827</v>
      </c>
      <c r="G402" s="835" t="s">
        <v>4544</v>
      </c>
      <c r="H402" s="835" t="s">
        <v>4545</v>
      </c>
      <c r="I402" s="849">
        <v>17.906666437784832</v>
      </c>
      <c r="J402" s="849">
        <v>30</v>
      </c>
      <c r="K402" s="850">
        <v>537.22001647949219</v>
      </c>
    </row>
    <row r="403" spans="1:11" ht="14.4" customHeight="1" x14ac:dyDescent="0.3">
      <c r="A403" s="831" t="s">
        <v>583</v>
      </c>
      <c r="B403" s="832" t="s">
        <v>584</v>
      </c>
      <c r="C403" s="835" t="s">
        <v>605</v>
      </c>
      <c r="D403" s="863" t="s">
        <v>606</v>
      </c>
      <c r="E403" s="835" t="s">
        <v>3826</v>
      </c>
      <c r="F403" s="863" t="s">
        <v>3827</v>
      </c>
      <c r="G403" s="835" t="s">
        <v>4546</v>
      </c>
      <c r="H403" s="835" t="s">
        <v>4547</v>
      </c>
      <c r="I403" s="849">
        <v>53.286666870117187</v>
      </c>
      <c r="J403" s="849">
        <v>30</v>
      </c>
      <c r="K403" s="850">
        <v>1598.5900268554687</v>
      </c>
    </row>
    <row r="404" spans="1:11" ht="14.4" customHeight="1" x14ac:dyDescent="0.3">
      <c r="A404" s="831" t="s">
        <v>583</v>
      </c>
      <c r="B404" s="832" t="s">
        <v>584</v>
      </c>
      <c r="C404" s="835" t="s">
        <v>605</v>
      </c>
      <c r="D404" s="863" t="s">
        <v>606</v>
      </c>
      <c r="E404" s="835" t="s">
        <v>3826</v>
      </c>
      <c r="F404" s="863" t="s">
        <v>3827</v>
      </c>
      <c r="G404" s="835" t="s">
        <v>4548</v>
      </c>
      <c r="H404" s="835" t="s">
        <v>4549</v>
      </c>
      <c r="I404" s="849">
        <v>17.902499675750732</v>
      </c>
      <c r="J404" s="849">
        <v>40</v>
      </c>
      <c r="K404" s="850">
        <v>716.12001037597656</v>
      </c>
    </row>
    <row r="405" spans="1:11" ht="14.4" customHeight="1" x14ac:dyDescent="0.3">
      <c r="A405" s="831" t="s">
        <v>583</v>
      </c>
      <c r="B405" s="832" t="s">
        <v>584</v>
      </c>
      <c r="C405" s="835" t="s">
        <v>605</v>
      </c>
      <c r="D405" s="863" t="s">
        <v>606</v>
      </c>
      <c r="E405" s="835" t="s">
        <v>3826</v>
      </c>
      <c r="F405" s="863" t="s">
        <v>3827</v>
      </c>
      <c r="G405" s="835" t="s">
        <v>4550</v>
      </c>
      <c r="H405" s="835" t="s">
        <v>4551</v>
      </c>
      <c r="I405" s="849">
        <v>17.909999847412109</v>
      </c>
      <c r="J405" s="849">
        <v>20</v>
      </c>
      <c r="K405" s="850">
        <v>358.20001220703125</v>
      </c>
    </row>
    <row r="406" spans="1:11" ht="14.4" customHeight="1" x14ac:dyDescent="0.3">
      <c r="A406" s="831" t="s">
        <v>583</v>
      </c>
      <c r="B406" s="832" t="s">
        <v>584</v>
      </c>
      <c r="C406" s="835" t="s">
        <v>605</v>
      </c>
      <c r="D406" s="863" t="s">
        <v>606</v>
      </c>
      <c r="E406" s="835" t="s">
        <v>3826</v>
      </c>
      <c r="F406" s="863" t="s">
        <v>3827</v>
      </c>
      <c r="G406" s="835" t="s">
        <v>4552</v>
      </c>
      <c r="H406" s="835" t="s">
        <v>4553</v>
      </c>
      <c r="I406" s="849">
        <v>17.90749979019165</v>
      </c>
      <c r="J406" s="849">
        <v>90</v>
      </c>
      <c r="K406" s="850">
        <v>1611.7000122070312</v>
      </c>
    </row>
    <row r="407" spans="1:11" ht="14.4" customHeight="1" x14ac:dyDescent="0.3">
      <c r="A407" s="831" t="s">
        <v>583</v>
      </c>
      <c r="B407" s="832" t="s">
        <v>584</v>
      </c>
      <c r="C407" s="835" t="s">
        <v>605</v>
      </c>
      <c r="D407" s="863" t="s">
        <v>606</v>
      </c>
      <c r="E407" s="835" t="s">
        <v>3826</v>
      </c>
      <c r="F407" s="863" t="s">
        <v>3827</v>
      </c>
      <c r="G407" s="835" t="s">
        <v>4554</v>
      </c>
      <c r="H407" s="835" t="s">
        <v>4555</v>
      </c>
      <c r="I407" s="849">
        <v>17.905454288829457</v>
      </c>
      <c r="J407" s="849">
        <v>157</v>
      </c>
      <c r="K407" s="850">
        <v>2811.4100494384766</v>
      </c>
    </row>
    <row r="408" spans="1:11" ht="14.4" customHeight="1" x14ac:dyDescent="0.3">
      <c r="A408" s="831" t="s">
        <v>583</v>
      </c>
      <c r="B408" s="832" t="s">
        <v>584</v>
      </c>
      <c r="C408" s="835" t="s">
        <v>605</v>
      </c>
      <c r="D408" s="863" t="s">
        <v>606</v>
      </c>
      <c r="E408" s="835" t="s">
        <v>3826</v>
      </c>
      <c r="F408" s="863" t="s">
        <v>3827</v>
      </c>
      <c r="G408" s="835" t="s">
        <v>4116</v>
      </c>
      <c r="H408" s="835" t="s">
        <v>4117</v>
      </c>
      <c r="I408" s="849">
        <v>17.907083113988239</v>
      </c>
      <c r="J408" s="849">
        <v>897</v>
      </c>
      <c r="K408" s="850">
        <v>16062.000213623047</v>
      </c>
    </row>
    <row r="409" spans="1:11" ht="14.4" customHeight="1" x14ac:dyDescent="0.3">
      <c r="A409" s="831" t="s">
        <v>583</v>
      </c>
      <c r="B409" s="832" t="s">
        <v>584</v>
      </c>
      <c r="C409" s="835" t="s">
        <v>605</v>
      </c>
      <c r="D409" s="863" t="s">
        <v>606</v>
      </c>
      <c r="E409" s="835" t="s">
        <v>3826</v>
      </c>
      <c r="F409" s="863" t="s">
        <v>3827</v>
      </c>
      <c r="G409" s="835" t="s">
        <v>4556</v>
      </c>
      <c r="H409" s="835" t="s">
        <v>4557</v>
      </c>
      <c r="I409" s="849">
        <v>21.996153758122372</v>
      </c>
      <c r="J409" s="849">
        <v>470</v>
      </c>
      <c r="K409" s="850">
        <v>10338.299987792969</v>
      </c>
    </row>
    <row r="410" spans="1:11" ht="14.4" customHeight="1" x14ac:dyDescent="0.3">
      <c r="A410" s="831" t="s">
        <v>583</v>
      </c>
      <c r="B410" s="832" t="s">
        <v>584</v>
      </c>
      <c r="C410" s="835" t="s">
        <v>605</v>
      </c>
      <c r="D410" s="863" t="s">
        <v>606</v>
      </c>
      <c r="E410" s="835" t="s">
        <v>3826</v>
      </c>
      <c r="F410" s="863" t="s">
        <v>3827</v>
      </c>
      <c r="G410" s="835" t="s">
        <v>4118</v>
      </c>
      <c r="H410" s="835" t="s">
        <v>4119</v>
      </c>
      <c r="I410" s="849">
        <v>17.908636179837313</v>
      </c>
      <c r="J410" s="849">
        <v>459</v>
      </c>
      <c r="K410" s="850">
        <v>8219.5300903320312</v>
      </c>
    </row>
    <row r="411" spans="1:11" ht="14.4" customHeight="1" x14ac:dyDescent="0.3">
      <c r="A411" s="831" t="s">
        <v>583</v>
      </c>
      <c r="B411" s="832" t="s">
        <v>584</v>
      </c>
      <c r="C411" s="835" t="s">
        <v>605</v>
      </c>
      <c r="D411" s="863" t="s">
        <v>606</v>
      </c>
      <c r="E411" s="835" t="s">
        <v>3826</v>
      </c>
      <c r="F411" s="863" t="s">
        <v>3827</v>
      </c>
      <c r="G411" s="835" t="s">
        <v>4120</v>
      </c>
      <c r="H411" s="835" t="s">
        <v>4121</v>
      </c>
      <c r="I411" s="849">
        <v>21.998888863457573</v>
      </c>
      <c r="J411" s="849">
        <v>256</v>
      </c>
      <c r="K411" s="850">
        <v>5631.5900268554687</v>
      </c>
    </row>
    <row r="412" spans="1:11" ht="14.4" customHeight="1" x14ac:dyDescent="0.3">
      <c r="A412" s="831" t="s">
        <v>583</v>
      </c>
      <c r="B412" s="832" t="s">
        <v>584</v>
      </c>
      <c r="C412" s="835" t="s">
        <v>605</v>
      </c>
      <c r="D412" s="863" t="s">
        <v>606</v>
      </c>
      <c r="E412" s="835" t="s">
        <v>3826</v>
      </c>
      <c r="F412" s="863" t="s">
        <v>3827</v>
      </c>
      <c r="G412" s="835" t="s">
        <v>4124</v>
      </c>
      <c r="H412" s="835" t="s">
        <v>4125</v>
      </c>
      <c r="I412" s="849">
        <v>17.906773967127645</v>
      </c>
      <c r="J412" s="849">
        <v>704</v>
      </c>
      <c r="K412" s="850">
        <v>12606.080154418945</v>
      </c>
    </row>
    <row r="413" spans="1:11" ht="14.4" customHeight="1" x14ac:dyDescent="0.3">
      <c r="A413" s="831" t="s">
        <v>583</v>
      </c>
      <c r="B413" s="832" t="s">
        <v>584</v>
      </c>
      <c r="C413" s="835" t="s">
        <v>605</v>
      </c>
      <c r="D413" s="863" t="s">
        <v>606</v>
      </c>
      <c r="E413" s="835" t="s">
        <v>3826</v>
      </c>
      <c r="F413" s="863" t="s">
        <v>3827</v>
      </c>
      <c r="G413" s="835" t="s">
        <v>4558</v>
      </c>
      <c r="H413" s="835" t="s">
        <v>4559</v>
      </c>
      <c r="I413" s="849">
        <v>21.998333295186359</v>
      </c>
      <c r="J413" s="849">
        <v>160</v>
      </c>
      <c r="K413" s="850">
        <v>3519.8999938964844</v>
      </c>
    </row>
    <row r="414" spans="1:11" ht="14.4" customHeight="1" x14ac:dyDescent="0.3">
      <c r="A414" s="831" t="s">
        <v>583</v>
      </c>
      <c r="B414" s="832" t="s">
        <v>584</v>
      </c>
      <c r="C414" s="835" t="s">
        <v>605</v>
      </c>
      <c r="D414" s="863" t="s">
        <v>606</v>
      </c>
      <c r="E414" s="835" t="s">
        <v>3826</v>
      </c>
      <c r="F414" s="863" t="s">
        <v>3827</v>
      </c>
      <c r="G414" s="835" t="s">
        <v>4128</v>
      </c>
      <c r="H414" s="835" t="s">
        <v>4129</v>
      </c>
      <c r="I414" s="849">
        <v>17.908571243286133</v>
      </c>
      <c r="J414" s="849">
        <v>240</v>
      </c>
      <c r="K414" s="850">
        <v>4298.1800231933594</v>
      </c>
    </row>
    <row r="415" spans="1:11" ht="14.4" customHeight="1" x14ac:dyDescent="0.3">
      <c r="A415" s="831" t="s">
        <v>583</v>
      </c>
      <c r="B415" s="832" t="s">
        <v>584</v>
      </c>
      <c r="C415" s="835" t="s">
        <v>605</v>
      </c>
      <c r="D415" s="863" t="s">
        <v>606</v>
      </c>
      <c r="E415" s="835" t="s">
        <v>3826</v>
      </c>
      <c r="F415" s="863" t="s">
        <v>3827</v>
      </c>
      <c r="G415" s="835" t="s">
        <v>4560</v>
      </c>
      <c r="H415" s="835" t="s">
        <v>4561</v>
      </c>
      <c r="I415" s="849">
        <v>21.998333295186359</v>
      </c>
      <c r="J415" s="849">
        <v>90</v>
      </c>
      <c r="K415" s="850">
        <v>1979.8999938964844</v>
      </c>
    </row>
    <row r="416" spans="1:11" ht="14.4" customHeight="1" x14ac:dyDescent="0.3">
      <c r="A416" s="831" t="s">
        <v>583</v>
      </c>
      <c r="B416" s="832" t="s">
        <v>584</v>
      </c>
      <c r="C416" s="835" t="s">
        <v>605</v>
      </c>
      <c r="D416" s="863" t="s">
        <v>606</v>
      </c>
      <c r="E416" s="835" t="s">
        <v>3826</v>
      </c>
      <c r="F416" s="863" t="s">
        <v>3827</v>
      </c>
      <c r="G416" s="835" t="s">
        <v>4132</v>
      </c>
      <c r="H416" s="835" t="s">
        <v>4133</v>
      </c>
      <c r="I416" s="849">
        <v>17.909999847412109</v>
      </c>
      <c r="J416" s="849">
        <v>100</v>
      </c>
      <c r="K416" s="850">
        <v>1790.800048828125</v>
      </c>
    </row>
    <row r="417" spans="1:11" ht="14.4" customHeight="1" x14ac:dyDescent="0.3">
      <c r="A417" s="831" t="s">
        <v>583</v>
      </c>
      <c r="B417" s="832" t="s">
        <v>584</v>
      </c>
      <c r="C417" s="835" t="s">
        <v>605</v>
      </c>
      <c r="D417" s="863" t="s">
        <v>606</v>
      </c>
      <c r="E417" s="835" t="s">
        <v>3826</v>
      </c>
      <c r="F417" s="863" t="s">
        <v>3827</v>
      </c>
      <c r="G417" s="835" t="s">
        <v>4562</v>
      </c>
      <c r="H417" s="835" t="s">
        <v>4563</v>
      </c>
      <c r="I417" s="849">
        <v>30.25</v>
      </c>
      <c r="J417" s="849">
        <v>50</v>
      </c>
      <c r="K417" s="850">
        <v>1512.5</v>
      </c>
    </row>
    <row r="418" spans="1:11" ht="14.4" customHeight="1" x14ac:dyDescent="0.3">
      <c r="A418" s="831" t="s">
        <v>583</v>
      </c>
      <c r="B418" s="832" t="s">
        <v>584</v>
      </c>
      <c r="C418" s="835" t="s">
        <v>605</v>
      </c>
      <c r="D418" s="863" t="s">
        <v>606</v>
      </c>
      <c r="E418" s="835" t="s">
        <v>3826</v>
      </c>
      <c r="F418" s="863" t="s">
        <v>3827</v>
      </c>
      <c r="G418" s="835" t="s">
        <v>4564</v>
      </c>
      <c r="H418" s="835" t="s">
        <v>4565</v>
      </c>
      <c r="I418" s="849">
        <v>17.979999542236328</v>
      </c>
      <c r="J418" s="849">
        <v>200</v>
      </c>
      <c r="K418" s="850">
        <v>3596.1199951171875</v>
      </c>
    </row>
    <row r="419" spans="1:11" ht="14.4" customHeight="1" x14ac:dyDescent="0.3">
      <c r="A419" s="831" t="s">
        <v>583</v>
      </c>
      <c r="B419" s="832" t="s">
        <v>584</v>
      </c>
      <c r="C419" s="835" t="s">
        <v>605</v>
      </c>
      <c r="D419" s="863" t="s">
        <v>606</v>
      </c>
      <c r="E419" s="835" t="s">
        <v>3826</v>
      </c>
      <c r="F419" s="863" t="s">
        <v>3827</v>
      </c>
      <c r="G419" s="835" t="s">
        <v>4162</v>
      </c>
      <c r="H419" s="835" t="s">
        <v>4163</v>
      </c>
      <c r="I419" s="849">
        <v>17.979999542236328</v>
      </c>
      <c r="J419" s="849">
        <v>900</v>
      </c>
      <c r="K419" s="850">
        <v>16182</v>
      </c>
    </row>
    <row r="420" spans="1:11" ht="14.4" customHeight="1" x14ac:dyDescent="0.3">
      <c r="A420" s="831" t="s">
        <v>583</v>
      </c>
      <c r="B420" s="832" t="s">
        <v>584</v>
      </c>
      <c r="C420" s="835" t="s">
        <v>605</v>
      </c>
      <c r="D420" s="863" t="s">
        <v>606</v>
      </c>
      <c r="E420" s="835" t="s">
        <v>3826</v>
      </c>
      <c r="F420" s="863" t="s">
        <v>3827</v>
      </c>
      <c r="G420" s="835" t="s">
        <v>4566</v>
      </c>
      <c r="H420" s="835" t="s">
        <v>4567</v>
      </c>
      <c r="I420" s="849">
        <v>17.980487358279344</v>
      </c>
      <c r="J420" s="849">
        <v>3400</v>
      </c>
      <c r="K420" s="850">
        <v>61134</v>
      </c>
    </row>
    <row r="421" spans="1:11" ht="14.4" customHeight="1" x14ac:dyDescent="0.3">
      <c r="A421" s="831" t="s">
        <v>583</v>
      </c>
      <c r="B421" s="832" t="s">
        <v>584</v>
      </c>
      <c r="C421" s="835" t="s">
        <v>605</v>
      </c>
      <c r="D421" s="863" t="s">
        <v>606</v>
      </c>
      <c r="E421" s="835" t="s">
        <v>3826</v>
      </c>
      <c r="F421" s="863" t="s">
        <v>3827</v>
      </c>
      <c r="G421" s="835" t="s">
        <v>4568</v>
      </c>
      <c r="H421" s="835" t="s">
        <v>4569</v>
      </c>
      <c r="I421" s="849">
        <v>17.979999542236328</v>
      </c>
      <c r="J421" s="849">
        <v>1200</v>
      </c>
      <c r="K421" s="850">
        <v>21576</v>
      </c>
    </row>
    <row r="422" spans="1:11" ht="14.4" customHeight="1" x14ac:dyDescent="0.3">
      <c r="A422" s="831" t="s">
        <v>583</v>
      </c>
      <c r="B422" s="832" t="s">
        <v>584</v>
      </c>
      <c r="C422" s="835" t="s">
        <v>605</v>
      </c>
      <c r="D422" s="863" t="s">
        <v>606</v>
      </c>
      <c r="E422" s="835" t="s">
        <v>3826</v>
      </c>
      <c r="F422" s="863" t="s">
        <v>3827</v>
      </c>
      <c r="G422" s="835" t="s">
        <v>4190</v>
      </c>
      <c r="H422" s="835" t="s">
        <v>4191</v>
      </c>
      <c r="I422" s="849">
        <v>4.0300002098083496</v>
      </c>
      <c r="J422" s="849">
        <v>6850</v>
      </c>
      <c r="K422" s="850">
        <v>27605.5</v>
      </c>
    </row>
    <row r="423" spans="1:11" ht="14.4" customHeight="1" x14ac:dyDescent="0.3">
      <c r="A423" s="831" t="s">
        <v>583</v>
      </c>
      <c r="B423" s="832" t="s">
        <v>584</v>
      </c>
      <c r="C423" s="835" t="s">
        <v>605</v>
      </c>
      <c r="D423" s="863" t="s">
        <v>606</v>
      </c>
      <c r="E423" s="835" t="s">
        <v>3826</v>
      </c>
      <c r="F423" s="863" t="s">
        <v>3827</v>
      </c>
      <c r="G423" s="835" t="s">
        <v>4570</v>
      </c>
      <c r="H423" s="835" t="s">
        <v>4571</v>
      </c>
      <c r="I423" s="849">
        <v>81.739999389648432</v>
      </c>
      <c r="J423" s="849">
        <v>200</v>
      </c>
      <c r="K423" s="850">
        <v>16347.429931640625</v>
      </c>
    </row>
    <row r="424" spans="1:11" ht="14.4" customHeight="1" x14ac:dyDescent="0.3">
      <c r="A424" s="831" t="s">
        <v>583</v>
      </c>
      <c r="B424" s="832" t="s">
        <v>584</v>
      </c>
      <c r="C424" s="835" t="s">
        <v>605</v>
      </c>
      <c r="D424" s="863" t="s">
        <v>606</v>
      </c>
      <c r="E424" s="835" t="s">
        <v>3826</v>
      </c>
      <c r="F424" s="863" t="s">
        <v>3827</v>
      </c>
      <c r="G424" s="835" t="s">
        <v>4572</v>
      </c>
      <c r="H424" s="835" t="s">
        <v>4573</v>
      </c>
      <c r="I424" s="849">
        <v>105.02999877929687</v>
      </c>
      <c r="J424" s="849">
        <v>10</v>
      </c>
      <c r="K424" s="850">
        <v>1050.280029296875</v>
      </c>
    </row>
    <row r="425" spans="1:11" ht="14.4" customHeight="1" x14ac:dyDescent="0.3">
      <c r="A425" s="831" t="s">
        <v>583</v>
      </c>
      <c r="B425" s="832" t="s">
        <v>584</v>
      </c>
      <c r="C425" s="835" t="s">
        <v>605</v>
      </c>
      <c r="D425" s="863" t="s">
        <v>606</v>
      </c>
      <c r="E425" s="835" t="s">
        <v>3826</v>
      </c>
      <c r="F425" s="863" t="s">
        <v>3827</v>
      </c>
      <c r="G425" s="835" t="s">
        <v>4574</v>
      </c>
      <c r="H425" s="835" t="s">
        <v>4575</v>
      </c>
      <c r="I425" s="849">
        <v>105.02999877929687</v>
      </c>
      <c r="J425" s="849">
        <v>10</v>
      </c>
      <c r="K425" s="850">
        <v>1050.300048828125</v>
      </c>
    </row>
    <row r="426" spans="1:11" ht="14.4" customHeight="1" x14ac:dyDescent="0.3">
      <c r="A426" s="831" t="s">
        <v>583</v>
      </c>
      <c r="B426" s="832" t="s">
        <v>584</v>
      </c>
      <c r="C426" s="835" t="s">
        <v>605</v>
      </c>
      <c r="D426" s="863" t="s">
        <v>606</v>
      </c>
      <c r="E426" s="835" t="s">
        <v>3826</v>
      </c>
      <c r="F426" s="863" t="s">
        <v>3827</v>
      </c>
      <c r="G426" s="835" t="s">
        <v>4576</v>
      </c>
      <c r="H426" s="835" t="s">
        <v>4577</v>
      </c>
      <c r="I426" s="849">
        <v>105.02999877929687</v>
      </c>
      <c r="J426" s="849">
        <v>10</v>
      </c>
      <c r="K426" s="850">
        <v>1050.280029296875</v>
      </c>
    </row>
    <row r="427" spans="1:11" ht="14.4" customHeight="1" x14ac:dyDescent="0.3">
      <c r="A427" s="831" t="s">
        <v>583</v>
      </c>
      <c r="B427" s="832" t="s">
        <v>584</v>
      </c>
      <c r="C427" s="835" t="s">
        <v>605</v>
      </c>
      <c r="D427" s="863" t="s">
        <v>606</v>
      </c>
      <c r="E427" s="835" t="s">
        <v>3826</v>
      </c>
      <c r="F427" s="863" t="s">
        <v>3827</v>
      </c>
      <c r="G427" s="835" t="s">
        <v>4578</v>
      </c>
      <c r="H427" s="835" t="s">
        <v>4579</v>
      </c>
      <c r="I427" s="849">
        <v>105.02908949418502</v>
      </c>
      <c r="J427" s="849">
        <v>200</v>
      </c>
      <c r="K427" s="850">
        <v>21005.67041015625</v>
      </c>
    </row>
    <row r="428" spans="1:11" ht="14.4" customHeight="1" x14ac:dyDescent="0.3">
      <c r="A428" s="831" t="s">
        <v>583</v>
      </c>
      <c r="B428" s="832" t="s">
        <v>584</v>
      </c>
      <c r="C428" s="835" t="s">
        <v>605</v>
      </c>
      <c r="D428" s="863" t="s">
        <v>606</v>
      </c>
      <c r="E428" s="835" t="s">
        <v>3826</v>
      </c>
      <c r="F428" s="863" t="s">
        <v>3827</v>
      </c>
      <c r="G428" s="835" t="s">
        <v>4580</v>
      </c>
      <c r="H428" s="835" t="s">
        <v>4581</v>
      </c>
      <c r="I428" s="849">
        <v>104.72181701660156</v>
      </c>
      <c r="J428" s="849">
        <v>230</v>
      </c>
      <c r="K428" s="850">
        <v>24122.650451660156</v>
      </c>
    </row>
    <row r="429" spans="1:11" ht="14.4" customHeight="1" x14ac:dyDescent="0.3">
      <c r="A429" s="831" t="s">
        <v>583</v>
      </c>
      <c r="B429" s="832" t="s">
        <v>584</v>
      </c>
      <c r="C429" s="835" t="s">
        <v>605</v>
      </c>
      <c r="D429" s="863" t="s">
        <v>606</v>
      </c>
      <c r="E429" s="835" t="s">
        <v>3826</v>
      </c>
      <c r="F429" s="863" t="s">
        <v>3827</v>
      </c>
      <c r="G429" s="835" t="s">
        <v>4582</v>
      </c>
      <c r="H429" s="835" t="s">
        <v>4583</v>
      </c>
      <c r="I429" s="849">
        <v>750.20001220703125</v>
      </c>
      <c r="J429" s="849">
        <v>6</v>
      </c>
      <c r="K429" s="850">
        <v>4501.2000732421875</v>
      </c>
    </row>
    <row r="430" spans="1:11" ht="14.4" customHeight="1" x14ac:dyDescent="0.3">
      <c r="A430" s="831" t="s">
        <v>583</v>
      </c>
      <c r="B430" s="832" t="s">
        <v>584</v>
      </c>
      <c r="C430" s="835" t="s">
        <v>605</v>
      </c>
      <c r="D430" s="863" t="s">
        <v>606</v>
      </c>
      <c r="E430" s="835" t="s">
        <v>3826</v>
      </c>
      <c r="F430" s="863" t="s">
        <v>3827</v>
      </c>
      <c r="G430" s="835" t="s">
        <v>4584</v>
      </c>
      <c r="H430" s="835" t="s">
        <v>4585</v>
      </c>
      <c r="I430" s="849">
        <v>1452</v>
      </c>
      <c r="J430" s="849">
        <v>4</v>
      </c>
      <c r="K430" s="850">
        <v>5808</v>
      </c>
    </row>
    <row r="431" spans="1:11" ht="14.4" customHeight="1" x14ac:dyDescent="0.3">
      <c r="A431" s="831" t="s">
        <v>583</v>
      </c>
      <c r="B431" s="832" t="s">
        <v>584</v>
      </c>
      <c r="C431" s="835" t="s">
        <v>605</v>
      </c>
      <c r="D431" s="863" t="s">
        <v>606</v>
      </c>
      <c r="E431" s="835" t="s">
        <v>3826</v>
      </c>
      <c r="F431" s="863" t="s">
        <v>3827</v>
      </c>
      <c r="G431" s="835" t="s">
        <v>4586</v>
      </c>
      <c r="H431" s="835" t="s">
        <v>4587</v>
      </c>
      <c r="I431" s="849">
        <v>1452</v>
      </c>
      <c r="J431" s="849">
        <v>1</v>
      </c>
      <c r="K431" s="850">
        <v>1452</v>
      </c>
    </row>
    <row r="432" spans="1:11" ht="14.4" customHeight="1" x14ac:dyDescent="0.3">
      <c r="A432" s="831" t="s">
        <v>583</v>
      </c>
      <c r="B432" s="832" t="s">
        <v>584</v>
      </c>
      <c r="C432" s="835" t="s">
        <v>605</v>
      </c>
      <c r="D432" s="863" t="s">
        <v>606</v>
      </c>
      <c r="E432" s="835" t="s">
        <v>3826</v>
      </c>
      <c r="F432" s="863" t="s">
        <v>3827</v>
      </c>
      <c r="G432" s="835" t="s">
        <v>4224</v>
      </c>
      <c r="H432" s="835" t="s">
        <v>4225</v>
      </c>
      <c r="I432" s="849">
        <v>665.5</v>
      </c>
      <c r="J432" s="849">
        <v>4</v>
      </c>
      <c r="K432" s="850">
        <v>2662</v>
      </c>
    </row>
    <row r="433" spans="1:11" ht="14.4" customHeight="1" x14ac:dyDescent="0.3">
      <c r="A433" s="831" t="s">
        <v>583</v>
      </c>
      <c r="B433" s="832" t="s">
        <v>584</v>
      </c>
      <c r="C433" s="835" t="s">
        <v>605</v>
      </c>
      <c r="D433" s="863" t="s">
        <v>606</v>
      </c>
      <c r="E433" s="835" t="s">
        <v>3826</v>
      </c>
      <c r="F433" s="863" t="s">
        <v>3827</v>
      </c>
      <c r="G433" s="835" t="s">
        <v>4588</v>
      </c>
      <c r="H433" s="835" t="s">
        <v>4589</v>
      </c>
      <c r="I433" s="849">
        <v>1393.9066975911458</v>
      </c>
      <c r="J433" s="849">
        <v>2</v>
      </c>
      <c r="K433" s="850">
        <v>2787.840087890625</v>
      </c>
    </row>
    <row r="434" spans="1:11" ht="14.4" customHeight="1" x14ac:dyDescent="0.3">
      <c r="A434" s="831" t="s">
        <v>583</v>
      </c>
      <c r="B434" s="832" t="s">
        <v>584</v>
      </c>
      <c r="C434" s="835" t="s">
        <v>605</v>
      </c>
      <c r="D434" s="863" t="s">
        <v>606</v>
      </c>
      <c r="E434" s="835" t="s">
        <v>3826</v>
      </c>
      <c r="F434" s="863" t="s">
        <v>3827</v>
      </c>
      <c r="G434" s="835" t="s">
        <v>4590</v>
      </c>
      <c r="H434" s="835" t="s">
        <v>4591</v>
      </c>
      <c r="I434" s="849">
        <v>1452</v>
      </c>
      <c r="J434" s="849">
        <v>1</v>
      </c>
      <c r="K434" s="850">
        <v>1452</v>
      </c>
    </row>
    <row r="435" spans="1:11" ht="14.4" customHeight="1" x14ac:dyDescent="0.3">
      <c r="A435" s="831" t="s">
        <v>583</v>
      </c>
      <c r="B435" s="832" t="s">
        <v>584</v>
      </c>
      <c r="C435" s="835" t="s">
        <v>605</v>
      </c>
      <c r="D435" s="863" t="s">
        <v>606</v>
      </c>
      <c r="E435" s="835" t="s">
        <v>3826</v>
      </c>
      <c r="F435" s="863" t="s">
        <v>3827</v>
      </c>
      <c r="G435" s="835" t="s">
        <v>4592</v>
      </c>
      <c r="H435" s="835" t="s">
        <v>4593</v>
      </c>
      <c r="I435" s="849">
        <v>387.20001220703125</v>
      </c>
      <c r="J435" s="849">
        <v>1</v>
      </c>
      <c r="K435" s="850">
        <v>387.20001220703125</v>
      </c>
    </row>
    <row r="436" spans="1:11" ht="14.4" customHeight="1" x14ac:dyDescent="0.3">
      <c r="A436" s="831" t="s">
        <v>583</v>
      </c>
      <c r="B436" s="832" t="s">
        <v>584</v>
      </c>
      <c r="C436" s="835" t="s">
        <v>605</v>
      </c>
      <c r="D436" s="863" t="s">
        <v>606</v>
      </c>
      <c r="E436" s="835" t="s">
        <v>3826</v>
      </c>
      <c r="F436" s="863" t="s">
        <v>3827</v>
      </c>
      <c r="G436" s="835" t="s">
        <v>4226</v>
      </c>
      <c r="H436" s="835" t="s">
        <v>4227</v>
      </c>
      <c r="I436" s="849">
        <v>387.20001220703125</v>
      </c>
      <c r="J436" s="849">
        <v>1</v>
      </c>
      <c r="K436" s="850">
        <v>387.20001220703125</v>
      </c>
    </row>
    <row r="437" spans="1:11" ht="14.4" customHeight="1" x14ac:dyDescent="0.3">
      <c r="A437" s="831" t="s">
        <v>583</v>
      </c>
      <c r="B437" s="832" t="s">
        <v>584</v>
      </c>
      <c r="C437" s="835" t="s">
        <v>605</v>
      </c>
      <c r="D437" s="863" t="s">
        <v>606</v>
      </c>
      <c r="E437" s="835" t="s">
        <v>3826</v>
      </c>
      <c r="F437" s="863" t="s">
        <v>3827</v>
      </c>
      <c r="G437" s="835" t="s">
        <v>4228</v>
      </c>
      <c r="H437" s="835" t="s">
        <v>4229</v>
      </c>
      <c r="I437" s="849">
        <v>386.39333089192706</v>
      </c>
      <c r="J437" s="849">
        <v>6</v>
      </c>
      <c r="K437" s="850">
        <v>2318.3599243164062</v>
      </c>
    </row>
    <row r="438" spans="1:11" ht="14.4" customHeight="1" x14ac:dyDescent="0.3">
      <c r="A438" s="831" t="s">
        <v>583</v>
      </c>
      <c r="B438" s="832" t="s">
        <v>584</v>
      </c>
      <c r="C438" s="835" t="s">
        <v>605</v>
      </c>
      <c r="D438" s="863" t="s">
        <v>606</v>
      </c>
      <c r="E438" s="835" t="s">
        <v>3826</v>
      </c>
      <c r="F438" s="863" t="s">
        <v>3827</v>
      </c>
      <c r="G438" s="835" t="s">
        <v>4594</v>
      </c>
      <c r="H438" s="835" t="s">
        <v>4595</v>
      </c>
      <c r="I438" s="849">
        <v>399.29998779296875</v>
      </c>
      <c r="J438" s="849">
        <v>1</v>
      </c>
      <c r="K438" s="850">
        <v>399.29998779296875</v>
      </c>
    </row>
    <row r="439" spans="1:11" ht="14.4" customHeight="1" x14ac:dyDescent="0.3">
      <c r="A439" s="831" t="s">
        <v>583</v>
      </c>
      <c r="B439" s="832" t="s">
        <v>584</v>
      </c>
      <c r="C439" s="835" t="s">
        <v>605</v>
      </c>
      <c r="D439" s="863" t="s">
        <v>606</v>
      </c>
      <c r="E439" s="835" t="s">
        <v>3826</v>
      </c>
      <c r="F439" s="863" t="s">
        <v>3827</v>
      </c>
      <c r="G439" s="835" t="s">
        <v>4596</v>
      </c>
      <c r="H439" s="835" t="s">
        <v>4597</v>
      </c>
      <c r="I439" s="849">
        <v>54.720001220703125</v>
      </c>
      <c r="J439" s="849">
        <v>5</v>
      </c>
      <c r="K439" s="850">
        <v>273.57998657226562</v>
      </c>
    </row>
    <row r="440" spans="1:11" ht="14.4" customHeight="1" x14ac:dyDescent="0.3">
      <c r="A440" s="831" t="s">
        <v>583</v>
      </c>
      <c r="B440" s="832" t="s">
        <v>584</v>
      </c>
      <c r="C440" s="835" t="s">
        <v>605</v>
      </c>
      <c r="D440" s="863" t="s">
        <v>606</v>
      </c>
      <c r="E440" s="835" t="s">
        <v>3826</v>
      </c>
      <c r="F440" s="863" t="s">
        <v>3827</v>
      </c>
      <c r="G440" s="835" t="s">
        <v>4598</v>
      </c>
      <c r="H440" s="835" t="s">
        <v>4599</v>
      </c>
      <c r="I440" s="849">
        <v>55.245000839233398</v>
      </c>
      <c r="J440" s="849">
        <v>15</v>
      </c>
      <c r="K440" s="850">
        <v>831.27999877929687</v>
      </c>
    </row>
    <row r="441" spans="1:11" ht="14.4" customHeight="1" x14ac:dyDescent="0.3">
      <c r="A441" s="831" t="s">
        <v>583</v>
      </c>
      <c r="B441" s="832" t="s">
        <v>584</v>
      </c>
      <c r="C441" s="835" t="s">
        <v>605</v>
      </c>
      <c r="D441" s="863" t="s">
        <v>606</v>
      </c>
      <c r="E441" s="835" t="s">
        <v>3826</v>
      </c>
      <c r="F441" s="863" t="s">
        <v>3827</v>
      </c>
      <c r="G441" s="835" t="s">
        <v>4600</v>
      </c>
      <c r="H441" s="835" t="s">
        <v>4601</v>
      </c>
      <c r="I441" s="849">
        <v>11.734999656677246</v>
      </c>
      <c r="J441" s="849">
        <v>485</v>
      </c>
      <c r="K441" s="850">
        <v>5691.6000900268555</v>
      </c>
    </row>
    <row r="442" spans="1:11" ht="14.4" customHeight="1" x14ac:dyDescent="0.3">
      <c r="A442" s="831" t="s">
        <v>583</v>
      </c>
      <c r="B442" s="832" t="s">
        <v>584</v>
      </c>
      <c r="C442" s="835" t="s">
        <v>605</v>
      </c>
      <c r="D442" s="863" t="s">
        <v>606</v>
      </c>
      <c r="E442" s="835" t="s">
        <v>3826</v>
      </c>
      <c r="F442" s="863" t="s">
        <v>3827</v>
      </c>
      <c r="G442" s="835" t="s">
        <v>4602</v>
      </c>
      <c r="H442" s="835" t="s">
        <v>4603</v>
      </c>
      <c r="I442" s="849">
        <v>80.470001220703125</v>
      </c>
      <c r="J442" s="849">
        <v>25</v>
      </c>
      <c r="K442" s="850">
        <v>2011.6300048828125</v>
      </c>
    </row>
    <row r="443" spans="1:11" ht="14.4" customHeight="1" x14ac:dyDescent="0.3">
      <c r="A443" s="831" t="s">
        <v>583</v>
      </c>
      <c r="B443" s="832" t="s">
        <v>584</v>
      </c>
      <c r="C443" s="835" t="s">
        <v>605</v>
      </c>
      <c r="D443" s="863" t="s">
        <v>606</v>
      </c>
      <c r="E443" s="835" t="s">
        <v>3826</v>
      </c>
      <c r="F443" s="863" t="s">
        <v>3827</v>
      </c>
      <c r="G443" s="835" t="s">
        <v>4604</v>
      </c>
      <c r="H443" s="835" t="s">
        <v>4605</v>
      </c>
      <c r="I443" s="849">
        <v>403.03834025065106</v>
      </c>
      <c r="J443" s="849">
        <v>230</v>
      </c>
      <c r="K443" s="850">
        <v>92698.82958984375</v>
      </c>
    </row>
    <row r="444" spans="1:11" ht="14.4" customHeight="1" x14ac:dyDescent="0.3">
      <c r="A444" s="831" t="s">
        <v>583</v>
      </c>
      <c r="B444" s="832" t="s">
        <v>584</v>
      </c>
      <c r="C444" s="835" t="s">
        <v>605</v>
      </c>
      <c r="D444" s="863" t="s">
        <v>606</v>
      </c>
      <c r="E444" s="835" t="s">
        <v>3826</v>
      </c>
      <c r="F444" s="863" t="s">
        <v>3827</v>
      </c>
      <c r="G444" s="835" t="s">
        <v>4606</v>
      </c>
      <c r="H444" s="835" t="s">
        <v>4607</v>
      </c>
      <c r="I444" s="849">
        <v>197.95833841959634</v>
      </c>
      <c r="J444" s="849">
        <v>60</v>
      </c>
      <c r="K444" s="850">
        <v>11877.440063476563</v>
      </c>
    </row>
    <row r="445" spans="1:11" ht="14.4" customHeight="1" x14ac:dyDescent="0.3">
      <c r="A445" s="831" t="s">
        <v>583</v>
      </c>
      <c r="B445" s="832" t="s">
        <v>584</v>
      </c>
      <c r="C445" s="835" t="s">
        <v>605</v>
      </c>
      <c r="D445" s="863" t="s">
        <v>606</v>
      </c>
      <c r="E445" s="835" t="s">
        <v>3826</v>
      </c>
      <c r="F445" s="863" t="s">
        <v>3827</v>
      </c>
      <c r="G445" s="835" t="s">
        <v>4608</v>
      </c>
      <c r="H445" s="835" t="s">
        <v>4609</v>
      </c>
      <c r="I445" s="849">
        <v>197.96000671386719</v>
      </c>
      <c r="J445" s="849">
        <v>35</v>
      </c>
      <c r="K445" s="850">
        <v>6928.4801635742187</v>
      </c>
    </row>
    <row r="446" spans="1:11" ht="14.4" customHeight="1" x14ac:dyDescent="0.3">
      <c r="A446" s="831" t="s">
        <v>583</v>
      </c>
      <c r="B446" s="832" t="s">
        <v>584</v>
      </c>
      <c r="C446" s="835" t="s">
        <v>605</v>
      </c>
      <c r="D446" s="863" t="s">
        <v>606</v>
      </c>
      <c r="E446" s="835" t="s">
        <v>3826</v>
      </c>
      <c r="F446" s="863" t="s">
        <v>3827</v>
      </c>
      <c r="G446" s="835" t="s">
        <v>4610</v>
      </c>
      <c r="H446" s="835" t="s">
        <v>4611</v>
      </c>
      <c r="I446" s="849">
        <v>197.95857674734933</v>
      </c>
      <c r="J446" s="849">
        <v>70</v>
      </c>
      <c r="K446" s="850">
        <v>13856.920166015625</v>
      </c>
    </row>
    <row r="447" spans="1:11" ht="14.4" customHeight="1" x14ac:dyDescent="0.3">
      <c r="A447" s="831" t="s">
        <v>583</v>
      </c>
      <c r="B447" s="832" t="s">
        <v>584</v>
      </c>
      <c r="C447" s="835" t="s">
        <v>605</v>
      </c>
      <c r="D447" s="863" t="s">
        <v>606</v>
      </c>
      <c r="E447" s="835" t="s">
        <v>3826</v>
      </c>
      <c r="F447" s="863" t="s">
        <v>3827</v>
      </c>
      <c r="G447" s="835" t="s">
        <v>4612</v>
      </c>
      <c r="H447" s="835" t="s">
        <v>4613</v>
      </c>
      <c r="I447" s="849">
        <v>197.95833841959634</v>
      </c>
      <c r="J447" s="849">
        <v>60</v>
      </c>
      <c r="K447" s="850">
        <v>11877.440063476563</v>
      </c>
    </row>
    <row r="448" spans="1:11" ht="14.4" customHeight="1" x14ac:dyDescent="0.3">
      <c r="A448" s="831" t="s">
        <v>583</v>
      </c>
      <c r="B448" s="832" t="s">
        <v>584</v>
      </c>
      <c r="C448" s="835" t="s">
        <v>605</v>
      </c>
      <c r="D448" s="863" t="s">
        <v>606</v>
      </c>
      <c r="E448" s="835" t="s">
        <v>3826</v>
      </c>
      <c r="F448" s="863" t="s">
        <v>3827</v>
      </c>
      <c r="G448" s="835" t="s">
        <v>4614</v>
      </c>
      <c r="H448" s="835" t="s">
        <v>4615</v>
      </c>
      <c r="I448" s="849">
        <v>1234.199951171875</v>
      </c>
      <c r="J448" s="849">
        <v>5</v>
      </c>
      <c r="K448" s="850">
        <v>6171</v>
      </c>
    </row>
    <row r="449" spans="1:11" ht="14.4" customHeight="1" x14ac:dyDescent="0.3">
      <c r="A449" s="831" t="s">
        <v>583</v>
      </c>
      <c r="B449" s="832" t="s">
        <v>584</v>
      </c>
      <c r="C449" s="835" t="s">
        <v>605</v>
      </c>
      <c r="D449" s="863" t="s">
        <v>606</v>
      </c>
      <c r="E449" s="835" t="s">
        <v>3826</v>
      </c>
      <c r="F449" s="863" t="s">
        <v>3827</v>
      </c>
      <c r="G449" s="835" t="s">
        <v>4616</v>
      </c>
      <c r="H449" s="835" t="s">
        <v>4617</v>
      </c>
      <c r="I449" s="849">
        <v>280</v>
      </c>
      <c r="J449" s="849">
        <v>20</v>
      </c>
      <c r="K449" s="850">
        <v>5599.9599609375</v>
      </c>
    </row>
    <row r="450" spans="1:11" ht="14.4" customHeight="1" x14ac:dyDescent="0.3">
      <c r="A450" s="831" t="s">
        <v>583</v>
      </c>
      <c r="B450" s="832" t="s">
        <v>584</v>
      </c>
      <c r="C450" s="835" t="s">
        <v>605</v>
      </c>
      <c r="D450" s="863" t="s">
        <v>606</v>
      </c>
      <c r="E450" s="835" t="s">
        <v>3826</v>
      </c>
      <c r="F450" s="863" t="s">
        <v>3827</v>
      </c>
      <c r="G450" s="835" t="s">
        <v>4604</v>
      </c>
      <c r="H450" s="835" t="s">
        <v>4618</v>
      </c>
      <c r="I450" s="849">
        <v>403.04000854492187</v>
      </c>
      <c r="J450" s="849">
        <v>228</v>
      </c>
      <c r="K450" s="850">
        <v>91892.7890625</v>
      </c>
    </row>
    <row r="451" spans="1:11" ht="14.4" customHeight="1" x14ac:dyDescent="0.3">
      <c r="A451" s="831" t="s">
        <v>583</v>
      </c>
      <c r="B451" s="832" t="s">
        <v>584</v>
      </c>
      <c r="C451" s="835" t="s">
        <v>605</v>
      </c>
      <c r="D451" s="863" t="s">
        <v>606</v>
      </c>
      <c r="E451" s="835" t="s">
        <v>3826</v>
      </c>
      <c r="F451" s="863" t="s">
        <v>3827</v>
      </c>
      <c r="G451" s="835" t="s">
        <v>4619</v>
      </c>
      <c r="H451" s="835" t="s">
        <v>4620</v>
      </c>
      <c r="I451" s="849">
        <v>21.780000686645508</v>
      </c>
      <c r="J451" s="849">
        <v>250</v>
      </c>
      <c r="K451" s="850">
        <v>5445</v>
      </c>
    </row>
    <row r="452" spans="1:11" ht="14.4" customHeight="1" x14ac:dyDescent="0.3">
      <c r="A452" s="831" t="s">
        <v>583</v>
      </c>
      <c r="B452" s="832" t="s">
        <v>584</v>
      </c>
      <c r="C452" s="835" t="s">
        <v>605</v>
      </c>
      <c r="D452" s="863" t="s">
        <v>606</v>
      </c>
      <c r="E452" s="835" t="s">
        <v>3826</v>
      </c>
      <c r="F452" s="863" t="s">
        <v>3827</v>
      </c>
      <c r="G452" s="835" t="s">
        <v>4621</v>
      </c>
      <c r="H452" s="835" t="s">
        <v>4622</v>
      </c>
      <c r="I452" s="849">
        <v>23.352500438690186</v>
      </c>
      <c r="J452" s="849">
        <v>80</v>
      </c>
      <c r="K452" s="850">
        <v>1868.2999877929687</v>
      </c>
    </row>
    <row r="453" spans="1:11" ht="14.4" customHeight="1" x14ac:dyDescent="0.3">
      <c r="A453" s="831" t="s">
        <v>583</v>
      </c>
      <c r="B453" s="832" t="s">
        <v>584</v>
      </c>
      <c r="C453" s="835" t="s">
        <v>605</v>
      </c>
      <c r="D453" s="863" t="s">
        <v>606</v>
      </c>
      <c r="E453" s="835" t="s">
        <v>3826</v>
      </c>
      <c r="F453" s="863" t="s">
        <v>3827</v>
      </c>
      <c r="G453" s="835" t="s">
        <v>4623</v>
      </c>
      <c r="H453" s="835" t="s">
        <v>4624</v>
      </c>
      <c r="I453" s="849">
        <v>23.147390863169793</v>
      </c>
      <c r="J453" s="849">
        <v>1500</v>
      </c>
      <c r="K453" s="850">
        <v>34721.509887695313</v>
      </c>
    </row>
    <row r="454" spans="1:11" ht="14.4" customHeight="1" x14ac:dyDescent="0.3">
      <c r="A454" s="831" t="s">
        <v>583</v>
      </c>
      <c r="B454" s="832" t="s">
        <v>584</v>
      </c>
      <c r="C454" s="835" t="s">
        <v>605</v>
      </c>
      <c r="D454" s="863" t="s">
        <v>606</v>
      </c>
      <c r="E454" s="835" t="s">
        <v>3826</v>
      </c>
      <c r="F454" s="863" t="s">
        <v>3827</v>
      </c>
      <c r="G454" s="835" t="s">
        <v>3834</v>
      </c>
      <c r="H454" s="835" t="s">
        <v>3835</v>
      </c>
      <c r="I454" s="849">
        <v>1.0900000333786011</v>
      </c>
      <c r="J454" s="849">
        <v>10400</v>
      </c>
      <c r="K454" s="850">
        <v>11336</v>
      </c>
    </row>
    <row r="455" spans="1:11" ht="14.4" customHeight="1" x14ac:dyDescent="0.3">
      <c r="A455" s="831" t="s">
        <v>583</v>
      </c>
      <c r="B455" s="832" t="s">
        <v>584</v>
      </c>
      <c r="C455" s="835" t="s">
        <v>605</v>
      </c>
      <c r="D455" s="863" t="s">
        <v>606</v>
      </c>
      <c r="E455" s="835" t="s">
        <v>3826</v>
      </c>
      <c r="F455" s="863" t="s">
        <v>3827</v>
      </c>
      <c r="G455" s="835" t="s">
        <v>3836</v>
      </c>
      <c r="H455" s="835" t="s">
        <v>3837</v>
      </c>
      <c r="I455" s="849">
        <v>0.4767646982389338</v>
      </c>
      <c r="J455" s="849">
        <v>5600</v>
      </c>
      <c r="K455" s="850">
        <v>2669</v>
      </c>
    </row>
    <row r="456" spans="1:11" ht="14.4" customHeight="1" x14ac:dyDescent="0.3">
      <c r="A456" s="831" t="s">
        <v>583</v>
      </c>
      <c r="B456" s="832" t="s">
        <v>584</v>
      </c>
      <c r="C456" s="835" t="s">
        <v>605</v>
      </c>
      <c r="D456" s="863" t="s">
        <v>606</v>
      </c>
      <c r="E456" s="835" t="s">
        <v>3826</v>
      </c>
      <c r="F456" s="863" t="s">
        <v>3827</v>
      </c>
      <c r="G456" s="835" t="s">
        <v>3838</v>
      </c>
      <c r="H456" s="835" t="s">
        <v>3839</v>
      </c>
      <c r="I456" s="849">
        <v>1.6748935694390155</v>
      </c>
      <c r="J456" s="849">
        <v>11500</v>
      </c>
      <c r="K456" s="850">
        <v>19264</v>
      </c>
    </row>
    <row r="457" spans="1:11" ht="14.4" customHeight="1" x14ac:dyDescent="0.3">
      <c r="A457" s="831" t="s">
        <v>583</v>
      </c>
      <c r="B457" s="832" t="s">
        <v>584</v>
      </c>
      <c r="C457" s="835" t="s">
        <v>605</v>
      </c>
      <c r="D457" s="863" t="s">
        <v>606</v>
      </c>
      <c r="E457" s="835" t="s">
        <v>3826</v>
      </c>
      <c r="F457" s="863" t="s">
        <v>3827</v>
      </c>
      <c r="G457" s="835" t="s">
        <v>3840</v>
      </c>
      <c r="H457" s="835" t="s">
        <v>3841</v>
      </c>
      <c r="I457" s="849">
        <v>0.67000001668930054</v>
      </c>
      <c r="J457" s="849">
        <v>8500</v>
      </c>
      <c r="K457" s="850">
        <v>5695</v>
      </c>
    </row>
    <row r="458" spans="1:11" ht="14.4" customHeight="1" x14ac:dyDescent="0.3">
      <c r="A458" s="831" t="s">
        <v>583</v>
      </c>
      <c r="B458" s="832" t="s">
        <v>584</v>
      </c>
      <c r="C458" s="835" t="s">
        <v>605</v>
      </c>
      <c r="D458" s="863" t="s">
        <v>606</v>
      </c>
      <c r="E458" s="835" t="s">
        <v>3826</v>
      </c>
      <c r="F458" s="863" t="s">
        <v>3827</v>
      </c>
      <c r="G458" s="835" t="s">
        <v>4332</v>
      </c>
      <c r="H458" s="835" t="s">
        <v>4333</v>
      </c>
      <c r="I458" s="849">
        <v>9.1400003433227539</v>
      </c>
      <c r="J458" s="849">
        <v>100</v>
      </c>
      <c r="K458" s="850">
        <v>913.95001220703125</v>
      </c>
    </row>
    <row r="459" spans="1:11" ht="14.4" customHeight="1" x14ac:dyDescent="0.3">
      <c r="A459" s="831" t="s">
        <v>583</v>
      </c>
      <c r="B459" s="832" t="s">
        <v>584</v>
      </c>
      <c r="C459" s="835" t="s">
        <v>605</v>
      </c>
      <c r="D459" s="863" t="s">
        <v>606</v>
      </c>
      <c r="E459" s="835" t="s">
        <v>3826</v>
      </c>
      <c r="F459" s="863" t="s">
        <v>3827</v>
      </c>
      <c r="G459" s="835" t="s">
        <v>4625</v>
      </c>
      <c r="H459" s="835" t="s">
        <v>4626</v>
      </c>
      <c r="I459" s="849">
        <v>5.1999998092651367</v>
      </c>
      <c r="J459" s="849">
        <v>20</v>
      </c>
      <c r="K459" s="850">
        <v>104</v>
      </c>
    </row>
    <row r="460" spans="1:11" ht="14.4" customHeight="1" x14ac:dyDescent="0.3">
      <c r="A460" s="831" t="s">
        <v>583</v>
      </c>
      <c r="B460" s="832" t="s">
        <v>584</v>
      </c>
      <c r="C460" s="835" t="s">
        <v>605</v>
      </c>
      <c r="D460" s="863" t="s">
        <v>606</v>
      </c>
      <c r="E460" s="835" t="s">
        <v>3826</v>
      </c>
      <c r="F460" s="863" t="s">
        <v>3827</v>
      </c>
      <c r="G460" s="835" t="s">
        <v>4334</v>
      </c>
      <c r="H460" s="835" t="s">
        <v>4335</v>
      </c>
      <c r="I460" s="849">
        <v>7.4200000762939453</v>
      </c>
      <c r="J460" s="849">
        <v>10</v>
      </c>
      <c r="K460" s="850">
        <v>74.199996948242188</v>
      </c>
    </row>
    <row r="461" spans="1:11" ht="14.4" customHeight="1" x14ac:dyDescent="0.3">
      <c r="A461" s="831" t="s">
        <v>583</v>
      </c>
      <c r="B461" s="832" t="s">
        <v>584</v>
      </c>
      <c r="C461" s="835" t="s">
        <v>605</v>
      </c>
      <c r="D461" s="863" t="s">
        <v>606</v>
      </c>
      <c r="E461" s="835" t="s">
        <v>3826</v>
      </c>
      <c r="F461" s="863" t="s">
        <v>3827</v>
      </c>
      <c r="G461" s="835" t="s">
        <v>4627</v>
      </c>
      <c r="H461" s="835" t="s">
        <v>4628</v>
      </c>
      <c r="I461" s="849">
        <v>1.2100000381469727</v>
      </c>
      <c r="J461" s="849">
        <v>2</v>
      </c>
      <c r="K461" s="850">
        <v>2.4200000762939453</v>
      </c>
    </row>
    <row r="462" spans="1:11" ht="14.4" customHeight="1" x14ac:dyDescent="0.3">
      <c r="A462" s="831" t="s">
        <v>583</v>
      </c>
      <c r="B462" s="832" t="s">
        <v>584</v>
      </c>
      <c r="C462" s="835" t="s">
        <v>605</v>
      </c>
      <c r="D462" s="863" t="s">
        <v>606</v>
      </c>
      <c r="E462" s="835" t="s">
        <v>3826</v>
      </c>
      <c r="F462" s="863" t="s">
        <v>3827</v>
      </c>
      <c r="G462" s="835" t="s">
        <v>4629</v>
      </c>
      <c r="H462" s="835" t="s">
        <v>4630</v>
      </c>
      <c r="I462" s="849">
        <v>49.970001220703125</v>
      </c>
      <c r="J462" s="849">
        <v>10</v>
      </c>
      <c r="K462" s="850">
        <v>499.73001098632812</v>
      </c>
    </row>
    <row r="463" spans="1:11" ht="14.4" customHeight="1" x14ac:dyDescent="0.3">
      <c r="A463" s="831" t="s">
        <v>583</v>
      </c>
      <c r="B463" s="832" t="s">
        <v>584</v>
      </c>
      <c r="C463" s="835" t="s">
        <v>605</v>
      </c>
      <c r="D463" s="863" t="s">
        <v>606</v>
      </c>
      <c r="E463" s="835" t="s">
        <v>3826</v>
      </c>
      <c r="F463" s="863" t="s">
        <v>3827</v>
      </c>
      <c r="G463" s="835" t="s">
        <v>4631</v>
      </c>
      <c r="H463" s="835" t="s">
        <v>4632</v>
      </c>
      <c r="I463" s="849">
        <v>49.970001220703125</v>
      </c>
      <c r="J463" s="849">
        <v>10</v>
      </c>
      <c r="K463" s="850">
        <v>499.73001098632812</v>
      </c>
    </row>
    <row r="464" spans="1:11" ht="14.4" customHeight="1" x14ac:dyDescent="0.3">
      <c r="A464" s="831" t="s">
        <v>583</v>
      </c>
      <c r="B464" s="832" t="s">
        <v>584</v>
      </c>
      <c r="C464" s="835" t="s">
        <v>605</v>
      </c>
      <c r="D464" s="863" t="s">
        <v>606</v>
      </c>
      <c r="E464" s="835" t="s">
        <v>3826</v>
      </c>
      <c r="F464" s="863" t="s">
        <v>3827</v>
      </c>
      <c r="G464" s="835" t="s">
        <v>4633</v>
      </c>
      <c r="H464" s="835" t="s">
        <v>4634</v>
      </c>
      <c r="I464" s="849">
        <v>49.970001220703125</v>
      </c>
      <c r="J464" s="849">
        <v>10</v>
      </c>
      <c r="K464" s="850">
        <v>499.73001098632812</v>
      </c>
    </row>
    <row r="465" spans="1:11" ht="14.4" customHeight="1" x14ac:dyDescent="0.3">
      <c r="A465" s="831" t="s">
        <v>583</v>
      </c>
      <c r="B465" s="832" t="s">
        <v>584</v>
      </c>
      <c r="C465" s="835" t="s">
        <v>605</v>
      </c>
      <c r="D465" s="863" t="s">
        <v>606</v>
      </c>
      <c r="E465" s="835" t="s">
        <v>3826</v>
      </c>
      <c r="F465" s="863" t="s">
        <v>3827</v>
      </c>
      <c r="G465" s="835" t="s">
        <v>4635</v>
      </c>
      <c r="H465" s="835" t="s">
        <v>4636</v>
      </c>
      <c r="I465" s="849">
        <v>49.970001220703125</v>
      </c>
      <c r="J465" s="849">
        <v>10</v>
      </c>
      <c r="K465" s="850">
        <v>499.70001220703125</v>
      </c>
    </row>
    <row r="466" spans="1:11" ht="14.4" customHeight="1" x14ac:dyDescent="0.3">
      <c r="A466" s="831" t="s">
        <v>583</v>
      </c>
      <c r="B466" s="832" t="s">
        <v>584</v>
      </c>
      <c r="C466" s="835" t="s">
        <v>605</v>
      </c>
      <c r="D466" s="863" t="s">
        <v>606</v>
      </c>
      <c r="E466" s="835" t="s">
        <v>3826</v>
      </c>
      <c r="F466" s="863" t="s">
        <v>3827</v>
      </c>
      <c r="G466" s="835" t="s">
        <v>4637</v>
      </c>
      <c r="H466" s="835" t="s">
        <v>4638</v>
      </c>
      <c r="I466" s="849">
        <v>49.970001220703125</v>
      </c>
      <c r="J466" s="849">
        <v>20</v>
      </c>
      <c r="K466" s="850">
        <v>999.42001342773437</v>
      </c>
    </row>
    <row r="467" spans="1:11" ht="14.4" customHeight="1" x14ac:dyDescent="0.3">
      <c r="A467" s="831" t="s">
        <v>583</v>
      </c>
      <c r="B467" s="832" t="s">
        <v>584</v>
      </c>
      <c r="C467" s="835" t="s">
        <v>605</v>
      </c>
      <c r="D467" s="863" t="s">
        <v>606</v>
      </c>
      <c r="E467" s="835" t="s">
        <v>3826</v>
      </c>
      <c r="F467" s="863" t="s">
        <v>3827</v>
      </c>
      <c r="G467" s="835" t="s">
        <v>4639</v>
      </c>
      <c r="H467" s="835" t="s">
        <v>4640</v>
      </c>
      <c r="I467" s="849">
        <v>49.970001220703125</v>
      </c>
      <c r="J467" s="849">
        <v>30</v>
      </c>
      <c r="K467" s="850">
        <v>1499.1500244140625</v>
      </c>
    </row>
    <row r="468" spans="1:11" ht="14.4" customHeight="1" x14ac:dyDescent="0.3">
      <c r="A468" s="831" t="s">
        <v>583</v>
      </c>
      <c r="B468" s="832" t="s">
        <v>584</v>
      </c>
      <c r="C468" s="835" t="s">
        <v>605</v>
      </c>
      <c r="D468" s="863" t="s">
        <v>606</v>
      </c>
      <c r="E468" s="835" t="s">
        <v>3826</v>
      </c>
      <c r="F468" s="863" t="s">
        <v>3827</v>
      </c>
      <c r="G468" s="835" t="s">
        <v>4641</v>
      </c>
      <c r="H468" s="835" t="s">
        <v>4642</v>
      </c>
      <c r="I468" s="849">
        <v>49.970001220703125</v>
      </c>
      <c r="J468" s="849">
        <v>20</v>
      </c>
      <c r="K468" s="850">
        <v>999.42001342773437</v>
      </c>
    </row>
    <row r="469" spans="1:11" ht="14.4" customHeight="1" x14ac:dyDescent="0.3">
      <c r="A469" s="831" t="s">
        <v>583</v>
      </c>
      <c r="B469" s="832" t="s">
        <v>584</v>
      </c>
      <c r="C469" s="835" t="s">
        <v>605</v>
      </c>
      <c r="D469" s="863" t="s">
        <v>606</v>
      </c>
      <c r="E469" s="835" t="s">
        <v>3826</v>
      </c>
      <c r="F469" s="863" t="s">
        <v>3827</v>
      </c>
      <c r="G469" s="835" t="s">
        <v>4643</v>
      </c>
      <c r="H469" s="835" t="s">
        <v>4644</v>
      </c>
      <c r="I469" s="849">
        <v>49.975000381469727</v>
      </c>
      <c r="J469" s="849">
        <v>20</v>
      </c>
      <c r="K469" s="850">
        <v>999.48001098632812</v>
      </c>
    </row>
    <row r="470" spans="1:11" ht="14.4" customHeight="1" x14ac:dyDescent="0.3">
      <c r="A470" s="831" t="s">
        <v>583</v>
      </c>
      <c r="B470" s="832" t="s">
        <v>584</v>
      </c>
      <c r="C470" s="835" t="s">
        <v>605</v>
      </c>
      <c r="D470" s="863" t="s">
        <v>606</v>
      </c>
      <c r="E470" s="835" t="s">
        <v>3826</v>
      </c>
      <c r="F470" s="863" t="s">
        <v>3827</v>
      </c>
      <c r="G470" s="835" t="s">
        <v>4645</v>
      </c>
      <c r="H470" s="835" t="s">
        <v>4646</v>
      </c>
      <c r="I470" s="849">
        <v>49.970001220703125</v>
      </c>
      <c r="J470" s="849">
        <v>10</v>
      </c>
      <c r="K470" s="850">
        <v>499.73001098632812</v>
      </c>
    </row>
    <row r="471" spans="1:11" ht="14.4" customHeight="1" x14ac:dyDescent="0.3">
      <c r="A471" s="831" t="s">
        <v>583</v>
      </c>
      <c r="B471" s="832" t="s">
        <v>584</v>
      </c>
      <c r="C471" s="835" t="s">
        <v>605</v>
      </c>
      <c r="D471" s="863" t="s">
        <v>606</v>
      </c>
      <c r="E471" s="835" t="s">
        <v>3826</v>
      </c>
      <c r="F471" s="863" t="s">
        <v>3827</v>
      </c>
      <c r="G471" s="835" t="s">
        <v>4647</v>
      </c>
      <c r="H471" s="835" t="s">
        <v>4648</v>
      </c>
      <c r="I471" s="849">
        <v>49.979999542236328</v>
      </c>
      <c r="J471" s="849">
        <v>10</v>
      </c>
      <c r="K471" s="850">
        <v>499.75</v>
      </c>
    </row>
    <row r="472" spans="1:11" ht="14.4" customHeight="1" x14ac:dyDescent="0.3">
      <c r="A472" s="831" t="s">
        <v>583</v>
      </c>
      <c r="B472" s="832" t="s">
        <v>584</v>
      </c>
      <c r="C472" s="835" t="s">
        <v>605</v>
      </c>
      <c r="D472" s="863" t="s">
        <v>606</v>
      </c>
      <c r="E472" s="835" t="s">
        <v>3826</v>
      </c>
      <c r="F472" s="863" t="s">
        <v>3827</v>
      </c>
      <c r="G472" s="835" t="s">
        <v>4649</v>
      </c>
      <c r="H472" s="835" t="s">
        <v>4650</v>
      </c>
      <c r="I472" s="849">
        <v>13.310000419616699</v>
      </c>
      <c r="J472" s="849">
        <v>50</v>
      </c>
      <c r="K472" s="850">
        <v>665.47998046875</v>
      </c>
    </row>
    <row r="473" spans="1:11" ht="14.4" customHeight="1" x14ac:dyDescent="0.3">
      <c r="A473" s="831" t="s">
        <v>583</v>
      </c>
      <c r="B473" s="832" t="s">
        <v>584</v>
      </c>
      <c r="C473" s="835" t="s">
        <v>605</v>
      </c>
      <c r="D473" s="863" t="s">
        <v>606</v>
      </c>
      <c r="E473" s="835" t="s">
        <v>3826</v>
      </c>
      <c r="F473" s="863" t="s">
        <v>3827</v>
      </c>
      <c r="G473" s="835" t="s">
        <v>4651</v>
      </c>
      <c r="H473" s="835" t="s">
        <v>4652</v>
      </c>
      <c r="I473" s="849">
        <v>13.310000419616699</v>
      </c>
      <c r="J473" s="849">
        <v>60</v>
      </c>
      <c r="K473" s="850">
        <v>798.5999755859375</v>
      </c>
    </row>
    <row r="474" spans="1:11" ht="14.4" customHeight="1" x14ac:dyDescent="0.3">
      <c r="A474" s="831" t="s">
        <v>583</v>
      </c>
      <c r="B474" s="832" t="s">
        <v>584</v>
      </c>
      <c r="C474" s="835" t="s">
        <v>605</v>
      </c>
      <c r="D474" s="863" t="s">
        <v>606</v>
      </c>
      <c r="E474" s="835" t="s">
        <v>3826</v>
      </c>
      <c r="F474" s="863" t="s">
        <v>3827</v>
      </c>
      <c r="G474" s="835" t="s">
        <v>4653</v>
      </c>
      <c r="H474" s="835" t="s">
        <v>4654</v>
      </c>
      <c r="I474" s="849">
        <v>13.310000419616699</v>
      </c>
      <c r="J474" s="849">
        <v>50</v>
      </c>
      <c r="K474" s="850">
        <v>665.5</v>
      </c>
    </row>
    <row r="475" spans="1:11" ht="14.4" customHeight="1" x14ac:dyDescent="0.3">
      <c r="A475" s="831" t="s">
        <v>583</v>
      </c>
      <c r="B475" s="832" t="s">
        <v>584</v>
      </c>
      <c r="C475" s="835" t="s">
        <v>605</v>
      </c>
      <c r="D475" s="863" t="s">
        <v>606</v>
      </c>
      <c r="E475" s="835" t="s">
        <v>3826</v>
      </c>
      <c r="F475" s="863" t="s">
        <v>3827</v>
      </c>
      <c r="G475" s="835" t="s">
        <v>4655</v>
      </c>
      <c r="H475" s="835" t="s">
        <v>4656</v>
      </c>
      <c r="I475" s="849">
        <v>13.310000419616699</v>
      </c>
      <c r="J475" s="849">
        <v>50</v>
      </c>
      <c r="K475" s="850">
        <v>665.5</v>
      </c>
    </row>
    <row r="476" spans="1:11" ht="14.4" customHeight="1" x14ac:dyDescent="0.3">
      <c r="A476" s="831" t="s">
        <v>583</v>
      </c>
      <c r="B476" s="832" t="s">
        <v>584</v>
      </c>
      <c r="C476" s="835" t="s">
        <v>605</v>
      </c>
      <c r="D476" s="863" t="s">
        <v>606</v>
      </c>
      <c r="E476" s="835" t="s">
        <v>3826</v>
      </c>
      <c r="F476" s="863" t="s">
        <v>3827</v>
      </c>
      <c r="G476" s="835" t="s">
        <v>4657</v>
      </c>
      <c r="H476" s="835" t="s">
        <v>4658</v>
      </c>
      <c r="I476" s="849">
        <v>350.89999389648437</v>
      </c>
      <c r="J476" s="849">
        <v>2</v>
      </c>
      <c r="K476" s="850">
        <v>701.79998779296875</v>
      </c>
    </row>
    <row r="477" spans="1:11" ht="14.4" customHeight="1" x14ac:dyDescent="0.3">
      <c r="A477" s="831" t="s">
        <v>583</v>
      </c>
      <c r="B477" s="832" t="s">
        <v>584</v>
      </c>
      <c r="C477" s="835" t="s">
        <v>605</v>
      </c>
      <c r="D477" s="863" t="s">
        <v>606</v>
      </c>
      <c r="E477" s="835" t="s">
        <v>3826</v>
      </c>
      <c r="F477" s="863" t="s">
        <v>3827</v>
      </c>
      <c r="G477" s="835" t="s">
        <v>4659</v>
      </c>
      <c r="H477" s="835" t="s">
        <v>4660</v>
      </c>
      <c r="I477" s="849">
        <v>154.89999389648437</v>
      </c>
      <c r="J477" s="849">
        <v>2</v>
      </c>
      <c r="K477" s="850">
        <v>309.79998779296875</v>
      </c>
    </row>
    <row r="478" spans="1:11" ht="14.4" customHeight="1" x14ac:dyDescent="0.3">
      <c r="A478" s="831" t="s">
        <v>583</v>
      </c>
      <c r="B478" s="832" t="s">
        <v>584</v>
      </c>
      <c r="C478" s="835" t="s">
        <v>605</v>
      </c>
      <c r="D478" s="863" t="s">
        <v>606</v>
      </c>
      <c r="E478" s="835" t="s">
        <v>3826</v>
      </c>
      <c r="F478" s="863" t="s">
        <v>3827</v>
      </c>
      <c r="G478" s="835" t="s">
        <v>3842</v>
      </c>
      <c r="H478" s="835" t="s">
        <v>3843</v>
      </c>
      <c r="I478" s="849">
        <v>0.4722857109137944</v>
      </c>
      <c r="J478" s="849">
        <v>5600</v>
      </c>
      <c r="K478" s="850">
        <v>2645</v>
      </c>
    </row>
    <row r="479" spans="1:11" ht="14.4" customHeight="1" x14ac:dyDescent="0.3">
      <c r="A479" s="831" t="s">
        <v>583</v>
      </c>
      <c r="B479" s="832" t="s">
        <v>584</v>
      </c>
      <c r="C479" s="835" t="s">
        <v>605</v>
      </c>
      <c r="D479" s="863" t="s">
        <v>606</v>
      </c>
      <c r="E479" s="835" t="s">
        <v>3826</v>
      </c>
      <c r="F479" s="863" t="s">
        <v>3827</v>
      </c>
      <c r="G479" s="835" t="s">
        <v>4661</v>
      </c>
      <c r="H479" s="835" t="s">
        <v>4662</v>
      </c>
      <c r="I479" s="849">
        <v>72.150001525878906</v>
      </c>
      <c r="J479" s="849">
        <v>225</v>
      </c>
      <c r="K479" s="850">
        <v>16234.040161132813</v>
      </c>
    </row>
    <row r="480" spans="1:11" ht="14.4" customHeight="1" x14ac:dyDescent="0.3">
      <c r="A480" s="831" t="s">
        <v>583</v>
      </c>
      <c r="B480" s="832" t="s">
        <v>584</v>
      </c>
      <c r="C480" s="835" t="s">
        <v>605</v>
      </c>
      <c r="D480" s="863" t="s">
        <v>606</v>
      </c>
      <c r="E480" s="835" t="s">
        <v>3826</v>
      </c>
      <c r="F480" s="863" t="s">
        <v>3827</v>
      </c>
      <c r="G480" s="835" t="s">
        <v>4663</v>
      </c>
      <c r="H480" s="835" t="s">
        <v>4664</v>
      </c>
      <c r="I480" s="849">
        <v>130.67999267578125</v>
      </c>
      <c r="J480" s="849">
        <v>40</v>
      </c>
      <c r="K480" s="850">
        <v>5227.2001953125</v>
      </c>
    </row>
    <row r="481" spans="1:11" ht="14.4" customHeight="1" x14ac:dyDescent="0.3">
      <c r="A481" s="831" t="s">
        <v>583</v>
      </c>
      <c r="B481" s="832" t="s">
        <v>584</v>
      </c>
      <c r="C481" s="835" t="s">
        <v>605</v>
      </c>
      <c r="D481" s="863" t="s">
        <v>606</v>
      </c>
      <c r="E481" s="835" t="s">
        <v>3844</v>
      </c>
      <c r="F481" s="863" t="s">
        <v>3845</v>
      </c>
      <c r="G481" s="835" t="s">
        <v>3846</v>
      </c>
      <c r="H481" s="835" t="s">
        <v>3847</v>
      </c>
      <c r="I481" s="849">
        <v>10.210000276565552</v>
      </c>
      <c r="J481" s="849">
        <v>6270</v>
      </c>
      <c r="K481" s="850">
        <v>64064.300018310547</v>
      </c>
    </row>
    <row r="482" spans="1:11" ht="14.4" customHeight="1" x14ac:dyDescent="0.3">
      <c r="A482" s="831" t="s">
        <v>583</v>
      </c>
      <c r="B482" s="832" t="s">
        <v>584</v>
      </c>
      <c r="C482" s="835" t="s">
        <v>605</v>
      </c>
      <c r="D482" s="863" t="s">
        <v>606</v>
      </c>
      <c r="E482" s="835" t="s">
        <v>3844</v>
      </c>
      <c r="F482" s="863" t="s">
        <v>3845</v>
      </c>
      <c r="G482" s="835" t="s">
        <v>4419</v>
      </c>
      <c r="H482" s="835" t="s">
        <v>4420</v>
      </c>
      <c r="I482" s="849">
        <v>16.452000427246094</v>
      </c>
      <c r="J482" s="849">
        <v>400</v>
      </c>
      <c r="K482" s="850">
        <v>6580.8000183105469</v>
      </c>
    </row>
    <row r="483" spans="1:11" ht="14.4" customHeight="1" x14ac:dyDescent="0.3">
      <c r="A483" s="831" t="s">
        <v>583</v>
      </c>
      <c r="B483" s="832" t="s">
        <v>584</v>
      </c>
      <c r="C483" s="835" t="s">
        <v>605</v>
      </c>
      <c r="D483" s="863" t="s">
        <v>606</v>
      </c>
      <c r="E483" s="835" t="s">
        <v>3848</v>
      </c>
      <c r="F483" s="863" t="s">
        <v>3849</v>
      </c>
      <c r="G483" s="835" t="s">
        <v>4665</v>
      </c>
      <c r="H483" s="835" t="s">
        <v>4666</v>
      </c>
      <c r="I483" s="849">
        <v>180.43800048828126</v>
      </c>
      <c r="J483" s="849">
        <v>125</v>
      </c>
      <c r="K483" s="850">
        <v>22554.3896484375</v>
      </c>
    </row>
    <row r="484" spans="1:11" ht="14.4" customHeight="1" x14ac:dyDescent="0.3">
      <c r="A484" s="831" t="s">
        <v>583</v>
      </c>
      <c r="B484" s="832" t="s">
        <v>584</v>
      </c>
      <c r="C484" s="835" t="s">
        <v>605</v>
      </c>
      <c r="D484" s="863" t="s">
        <v>606</v>
      </c>
      <c r="E484" s="835" t="s">
        <v>3848</v>
      </c>
      <c r="F484" s="863" t="s">
        <v>3849</v>
      </c>
      <c r="G484" s="835" t="s">
        <v>3852</v>
      </c>
      <c r="H484" s="835" t="s">
        <v>3853</v>
      </c>
      <c r="I484" s="849">
        <v>0.30285715205328806</v>
      </c>
      <c r="J484" s="849">
        <v>1200</v>
      </c>
      <c r="K484" s="850">
        <v>366</v>
      </c>
    </row>
    <row r="485" spans="1:11" ht="14.4" customHeight="1" x14ac:dyDescent="0.3">
      <c r="A485" s="831" t="s">
        <v>583</v>
      </c>
      <c r="B485" s="832" t="s">
        <v>584</v>
      </c>
      <c r="C485" s="835" t="s">
        <v>605</v>
      </c>
      <c r="D485" s="863" t="s">
        <v>606</v>
      </c>
      <c r="E485" s="835" t="s">
        <v>3848</v>
      </c>
      <c r="F485" s="863" t="s">
        <v>3849</v>
      </c>
      <c r="G485" s="835" t="s">
        <v>4433</v>
      </c>
      <c r="H485" s="835" t="s">
        <v>4434</v>
      </c>
      <c r="I485" s="849">
        <v>0.30666667222976685</v>
      </c>
      <c r="J485" s="849">
        <v>2200</v>
      </c>
      <c r="K485" s="850">
        <v>675</v>
      </c>
    </row>
    <row r="486" spans="1:11" ht="14.4" customHeight="1" x14ac:dyDescent="0.3">
      <c r="A486" s="831" t="s">
        <v>583</v>
      </c>
      <c r="B486" s="832" t="s">
        <v>584</v>
      </c>
      <c r="C486" s="835" t="s">
        <v>605</v>
      </c>
      <c r="D486" s="863" t="s">
        <v>606</v>
      </c>
      <c r="E486" s="835" t="s">
        <v>3848</v>
      </c>
      <c r="F486" s="863" t="s">
        <v>3849</v>
      </c>
      <c r="G486" s="835" t="s">
        <v>3854</v>
      </c>
      <c r="H486" s="835" t="s">
        <v>3855</v>
      </c>
      <c r="I486" s="849">
        <v>0.5287500105798244</v>
      </c>
      <c r="J486" s="849">
        <v>10000</v>
      </c>
      <c r="K486" s="850">
        <v>5294</v>
      </c>
    </row>
    <row r="487" spans="1:11" ht="14.4" customHeight="1" x14ac:dyDescent="0.3">
      <c r="A487" s="831" t="s">
        <v>583</v>
      </c>
      <c r="B487" s="832" t="s">
        <v>584</v>
      </c>
      <c r="C487" s="835" t="s">
        <v>605</v>
      </c>
      <c r="D487" s="863" t="s">
        <v>606</v>
      </c>
      <c r="E487" s="835" t="s">
        <v>3848</v>
      </c>
      <c r="F487" s="863" t="s">
        <v>3849</v>
      </c>
      <c r="G487" s="835" t="s">
        <v>4667</v>
      </c>
      <c r="H487" s="835" t="s">
        <v>4668</v>
      </c>
      <c r="I487" s="849">
        <v>101.58000183105469</v>
      </c>
      <c r="J487" s="849">
        <v>25</v>
      </c>
      <c r="K487" s="850">
        <v>2539.489990234375</v>
      </c>
    </row>
    <row r="488" spans="1:11" ht="14.4" customHeight="1" x14ac:dyDescent="0.3">
      <c r="A488" s="831" t="s">
        <v>583</v>
      </c>
      <c r="B488" s="832" t="s">
        <v>584</v>
      </c>
      <c r="C488" s="835" t="s">
        <v>605</v>
      </c>
      <c r="D488" s="863" t="s">
        <v>606</v>
      </c>
      <c r="E488" s="835" t="s">
        <v>3848</v>
      </c>
      <c r="F488" s="863" t="s">
        <v>3849</v>
      </c>
      <c r="G488" s="835" t="s">
        <v>4669</v>
      </c>
      <c r="H488" s="835" t="s">
        <v>4670</v>
      </c>
      <c r="I488" s="849">
        <v>113.26000213623047</v>
      </c>
      <c r="J488" s="849">
        <v>20</v>
      </c>
      <c r="K488" s="850">
        <v>2265.1201171875</v>
      </c>
    </row>
    <row r="489" spans="1:11" ht="14.4" customHeight="1" x14ac:dyDescent="0.3">
      <c r="A489" s="831" t="s">
        <v>583</v>
      </c>
      <c r="B489" s="832" t="s">
        <v>584</v>
      </c>
      <c r="C489" s="835" t="s">
        <v>605</v>
      </c>
      <c r="D489" s="863" t="s">
        <v>606</v>
      </c>
      <c r="E489" s="835" t="s">
        <v>3848</v>
      </c>
      <c r="F489" s="863" t="s">
        <v>3849</v>
      </c>
      <c r="G489" s="835" t="s">
        <v>4671</v>
      </c>
      <c r="H489" s="835" t="s">
        <v>4672</v>
      </c>
      <c r="I489" s="849">
        <v>113.26000213623047</v>
      </c>
      <c r="J489" s="849">
        <v>20</v>
      </c>
      <c r="K489" s="850">
        <v>2265.1201171875</v>
      </c>
    </row>
    <row r="490" spans="1:11" ht="14.4" customHeight="1" x14ac:dyDescent="0.3">
      <c r="A490" s="831" t="s">
        <v>583</v>
      </c>
      <c r="B490" s="832" t="s">
        <v>584</v>
      </c>
      <c r="C490" s="835" t="s">
        <v>605</v>
      </c>
      <c r="D490" s="863" t="s">
        <v>606</v>
      </c>
      <c r="E490" s="835" t="s">
        <v>3848</v>
      </c>
      <c r="F490" s="863" t="s">
        <v>3849</v>
      </c>
      <c r="G490" s="835" t="s">
        <v>4673</v>
      </c>
      <c r="H490" s="835" t="s">
        <v>4674</v>
      </c>
      <c r="I490" s="849">
        <v>180.44000244140625</v>
      </c>
      <c r="J490" s="849">
        <v>100</v>
      </c>
      <c r="K490" s="850">
        <v>18043.51953125</v>
      </c>
    </row>
    <row r="491" spans="1:11" ht="14.4" customHeight="1" x14ac:dyDescent="0.3">
      <c r="A491" s="831" t="s">
        <v>583</v>
      </c>
      <c r="B491" s="832" t="s">
        <v>584</v>
      </c>
      <c r="C491" s="835" t="s">
        <v>605</v>
      </c>
      <c r="D491" s="863" t="s">
        <v>606</v>
      </c>
      <c r="E491" s="835" t="s">
        <v>3848</v>
      </c>
      <c r="F491" s="863" t="s">
        <v>3849</v>
      </c>
      <c r="G491" s="835" t="s">
        <v>4675</v>
      </c>
      <c r="H491" s="835" t="s">
        <v>4676</v>
      </c>
      <c r="I491" s="849">
        <v>140.11000061035156</v>
      </c>
      <c r="J491" s="849">
        <v>50</v>
      </c>
      <c r="K491" s="850">
        <v>7005.2998046875</v>
      </c>
    </row>
    <row r="492" spans="1:11" ht="14.4" customHeight="1" x14ac:dyDescent="0.3">
      <c r="A492" s="831" t="s">
        <v>583</v>
      </c>
      <c r="B492" s="832" t="s">
        <v>584</v>
      </c>
      <c r="C492" s="835" t="s">
        <v>605</v>
      </c>
      <c r="D492" s="863" t="s">
        <v>606</v>
      </c>
      <c r="E492" s="835" t="s">
        <v>3848</v>
      </c>
      <c r="F492" s="863" t="s">
        <v>3849</v>
      </c>
      <c r="G492" s="835" t="s">
        <v>4677</v>
      </c>
      <c r="H492" s="835" t="s">
        <v>4678</v>
      </c>
      <c r="I492" s="849">
        <v>319.20001220703125</v>
      </c>
      <c r="J492" s="849">
        <v>20</v>
      </c>
      <c r="K492" s="850">
        <v>6383.93994140625</v>
      </c>
    </row>
    <row r="493" spans="1:11" ht="14.4" customHeight="1" x14ac:dyDescent="0.3">
      <c r="A493" s="831" t="s">
        <v>583</v>
      </c>
      <c r="B493" s="832" t="s">
        <v>584</v>
      </c>
      <c r="C493" s="835" t="s">
        <v>605</v>
      </c>
      <c r="D493" s="863" t="s">
        <v>606</v>
      </c>
      <c r="E493" s="835" t="s">
        <v>3848</v>
      </c>
      <c r="F493" s="863" t="s">
        <v>3849</v>
      </c>
      <c r="G493" s="835" t="s">
        <v>4679</v>
      </c>
      <c r="H493" s="835" t="s">
        <v>4680</v>
      </c>
      <c r="I493" s="849">
        <v>48.819999694824219</v>
      </c>
      <c r="J493" s="849">
        <v>50</v>
      </c>
      <c r="K493" s="850">
        <v>2441.179931640625</v>
      </c>
    </row>
    <row r="494" spans="1:11" ht="14.4" customHeight="1" x14ac:dyDescent="0.3">
      <c r="A494" s="831" t="s">
        <v>583</v>
      </c>
      <c r="B494" s="832" t="s">
        <v>584</v>
      </c>
      <c r="C494" s="835" t="s">
        <v>605</v>
      </c>
      <c r="D494" s="863" t="s">
        <v>606</v>
      </c>
      <c r="E494" s="835" t="s">
        <v>3848</v>
      </c>
      <c r="F494" s="863" t="s">
        <v>3849</v>
      </c>
      <c r="G494" s="835" t="s">
        <v>4681</v>
      </c>
      <c r="H494" s="835" t="s">
        <v>4682</v>
      </c>
      <c r="I494" s="849">
        <v>48.819999694824219</v>
      </c>
      <c r="J494" s="849">
        <v>50</v>
      </c>
      <c r="K494" s="850">
        <v>2441.179931640625</v>
      </c>
    </row>
    <row r="495" spans="1:11" ht="14.4" customHeight="1" x14ac:dyDescent="0.3">
      <c r="A495" s="831" t="s">
        <v>583</v>
      </c>
      <c r="B495" s="832" t="s">
        <v>584</v>
      </c>
      <c r="C495" s="835" t="s">
        <v>605</v>
      </c>
      <c r="D495" s="863" t="s">
        <v>606</v>
      </c>
      <c r="E495" s="835" t="s">
        <v>3848</v>
      </c>
      <c r="F495" s="863" t="s">
        <v>3849</v>
      </c>
      <c r="G495" s="835" t="s">
        <v>4683</v>
      </c>
      <c r="H495" s="835" t="s">
        <v>4684</v>
      </c>
      <c r="I495" s="849">
        <v>48.823333740234375</v>
      </c>
      <c r="J495" s="849">
        <v>100</v>
      </c>
      <c r="K495" s="850">
        <v>4882.27001953125</v>
      </c>
    </row>
    <row r="496" spans="1:11" ht="14.4" customHeight="1" x14ac:dyDescent="0.3">
      <c r="A496" s="831" t="s">
        <v>583</v>
      </c>
      <c r="B496" s="832" t="s">
        <v>584</v>
      </c>
      <c r="C496" s="835" t="s">
        <v>605</v>
      </c>
      <c r="D496" s="863" t="s">
        <v>606</v>
      </c>
      <c r="E496" s="835" t="s">
        <v>3848</v>
      </c>
      <c r="F496" s="863" t="s">
        <v>3849</v>
      </c>
      <c r="G496" s="835" t="s">
        <v>4685</v>
      </c>
      <c r="H496" s="835" t="s">
        <v>4686</v>
      </c>
      <c r="I496" s="849">
        <v>48.819999694824219</v>
      </c>
      <c r="J496" s="849">
        <v>125</v>
      </c>
      <c r="K496" s="850">
        <v>6102.679931640625</v>
      </c>
    </row>
    <row r="497" spans="1:11" ht="14.4" customHeight="1" x14ac:dyDescent="0.3">
      <c r="A497" s="831" t="s">
        <v>583</v>
      </c>
      <c r="B497" s="832" t="s">
        <v>584</v>
      </c>
      <c r="C497" s="835" t="s">
        <v>605</v>
      </c>
      <c r="D497" s="863" t="s">
        <v>606</v>
      </c>
      <c r="E497" s="835" t="s">
        <v>3848</v>
      </c>
      <c r="F497" s="863" t="s">
        <v>3849</v>
      </c>
      <c r="G497" s="835" t="s">
        <v>4687</v>
      </c>
      <c r="H497" s="835" t="s">
        <v>4688</v>
      </c>
      <c r="I497" s="849">
        <v>29.404999732971191</v>
      </c>
      <c r="J497" s="849">
        <v>125</v>
      </c>
      <c r="K497" s="850">
        <v>3675.4500732421875</v>
      </c>
    </row>
    <row r="498" spans="1:11" ht="14.4" customHeight="1" x14ac:dyDescent="0.3">
      <c r="A498" s="831" t="s">
        <v>583</v>
      </c>
      <c r="B498" s="832" t="s">
        <v>584</v>
      </c>
      <c r="C498" s="835" t="s">
        <v>605</v>
      </c>
      <c r="D498" s="863" t="s">
        <v>606</v>
      </c>
      <c r="E498" s="835" t="s">
        <v>3848</v>
      </c>
      <c r="F498" s="863" t="s">
        <v>3849</v>
      </c>
      <c r="G498" s="835" t="s">
        <v>4689</v>
      </c>
      <c r="H498" s="835" t="s">
        <v>4690</v>
      </c>
      <c r="I498" s="849">
        <v>29.399999618530273</v>
      </c>
      <c r="J498" s="849">
        <v>50</v>
      </c>
      <c r="K498" s="850">
        <v>1470.1500244140625</v>
      </c>
    </row>
    <row r="499" spans="1:11" ht="14.4" customHeight="1" x14ac:dyDescent="0.3">
      <c r="A499" s="831" t="s">
        <v>583</v>
      </c>
      <c r="B499" s="832" t="s">
        <v>584</v>
      </c>
      <c r="C499" s="835" t="s">
        <v>605</v>
      </c>
      <c r="D499" s="863" t="s">
        <v>606</v>
      </c>
      <c r="E499" s="835" t="s">
        <v>3848</v>
      </c>
      <c r="F499" s="863" t="s">
        <v>3849</v>
      </c>
      <c r="G499" s="835" t="s">
        <v>4691</v>
      </c>
      <c r="H499" s="835" t="s">
        <v>4692</v>
      </c>
      <c r="I499" s="849">
        <v>1.5122222105662029</v>
      </c>
      <c r="J499" s="849">
        <v>5600</v>
      </c>
      <c r="K499" s="850">
        <v>8472</v>
      </c>
    </row>
    <row r="500" spans="1:11" ht="14.4" customHeight="1" x14ac:dyDescent="0.3">
      <c r="A500" s="831" t="s">
        <v>583</v>
      </c>
      <c r="B500" s="832" t="s">
        <v>584</v>
      </c>
      <c r="C500" s="835" t="s">
        <v>605</v>
      </c>
      <c r="D500" s="863" t="s">
        <v>606</v>
      </c>
      <c r="E500" s="835" t="s">
        <v>3848</v>
      </c>
      <c r="F500" s="863" t="s">
        <v>3849</v>
      </c>
      <c r="G500" s="835" t="s">
        <v>3860</v>
      </c>
      <c r="H500" s="835" t="s">
        <v>3861</v>
      </c>
      <c r="I500" s="849">
        <v>261.3599853515625</v>
      </c>
      <c r="J500" s="849">
        <v>75</v>
      </c>
      <c r="K500" s="850">
        <v>19602</v>
      </c>
    </row>
    <row r="501" spans="1:11" ht="14.4" customHeight="1" x14ac:dyDescent="0.3">
      <c r="A501" s="831" t="s">
        <v>583</v>
      </c>
      <c r="B501" s="832" t="s">
        <v>584</v>
      </c>
      <c r="C501" s="835" t="s">
        <v>605</v>
      </c>
      <c r="D501" s="863" t="s">
        <v>606</v>
      </c>
      <c r="E501" s="835" t="s">
        <v>3862</v>
      </c>
      <c r="F501" s="863" t="s">
        <v>3863</v>
      </c>
      <c r="G501" s="835" t="s">
        <v>4443</v>
      </c>
      <c r="H501" s="835" t="s">
        <v>4444</v>
      </c>
      <c r="I501" s="849">
        <v>0.68999999761581421</v>
      </c>
      <c r="J501" s="849">
        <v>22200</v>
      </c>
      <c r="K501" s="850">
        <v>15318</v>
      </c>
    </row>
    <row r="502" spans="1:11" ht="14.4" customHeight="1" x14ac:dyDescent="0.3">
      <c r="A502" s="831" t="s">
        <v>583</v>
      </c>
      <c r="B502" s="832" t="s">
        <v>584</v>
      </c>
      <c r="C502" s="835" t="s">
        <v>605</v>
      </c>
      <c r="D502" s="863" t="s">
        <v>606</v>
      </c>
      <c r="E502" s="835" t="s">
        <v>3862</v>
      </c>
      <c r="F502" s="863" t="s">
        <v>3863</v>
      </c>
      <c r="G502" s="835" t="s">
        <v>3864</v>
      </c>
      <c r="H502" s="835" t="s">
        <v>3865</v>
      </c>
      <c r="I502" s="849">
        <v>0.68999999761581421</v>
      </c>
      <c r="J502" s="849">
        <v>28400</v>
      </c>
      <c r="K502" s="850">
        <v>19596</v>
      </c>
    </row>
    <row r="503" spans="1:11" ht="14.4" customHeight="1" x14ac:dyDescent="0.3">
      <c r="A503" s="831" t="s">
        <v>583</v>
      </c>
      <c r="B503" s="832" t="s">
        <v>584</v>
      </c>
      <c r="C503" s="835" t="s">
        <v>605</v>
      </c>
      <c r="D503" s="863" t="s">
        <v>606</v>
      </c>
      <c r="E503" s="835" t="s">
        <v>3862</v>
      </c>
      <c r="F503" s="863" t="s">
        <v>3863</v>
      </c>
      <c r="G503" s="835" t="s">
        <v>4445</v>
      </c>
      <c r="H503" s="835" t="s">
        <v>4446</v>
      </c>
      <c r="I503" s="849">
        <v>0.6896153825979966</v>
      </c>
      <c r="J503" s="849">
        <v>12000</v>
      </c>
      <c r="K503" s="850">
        <v>8272</v>
      </c>
    </row>
    <row r="504" spans="1:11" ht="14.4" customHeight="1" x14ac:dyDescent="0.3">
      <c r="A504" s="831" t="s">
        <v>583</v>
      </c>
      <c r="B504" s="832" t="s">
        <v>584</v>
      </c>
      <c r="C504" s="835" t="s">
        <v>605</v>
      </c>
      <c r="D504" s="863" t="s">
        <v>606</v>
      </c>
      <c r="E504" s="835" t="s">
        <v>3874</v>
      </c>
      <c r="F504" s="863" t="s">
        <v>3875</v>
      </c>
      <c r="G504" s="835" t="s">
        <v>4461</v>
      </c>
      <c r="H504" s="835" t="s">
        <v>4462</v>
      </c>
      <c r="I504" s="849">
        <v>319.91000366210937</v>
      </c>
      <c r="J504" s="849">
        <v>60</v>
      </c>
      <c r="K504" s="850">
        <v>19194.83935546875</v>
      </c>
    </row>
    <row r="505" spans="1:11" ht="14.4" customHeight="1" x14ac:dyDescent="0.3">
      <c r="A505" s="831" t="s">
        <v>583</v>
      </c>
      <c r="B505" s="832" t="s">
        <v>584</v>
      </c>
      <c r="C505" s="835" t="s">
        <v>605</v>
      </c>
      <c r="D505" s="863" t="s">
        <v>606</v>
      </c>
      <c r="E505" s="835" t="s">
        <v>3874</v>
      </c>
      <c r="F505" s="863" t="s">
        <v>3875</v>
      </c>
      <c r="G505" s="835" t="s">
        <v>3876</v>
      </c>
      <c r="H505" s="835" t="s">
        <v>3877</v>
      </c>
      <c r="I505" s="849">
        <v>522.95001220703125</v>
      </c>
      <c r="J505" s="849">
        <v>6</v>
      </c>
      <c r="K505" s="850">
        <v>3137.699951171875</v>
      </c>
    </row>
    <row r="506" spans="1:11" ht="14.4" customHeight="1" x14ac:dyDescent="0.3">
      <c r="A506" s="831" t="s">
        <v>583</v>
      </c>
      <c r="B506" s="832" t="s">
        <v>584</v>
      </c>
      <c r="C506" s="835" t="s">
        <v>605</v>
      </c>
      <c r="D506" s="863" t="s">
        <v>606</v>
      </c>
      <c r="E506" s="835" t="s">
        <v>3874</v>
      </c>
      <c r="F506" s="863" t="s">
        <v>3875</v>
      </c>
      <c r="G506" s="835" t="s">
        <v>4693</v>
      </c>
      <c r="H506" s="835" t="s">
        <v>4694</v>
      </c>
      <c r="I506" s="849">
        <v>267.79000854492187</v>
      </c>
      <c r="J506" s="849">
        <v>10</v>
      </c>
      <c r="K506" s="850">
        <v>2677.89990234375</v>
      </c>
    </row>
    <row r="507" spans="1:11" ht="14.4" customHeight="1" x14ac:dyDescent="0.3">
      <c r="A507" s="831" t="s">
        <v>583</v>
      </c>
      <c r="B507" s="832" t="s">
        <v>584</v>
      </c>
      <c r="C507" s="835" t="s">
        <v>605</v>
      </c>
      <c r="D507" s="863" t="s">
        <v>606</v>
      </c>
      <c r="E507" s="835" t="s">
        <v>3878</v>
      </c>
      <c r="F507" s="863" t="s">
        <v>3879</v>
      </c>
      <c r="G507" s="835" t="s">
        <v>4695</v>
      </c>
      <c r="H507" s="835" t="s">
        <v>4696</v>
      </c>
      <c r="I507" s="849">
        <v>15.207499980926514</v>
      </c>
      <c r="J507" s="849">
        <v>200</v>
      </c>
      <c r="K507" s="850">
        <v>3041.5599365234375</v>
      </c>
    </row>
    <row r="508" spans="1:11" ht="14.4" customHeight="1" x14ac:dyDescent="0.3">
      <c r="A508" s="831" t="s">
        <v>583</v>
      </c>
      <c r="B508" s="832" t="s">
        <v>584</v>
      </c>
      <c r="C508" s="835" t="s">
        <v>605</v>
      </c>
      <c r="D508" s="863" t="s">
        <v>606</v>
      </c>
      <c r="E508" s="835" t="s">
        <v>3878</v>
      </c>
      <c r="F508" s="863" t="s">
        <v>3879</v>
      </c>
      <c r="G508" s="835" t="s">
        <v>4697</v>
      </c>
      <c r="H508" s="835" t="s">
        <v>4698</v>
      </c>
      <c r="I508" s="849">
        <v>36.835000991821289</v>
      </c>
      <c r="J508" s="849">
        <v>20</v>
      </c>
      <c r="K508" s="850">
        <v>736.69000244140625</v>
      </c>
    </row>
    <row r="509" spans="1:11" ht="14.4" customHeight="1" x14ac:dyDescent="0.3">
      <c r="A509" s="831" t="s">
        <v>583</v>
      </c>
      <c r="B509" s="832" t="s">
        <v>584</v>
      </c>
      <c r="C509" s="835" t="s">
        <v>605</v>
      </c>
      <c r="D509" s="863" t="s">
        <v>606</v>
      </c>
      <c r="E509" s="835" t="s">
        <v>3878</v>
      </c>
      <c r="F509" s="863" t="s">
        <v>3879</v>
      </c>
      <c r="G509" s="835" t="s">
        <v>4699</v>
      </c>
      <c r="H509" s="835" t="s">
        <v>4700</v>
      </c>
      <c r="I509" s="849">
        <v>36.830001831054687</v>
      </c>
      <c r="J509" s="849">
        <v>20</v>
      </c>
      <c r="K509" s="850">
        <v>736.6400146484375</v>
      </c>
    </row>
    <row r="510" spans="1:11" ht="14.4" customHeight="1" x14ac:dyDescent="0.3">
      <c r="A510" s="831" t="s">
        <v>583</v>
      </c>
      <c r="B510" s="832" t="s">
        <v>584</v>
      </c>
      <c r="C510" s="835" t="s">
        <v>605</v>
      </c>
      <c r="D510" s="863" t="s">
        <v>606</v>
      </c>
      <c r="E510" s="835" t="s">
        <v>3878</v>
      </c>
      <c r="F510" s="863" t="s">
        <v>3879</v>
      </c>
      <c r="G510" s="835" t="s">
        <v>4701</v>
      </c>
      <c r="H510" s="835" t="s">
        <v>4702</v>
      </c>
      <c r="I510" s="849">
        <v>36.832501411437988</v>
      </c>
      <c r="J510" s="849">
        <v>35</v>
      </c>
      <c r="K510" s="850">
        <v>1289.1300048828125</v>
      </c>
    </row>
    <row r="511" spans="1:11" ht="14.4" customHeight="1" x14ac:dyDescent="0.3">
      <c r="A511" s="831" t="s">
        <v>583</v>
      </c>
      <c r="B511" s="832" t="s">
        <v>584</v>
      </c>
      <c r="C511" s="835" t="s">
        <v>605</v>
      </c>
      <c r="D511" s="863" t="s">
        <v>606</v>
      </c>
      <c r="E511" s="835" t="s">
        <v>3878</v>
      </c>
      <c r="F511" s="863" t="s">
        <v>3879</v>
      </c>
      <c r="G511" s="835" t="s">
        <v>4703</v>
      </c>
      <c r="H511" s="835" t="s">
        <v>4704</v>
      </c>
      <c r="I511" s="849">
        <v>36.832964155409073</v>
      </c>
      <c r="J511" s="849">
        <v>560</v>
      </c>
      <c r="K511" s="850">
        <v>20626.469665527344</v>
      </c>
    </row>
    <row r="512" spans="1:11" ht="14.4" customHeight="1" x14ac:dyDescent="0.3">
      <c r="A512" s="831" t="s">
        <v>583</v>
      </c>
      <c r="B512" s="832" t="s">
        <v>584</v>
      </c>
      <c r="C512" s="835" t="s">
        <v>605</v>
      </c>
      <c r="D512" s="863" t="s">
        <v>606</v>
      </c>
      <c r="E512" s="835" t="s">
        <v>3878</v>
      </c>
      <c r="F512" s="863" t="s">
        <v>3879</v>
      </c>
      <c r="G512" s="835" t="s">
        <v>4705</v>
      </c>
      <c r="H512" s="835" t="s">
        <v>4706</v>
      </c>
      <c r="I512" s="849">
        <v>36.832001304626466</v>
      </c>
      <c r="J512" s="849">
        <v>410</v>
      </c>
      <c r="K512" s="850">
        <v>15101.099914550781</v>
      </c>
    </row>
    <row r="513" spans="1:11" ht="14.4" customHeight="1" x14ac:dyDescent="0.3">
      <c r="A513" s="831" t="s">
        <v>583</v>
      </c>
      <c r="B513" s="832" t="s">
        <v>584</v>
      </c>
      <c r="C513" s="835" t="s">
        <v>605</v>
      </c>
      <c r="D513" s="863" t="s">
        <v>606</v>
      </c>
      <c r="E513" s="835" t="s">
        <v>3878</v>
      </c>
      <c r="F513" s="863" t="s">
        <v>3879</v>
      </c>
      <c r="G513" s="835" t="s">
        <v>4707</v>
      </c>
      <c r="H513" s="835" t="s">
        <v>4708</v>
      </c>
      <c r="I513" s="849">
        <v>36.830001831054687</v>
      </c>
      <c r="J513" s="849">
        <v>10</v>
      </c>
      <c r="K513" s="850">
        <v>368.29998779296875</v>
      </c>
    </row>
    <row r="514" spans="1:11" ht="14.4" customHeight="1" x14ac:dyDescent="0.3">
      <c r="A514" s="831" t="s">
        <v>583</v>
      </c>
      <c r="B514" s="832" t="s">
        <v>584</v>
      </c>
      <c r="C514" s="835" t="s">
        <v>605</v>
      </c>
      <c r="D514" s="863" t="s">
        <v>606</v>
      </c>
      <c r="E514" s="835" t="s">
        <v>3878</v>
      </c>
      <c r="F514" s="863" t="s">
        <v>3879</v>
      </c>
      <c r="G514" s="835" t="s">
        <v>4709</v>
      </c>
      <c r="H514" s="835" t="s">
        <v>4710</v>
      </c>
      <c r="I514" s="849">
        <v>367.11332194010419</v>
      </c>
      <c r="J514" s="849">
        <v>6</v>
      </c>
      <c r="K514" s="850">
        <v>2202.679931640625</v>
      </c>
    </row>
    <row r="515" spans="1:11" ht="14.4" customHeight="1" x14ac:dyDescent="0.3">
      <c r="A515" s="831" t="s">
        <v>583</v>
      </c>
      <c r="B515" s="832" t="s">
        <v>584</v>
      </c>
      <c r="C515" s="835" t="s">
        <v>605</v>
      </c>
      <c r="D515" s="863" t="s">
        <v>606</v>
      </c>
      <c r="E515" s="835" t="s">
        <v>3878</v>
      </c>
      <c r="F515" s="863" t="s">
        <v>3879</v>
      </c>
      <c r="G515" s="835" t="s">
        <v>4711</v>
      </c>
      <c r="H515" s="835" t="s">
        <v>4712</v>
      </c>
      <c r="I515" s="849">
        <v>367.89999389648437</v>
      </c>
      <c r="J515" s="849">
        <v>11</v>
      </c>
      <c r="K515" s="850">
        <v>4037.5199584960937</v>
      </c>
    </row>
    <row r="516" spans="1:11" ht="14.4" customHeight="1" x14ac:dyDescent="0.3">
      <c r="A516" s="831" t="s">
        <v>583</v>
      </c>
      <c r="B516" s="832" t="s">
        <v>584</v>
      </c>
      <c r="C516" s="835" t="s">
        <v>605</v>
      </c>
      <c r="D516" s="863" t="s">
        <v>606</v>
      </c>
      <c r="E516" s="835" t="s">
        <v>3878</v>
      </c>
      <c r="F516" s="863" t="s">
        <v>3879</v>
      </c>
      <c r="G516" s="835" t="s">
        <v>4713</v>
      </c>
      <c r="H516" s="835" t="s">
        <v>4714</v>
      </c>
      <c r="I516" s="849">
        <v>367.89999389648437</v>
      </c>
      <c r="J516" s="849">
        <v>12</v>
      </c>
      <c r="K516" s="850">
        <v>4402.280029296875</v>
      </c>
    </row>
    <row r="517" spans="1:11" ht="14.4" customHeight="1" x14ac:dyDescent="0.3">
      <c r="A517" s="831" t="s">
        <v>583</v>
      </c>
      <c r="B517" s="832" t="s">
        <v>584</v>
      </c>
      <c r="C517" s="835" t="s">
        <v>605</v>
      </c>
      <c r="D517" s="863" t="s">
        <v>606</v>
      </c>
      <c r="E517" s="835" t="s">
        <v>3878</v>
      </c>
      <c r="F517" s="863" t="s">
        <v>3879</v>
      </c>
      <c r="G517" s="835" t="s">
        <v>3880</v>
      </c>
      <c r="H517" s="835" t="s">
        <v>3881</v>
      </c>
      <c r="I517" s="849">
        <v>15.608461306645321</v>
      </c>
      <c r="J517" s="849">
        <v>240</v>
      </c>
      <c r="K517" s="850">
        <v>3746.0000610351562</v>
      </c>
    </row>
    <row r="518" spans="1:11" ht="14.4" customHeight="1" x14ac:dyDescent="0.3">
      <c r="A518" s="831" t="s">
        <v>583</v>
      </c>
      <c r="B518" s="832" t="s">
        <v>584</v>
      </c>
      <c r="C518" s="835" t="s">
        <v>605</v>
      </c>
      <c r="D518" s="863" t="s">
        <v>606</v>
      </c>
      <c r="E518" s="835" t="s">
        <v>3878</v>
      </c>
      <c r="F518" s="863" t="s">
        <v>3879</v>
      </c>
      <c r="G518" s="835" t="s">
        <v>4715</v>
      </c>
      <c r="H518" s="835" t="s">
        <v>4716</v>
      </c>
      <c r="I518" s="849">
        <v>104.05999755859375</v>
      </c>
      <c r="J518" s="849">
        <v>60</v>
      </c>
      <c r="K518" s="850">
        <v>6243.599853515625</v>
      </c>
    </row>
    <row r="519" spans="1:11" ht="14.4" customHeight="1" x14ac:dyDescent="0.3">
      <c r="A519" s="831" t="s">
        <v>583</v>
      </c>
      <c r="B519" s="832" t="s">
        <v>584</v>
      </c>
      <c r="C519" s="835" t="s">
        <v>605</v>
      </c>
      <c r="D519" s="863" t="s">
        <v>606</v>
      </c>
      <c r="E519" s="835" t="s">
        <v>3878</v>
      </c>
      <c r="F519" s="863" t="s">
        <v>3879</v>
      </c>
      <c r="G519" s="835" t="s">
        <v>4717</v>
      </c>
      <c r="H519" s="835" t="s">
        <v>4718</v>
      </c>
      <c r="I519" s="849">
        <v>104.05999755859375</v>
      </c>
      <c r="J519" s="849">
        <v>470</v>
      </c>
      <c r="K519" s="850">
        <v>48908.2001953125</v>
      </c>
    </row>
    <row r="520" spans="1:11" ht="14.4" customHeight="1" x14ac:dyDescent="0.3">
      <c r="A520" s="831" t="s">
        <v>583</v>
      </c>
      <c r="B520" s="832" t="s">
        <v>584</v>
      </c>
      <c r="C520" s="835" t="s">
        <v>605</v>
      </c>
      <c r="D520" s="863" t="s">
        <v>606</v>
      </c>
      <c r="E520" s="835" t="s">
        <v>3878</v>
      </c>
      <c r="F520" s="863" t="s">
        <v>3879</v>
      </c>
      <c r="G520" s="835" t="s">
        <v>4719</v>
      </c>
      <c r="H520" s="835" t="s">
        <v>4720</v>
      </c>
      <c r="I520" s="849">
        <v>104.05999755859375</v>
      </c>
      <c r="J520" s="849">
        <v>400</v>
      </c>
      <c r="K520" s="850">
        <v>41623.999755859375</v>
      </c>
    </row>
    <row r="521" spans="1:11" ht="14.4" customHeight="1" x14ac:dyDescent="0.3">
      <c r="A521" s="831" t="s">
        <v>583</v>
      </c>
      <c r="B521" s="832" t="s">
        <v>584</v>
      </c>
      <c r="C521" s="835" t="s">
        <v>605</v>
      </c>
      <c r="D521" s="863" t="s">
        <v>606</v>
      </c>
      <c r="E521" s="835" t="s">
        <v>3878</v>
      </c>
      <c r="F521" s="863" t="s">
        <v>3879</v>
      </c>
      <c r="G521" s="835" t="s">
        <v>4721</v>
      </c>
      <c r="H521" s="835" t="s">
        <v>4722</v>
      </c>
      <c r="I521" s="849">
        <v>104.05999755859375</v>
      </c>
      <c r="J521" s="849">
        <v>40</v>
      </c>
      <c r="K521" s="850">
        <v>4162.39990234375</v>
      </c>
    </row>
    <row r="522" spans="1:11" ht="14.4" customHeight="1" x14ac:dyDescent="0.3">
      <c r="A522" s="831" t="s">
        <v>583</v>
      </c>
      <c r="B522" s="832" t="s">
        <v>584</v>
      </c>
      <c r="C522" s="835" t="s">
        <v>605</v>
      </c>
      <c r="D522" s="863" t="s">
        <v>606</v>
      </c>
      <c r="E522" s="835" t="s">
        <v>3878</v>
      </c>
      <c r="F522" s="863" t="s">
        <v>3879</v>
      </c>
      <c r="G522" s="835" t="s">
        <v>4723</v>
      </c>
      <c r="H522" s="835" t="s">
        <v>4724</v>
      </c>
      <c r="I522" s="849">
        <v>121</v>
      </c>
      <c r="J522" s="849">
        <v>80</v>
      </c>
      <c r="K522" s="850">
        <v>9680</v>
      </c>
    </row>
    <row r="523" spans="1:11" ht="14.4" customHeight="1" x14ac:dyDescent="0.3">
      <c r="A523" s="831" t="s">
        <v>583</v>
      </c>
      <c r="B523" s="832" t="s">
        <v>584</v>
      </c>
      <c r="C523" s="835" t="s">
        <v>605</v>
      </c>
      <c r="D523" s="863" t="s">
        <v>606</v>
      </c>
      <c r="E523" s="835" t="s">
        <v>3878</v>
      </c>
      <c r="F523" s="863" t="s">
        <v>3879</v>
      </c>
      <c r="G523" s="835" t="s">
        <v>4725</v>
      </c>
      <c r="H523" s="835" t="s">
        <v>4726</v>
      </c>
      <c r="I523" s="849">
        <v>121</v>
      </c>
      <c r="J523" s="849">
        <v>50</v>
      </c>
      <c r="K523" s="850">
        <v>6050</v>
      </c>
    </row>
    <row r="524" spans="1:11" ht="14.4" customHeight="1" x14ac:dyDescent="0.3">
      <c r="A524" s="831" t="s">
        <v>583</v>
      </c>
      <c r="B524" s="832" t="s">
        <v>584</v>
      </c>
      <c r="C524" s="835" t="s">
        <v>605</v>
      </c>
      <c r="D524" s="863" t="s">
        <v>606</v>
      </c>
      <c r="E524" s="835" t="s">
        <v>3878</v>
      </c>
      <c r="F524" s="863" t="s">
        <v>3879</v>
      </c>
      <c r="G524" s="835" t="s">
        <v>4727</v>
      </c>
      <c r="H524" s="835" t="s">
        <v>4728</v>
      </c>
      <c r="I524" s="849">
        <v>240.94000244140625</v>
      </c>
      <c r="J524" s="849">
        <v>10</v>
      </c>
      <c r="K524" s="850">
        <v>2409.35009765625</v>
      </c>
    </row>
    <row r="525" spans="1:11" ht="14.4" customHeight="1" x14ac:dyDescent="0.3">
      <c r="A525" s="831" t="s">
        <v>583</v>
      </c>
      <c r="B525" s="832" t="s">
        <v>584</v>
      </c>
      <c r="C525" s="835" t="s">
        <v>605</v>
      </c>
      <c r="D525" s="863" t="s">
        <v>606</v>
      </c>
      <c r="E525" s="835" t="s">
        <v>3878</v>
      </c>
      <c r="F525" s="863" t="s">
        <v>3879</v>
      </c>
      <c r="G525" s="835" t="s">
        <v>4729</v>
      </c>
      <c r="H525" s="835" t="s">
        <v>4730</v>
      </c>
      <c r="I525" s="849">
        <v>240.92999267578125</v>
      </c>
      <c r="J525" s="849">
        <v>10</v>
      </c>
      <c r="K525" s="850">
        <v>2409.300048828125</v>
      </c>
    </row>
    <row r="526" spans="1:11" ht="14.4" customHeight="1" x14ac:dyDescent="0.3">
      <c r="A526" s="831" t="s">
        <v>583</v>
      </c>
      <c r="B526" s="832" t="s">
        <v>584</v>
      </c>
      <c r="C526" s="835" t="s">
        <v>605</v>
      </c>
      <c r="D526" s="863" t="s">
        <v>606</v>
      </c>
      <c r="E526" s="835" t="s">
        <v>3878</v>
      </c>
      <c r="F526" s="863" t="s">
        <v>3879</v>
      </c>
      <c r="G526" s="835" t="s">
        <v>4731</v>
      </c>
      <c r="H526" s="835" t="s">
        <v>4732</v>
      </c>
      <c r="I526" s="849">
        <v>240.93499755859375</v>
      </c>
      <c r="J526" s="849">
        <v>15</v>
      </c>
      <c r="K526" s="850">
        <v>3613.9801025390625</v>
      </c>
    </row>
    <row r="527" spans="1:11" ht="14.4" customHeight="1" x14ac:dyDescent="0.3">
      <c r="A527" s="831" t="s">
        <v>583</v>
      </c>
      <c r="B527" s="832" t="s">
        <v>584</v>
      </c>
      <c r="C527" s="835" t="s">
        <v>605</v>
      </c>
      <c r="D527" s="863" t="s">
        <v>606</v>
      </c>
      <c r="E527" s="835" t="s">
        <v>3878</v>
      </c>
      <c r="F527" s="863" t="s">
        <v>3879</v>
      </c>
      <c r="G527" s="835" t="s">
        <v>4733</v>
      </c>
      <c r="H527" s="835" t="s">
        <v>4734</v>
      </c>
      <c r="I527" s="849">
        <v>240.93499755859375</v>
      </c>
      <c r="J527" s="849">
        <v>15</v>
      </c>
      <c r="K527" s="850">
        <v>3613.9801025390625</v>
      </c>
    </row>
    <row r="528" spans="1:11" ht="14.4" customHeight="1" x14ac:dyDescent="0.3">
      <c r="A528" s="831" t="s">
        <v>583</v>
      </c>
      <c r="B528" s="832" t="s">
        <v>584</v>
      </c>
      <c r="C528" s="835" t="s">
        <v>605</v>
      </c>
      <c r="D528" s="863" t="s">
        <v>606</v>
      </c>
      <c r="E528" s="835" t="s">
        <v>3878</v>
      </c>
      <c r="F528" s="863" t="s">
        <v>3879</v>
      </c>
      <c r="G528" s="835" t="s">
        <v>4735</v>
      </c>
      <c r="H528" s="835" t="s">
        <v>4736</v>
      </c>
      <c r="I528" s="849">
        <v>209.36000061035156</v>
      </c>
      <c r="J528" s="849">
        <v>10</v>
      </c>
      <c r="K528" s="850">
        <v>2093.6298828125</v>
      </c>
    </row>
    <row r="529" spans="1:11" ht="14.4" customHeight="1" x14ac:dyDescent="0.3">
      <c r="A529" s="831" t="s">
        <v>583</v>
      </c>
      <c r="B529" s="832" t="s">
        <v>584</v>
      </c>
      <c r="C529" s="835" t="s">
        <v>605</v>
      </c>
      <c r="D529" s="863" t="s">
        <v>606</v>
      </c>
      <c r="E529" s="835" t="s">
        <v>3878</v>
      </c>
      <c r="F529" s="863" t="s">
        <v>3879</v>
      </c>
      <c r="G529" s="835" t="s">
        <v>4737</v>
      </c>
      <c r="H529" s="835" t="s">
        <v>4738</v>
      </c>
      <c r="I529" s="849">
        <v>209.36499786376953</v>
      </c>
      <c r="J529" s="849">
        <v>50</v>
      </c>
      <c r="K529" s="850">
        <v>10468.269653320312</v>
      </c>
    </row>
    <row r="530" spans="1:11" ht="14.4" customHeight="1" x14ac:dyDescent="0.3">
      <c r="A530" s="831" t="s">
        <v>583</v>
      </c>
      <c r="B530" s="832" t="s">
        <v>584</v>
      </c>
      <c r="C530" s="835" t="s">
        <v>605</v>
      </c>
      <c r="D530" s="863" t="s">
        <v>606</v>
      </c>
      <c r="E530" s="835" t="s">
        <v>3878</v>
      </c>
      <c r="F530" s="863" t="s">
        <v>3879</v>
      </c>
      <c r="G530" s="835" t="s">
        <v>4739</v>
      </c>
      <c r="H530" s="835" t="s">
        <v>4740</v>
      </c>
      <c r="I530" s="849">
        <v>209.36499786376953</v>
      </c>
      <c r="J530" s="849">
        <v>30</v>
      </c>
      <c r="K530" s="850">
        <v>6280.9598388671875</v>
      </c>
    </row>
    <row r="531" spans="1:11" ht="14.4" customHeight="1" x14ac:dyDescent="0.3">
      <c r="A531" s="831" t="s">
        <v>583</v>
      </c>
      <c r="B531" s="832" t="s">
        <v>584</v>
      </c>
      <c r="C531" s="835" t="s">
        <v>605</v>
      </c>
      <c r="D531" s="863" t="s">
        <v>606</v>
      </c>
      <c r="E531" s="835" t="s">
        <v>3878</v>
      </c>
      <c r="F531" s="863" t="s">
        <v>3879</v>
      </c>
      <c r="G531" s="835" t="s">
        <v>4741</v>
      </c>
      <c r="H531" s="835" t="s">
        <v>4742</v>
      </c>
      <c r="I531" s="849">
        <v>119.99613553827459</v>
      </c>
      <c r="J531" s="849">
        <v>955</v>
      </c>
      <c r="K531" s="850">
        <v>114596.01989746094</v>
      </c>
    </row>
    <row r="532" spans="1:11" ht="14.4" customHeight="1" x14ac:dyDescent="0.3">
      <c r="A532" s="831" t="s">
        <v>583</v>
      </c>
      <c r="B532" s="832" t="s">
        <v>584</v>
      </c>
      <c r="C532" s="835" t="s">
        <v>605</v>
      </c>
      <c r="D532" s="863" t="s">
        <v>606</v>
      </c>
      <c r="E532" s="835" t="s">
        <v>3878</v>
      </c>
      <c r="F532" s="863" t="s">
        <v>3879</v>
      </c>
      <c r="G532" s="835" t="s">
        <v>4743</v>
      </c>
      <c r="H532" s="835" t="s">
        <v>4744</v>
      </c>
      <c r="I532" s="849">
        <v>82.610000610351563</v>
      </c>
      <c r="J532" s="849">
        <v>20</v>
      </c>
      <c r="K532" s="850">
        <v>1652.1300048828125</v>
      </c>
    </row>
    <row r="533" spans="1:11" ht="14.4" customHeight="1" x14ac:dyDescent="0.3">
      <c r="A533" s="831" t="s">
        <v>583</v>
      </c>
      <c r="B533" s="832" t="s">
        <v>584</v>
      </c>
      <c r="C533" s="835" t="s">
        <v>605</v>
      </c>
      <c r="D533" s="863" t="s">
        <v>606</v>
      </c>
      <c r="E533" s="835" t="s">
        <v>3878</v>
      </c>
      <c r="F533" s="863" t="s">
        <v>3879</v>
      </c>
      <c r="G533" s="835" t="s">
        <v>4745</v>
      </c>
      <c r="H533" s="835" t="s">
        <v>4746</v>
      </c>
      <c r="I533" s="849">
        <v>199</v>
      </c>
      <c r="J533" s="849">
        <v>30</v>
      </c>
      <c r="K533" s="850">
        <v>5969.929931640625</v>
      </c>
    </row>
    <row r="534" spans="1:11" ht="14.4" customHeight="1" x14ac:dyDescent="0.3">
      <c r="A534" s="831" t="s">
        <v>583</v>
      </c>
      <c r="B534" s="832" t="s">
        <v>584</v>
      </c>
      <c r="C534" s="835" t="s">
        <v>608</v>
      </c>
      <c r="D534" s="863" t="s">
        <v>609</v>
      </c>
      <c r="E534" s="835" t="s">
        <v>3882</v>
      </c>
      <c r="F534" s="863" t="s">
        <v>3883</v>
      </c>
      <c r="G534" s="835" t="s">
        <v>3904</v>
      </c>
      <c r="H534" s="835" t="s">
        <v>3905</v>
      </c>
      <c r="I534" s="849">
        <v>152.46000671386719</v>
      </c>
      <c r="J534" s="849">
        <v>28</v>
      </c>
      <c r="K534" s="850">
        <v>4268.8800964355469</v>
      </c>
    </row>
    <row r="535" spans="1:11" ht="14.4" customHeight="1" x14ac:dyDescent="0.3">
      <c r="A535" s="831" t="s">
        <v>583</v>
      </c>
      <c r="B535" s="832" t="s">
        <v>584</v>
      </c>
      <c r="C535" s="835" t="s">
        <v>608</v>
      </c>
      <c r="D535" s="863" t="s">
        <v>609</v>
      </c>
      <c r="E535" s="835" t="s">
        <v>3810</v>
      </c>
      <c r="F535" s="863" t="s">
        <v>3811</v>
      </c>
      <c r="G535" s="835" t="s">
        <v>4747</v>
      </c>
      <c r="H535" s="835" t="s">
        <v>4748</v>
      </c>
      <c r="I535" s="849">
        <v>3.5099999904632568</v>
      </c>
      <c r="J535" s="849">
        <v>300</v>
      </c>
      <c r="K535" s="850">
        <v>1052.25</v>
      </c>
    </row>
    <row r="536" spans="1:11" ht="14.4" customHeight="1" x14ac:dyDescent="0.3">
      <c r="A536" s="831" t="s">
        <v>583</v>
      </c>
      <c r="B536" s="832" t="s">
        <v>584</v>
      </c>
      <c r="C536" s="835" t="s">
        <v>608</v>
      </c>
      <c r="D536" s="863" t="s">
        <v>609</v>
      </c>
      <c r="E536" s="835" t="s">
        <v>3810</v>
      </c>
      <c r="F536" s="863" t="s">
        <v>3811</v>
      </c>
      <c r="G536" s="835" t="s">
        <v>3812</v>
      </c>
      <c r="H536" s="835" t="s">
        <v>3813</v>
      </c>
      <c r="I536" s="849">
        <v>1.3799999952316284</v>
      </c>
      <c r="J536" s="849">
        <v>4100</v>
      </c>
      <c r="K536" s="850">
        <v>5658</v>
      </c>
    </row>
    <row r="537" spans="1:11" ht="14.4" customHeight="1" x14ac:dyDescent="0.3">
      <c r="A537" s="831" t="s">
        <v>583</v>
      </c>
      <c r="B537" s="832" t="s">
        <v>584</v>
      </c>
      <c r="C537" s="835" t="s">
        <v>608</v>
      </c>
      <c r="D537" s="863" t="s">
        <v>609</v>
      </c>
      <c r="E537" s="835" t="s">
        <v>3810</v>
      </c>
      <c r="F537" s="863" t="s">
        <v>3811</v>
      </c>
      <c r="G537" s="835" t="s">
        <v>3816</v>
      </c>
      <c r="H537" s="835" t="s">
        <v>3817</v>
      </c>
      <c r="I537" s="849">
        <v>0.85428573404039654</v>
      </c>
      <c r="J537" s="849">
        <v>1000</v>
      </c>
      <c r="K537" s="850">
        <v>853</v>
      </c>
    </row>
    <row r="538" spans="1:11" ht="14.4" customHeight="1" x14ac:dyDescent="0.3">
      <c r="A538" s="831" t="s">
        <v>583</v>
      </c>
      <c r="B538" s="832" t="s">
        <v>584</v>
      </c>
      <c r="C538" s="835" t="s">
        <v>608</v>
      </c>
      <c r="D538" s="863" t="s">
        <v>609</v>
      </c>
      <c r="E538" s="835" t="s">
        <v>3810</v>
      </c>
      <c r="F538" s="863" t="s">
        <v>3811</v>
      </c>
      <c r="G538" s="835" t="s">
        <v>3818</v>
      </c>
      <c r="H538" s="835" t="s">
        <v>3819</v>
      </c>
      <c r="I538" s="849">
        <v>1.5181818008422852</v>
      </c>
      <c r="J538" s="849">
        <v>800</v>
      </c>
      <c r="K538" s="850">
        <v>1214.5</v>
      </c>
    </row>
    <row r="539" spans="1:11" ht="14.4" customHeight="1" x14ac:dyDescent="0.3">
      <c r="A539" s="831" t="s">
        <v>583</v>
      </c>
      <c r="B539" s="832" t="s">
        <v>584</v>
      </c>
      <c r="C539" s="835" t="s">
        <v>608</v>
      </c>
      <c r="D539" s="863" t="s">
        <v>609</v>
      </c>
      <c r="E539" s="835" t="s">
        <v>3810</v>
      </c>
      <c r="F539" s="863" t="s">
        <v>3811</v>
      </c>
      <c r="G539" s="835" t="s">
        <v>4010</v>
      </c>
      <c r="H539" s="835" t="s">
        <v>4011</v>
      </c>
      <c r="I539" s="849">
        <v>30.329999378749303</v>
      </c>
      <c r="J539" s="849">
        <v>84</v>
      </c>
      <c r="K539" s="850">
        <v>2547.7100219726562</v>
      </c>
    </row>
    <row r="540" spans="1:11" ht="14.4" customHeight="1" x14ac:dyDescent="0.3">
      <c r="A540" s="831" t="s">
        <v>583</v>
      </c>
      <c r="B540" s="832" t="s">
        <v>584</v>
      </c>
      <c r="C540" s="835" t="s">
        <v>608</v>
      </c>
      <c r="D540" s="863" t="s">
        <v>609</v>
      </c>
      <c r="E540" s="835" t="s">
        <v>3810</v>
      </c>
      <c r="F540" s="863" t="s">
        <v>3811</v>
      </c>
      <c r="G540" s="835" t="s">
        <v>4016</v>
      </c>
      <c r="H540" s="835" t="s">
        <v>4017</v>
      </c>
      <c r="I540" s="849">
        <v>8.3933334350585938</v>
      </c>
      <c r="J540" s="849">
        <v>58</v>
      </c>
      <c r="K540" s="850">
        <v>496.10000610351562</v>
      </c>
    </row>
    <row r="541" spans="1:11" ht="14.4" customHeight="1" x14ac:dyDescent="0.3">
      <c r="A541" s="831" t="s">
        <v>583</v>
      </c>
      <c r="B541" s="832" t="s">
        <v>584</v>
      </c>
      <c r="C541" s="835" t="s">
        <v>608</v>
      </c>
      <c r="D541" s="863" t="s">
        <v>609</v>
      </c>
      <c r="E541" s="835" t="s">
        <v>3810</v>
      </c>
      <c r="F541" s="863" t="s">
        <v>3811</v>
      </c>
      <c r="G541" s="835" t="s">
        <v>4018</v>
      </c>
      <c r="H541" s="835" t="s">
        <v>4019</v>
      </c>
      <c r="I541" s="849">
        <v>7.5100002288818359</v>
      </c>
      <c r="J541" s="849">
        <v>120</v>
      </c>
      <c r="K541" s="850">
        <v>901.19998168945312</v>
      </c>
    </row>
    <row r="542" spans="1:11" ht="14.4" customHeight="1" x14ac:dyDescent="0.3">
      <c r="A542" s="831" t="s">
        <v>583</v>
      </c>
      <c r="B542" s="832" t="s">
        <v>584</v>
      </c>
      <c r="C542" s="835" t="s">
        <v>608</v>
      </c>
      <c r="D542" s="863" t="s">
        <v>609</v>
      </c>
      <c r="E542" s="835" t="s">
        <v>3810</v>
      </c>
      <c r="F542" s="863" t="s">
        <v>3811</v>
      </c>
      <c r="G542" s="835" t="s">
        <v>3820</v>
      </c>
      <c r="H542" s="835" t="s">
        <v>3821</v>
      </c>
      <c r="I542" s="849">
        <v>26.173077069796047</v>
      </c>
      <c r="J542" s="849">
        <v>22</v>
      </c>
      <c r="K542" s="850">
        <v>575.86000442504883</v>
      </c>
    </row>
    <row r="543" spans="1:11" ht="14.4" customHeight="1" x14ac:dyDescent="0.3">
      <c r="A543" s="831" t="s">
        <v>583</v>
      </c>
      <c r="B543" s="832" t="s">
        <v>584</v>
      </c>
      <c r="C543" s="835" t="s">
        <v>608</v>
      </c>
      <c r="D543" s="863" t="s">
        <v>609</v>
      </c>
      <c r="E543" s="835" t="s">
        <v>3810</v>
      </c>
      <c r="F543" s="863" t="s">
        <v>3811</v>
      </c>
      <c r="G543" s="835" t="s">
        <v>4503</v>
      </c>
      <c r="H543" s="835" t="s">
        <v>4504</v>
      </c>
      <c r="I543" s="849">
        <v>15.026666641235352</v>
      </c>
      <c r="J543" s="849">
        <v>222</v>
      </c>
      <c r="K543" s="850">
        <v>3335.7200164794922</v>
      </c>
    </row>
    <row r="544" spans="1:11" ht="14.4" customHeight="1" x14ac:dyDescent="0.3">
      <c r="A544" s="831" t="s">
        <v>583</v>
      </c>
      <c r="B544" s="832" t="s">
        <v>584</v>
      </c>
      <c r="C544" s="835" t="s">
        <v>608</v>
      </c>
      <c r="D544" s="863" t="s">
        <v>609</v>
      </c>
      <c r="E544" s="835" t="s">
        <v>3810</v>
      </c>
      <c r="F544" s="863" t="s">
        <v>3811</v>
      </c>
      <c r="G544" s="835" t="s">
        <v>4505</v>
      </c>
      <c r="H544" s="835" t="s">
        <v>4506</v>
      </c>
      <c r="I544" s="849">
        <v>23.918571472167969</v>
      </c>
      <c r="J544" s="849">
        <v>72</v>
      </c>
      <c r="K544" s="850">
        <v>1722.1399993896484</v>
      </c>
    </row>
    <row r="545" spans="1:11" ht="14.4" customHeight="1" x14ac:dyDescent="0.3">
      <c r="A545" s="831" t="s">
        <v>583</v>
      </c>
      <c r="B545" s="832" t="s">
        <v>584</v>
      </c>
      <c r="C545" s="835" t="s">
        <v>608</v>
      </c>
      <c r="D545" s="863" t="s">
        <v>609</v>
      </c>
      <c r="E545" s="835" t="s">
        <v>3810</v>
      </c>
      <c r="F545" s="863" t="s">
        <v>3811</v>
      </c>
      <c r="G545" s="835" t="s">
        <v>4509</v>
      </c>
      <c r="H545" s="835" t="s">
        <v>4510</v>
      </c>
      <c r="I545" s="849">
        <v>25.246667226155598</v>
      </c>
      <c r="J545" s="849">
        <v>36</v>
      </c>
      <c r="K545" s="850">
        <v>908.83001708984375</v>
      </c>
    </row>
    <row r="546" spans="1:11" ht="14.4" customHeight="1" x14ac:dyDescent="0.3">
      <c r="A546" s="831" t="s">
        <v>583</v>
      </c>
      <c r="B546" s="832" t="s">
        <v>584</v>
      </c>
      <c r="C546" s="835" t="s">
        <v>608</v>
      </c>
      <c r="D546" s="863" t="s">
        <v>609</v>
      </c>
      <c r="E546" s="835" t="s">
        <v>3810</v>
      </c>
      <c r="F546" s="863" t="s">
        <v>3811</v>
      </c>
      <c r="G546" s="835" t="s">
        <v>4028</v>
      </c>
      <c r="H546" s="835" t="s">
        <v>4029</v>
      </c>
      <c r="I546" s="849">
        <v>25.556666056315105</v>
      </c>
      <c r="J546" s="849">
        <v>72</v>
      </c>
      <c r="K546" s="850">
        <v>1840.0800170898437</v>
      </c>
    </row>
    <row r="547" spans="1:11" ht="14.4" customHeight="1" x14ac:dyDescent="0.3">
      <c r="A547" s="831" t="s">
        <v>583</v>
      </c>
      <c r="B547" s="832" t="s">
        <v>584</v>
      </c>
      <c r="C547" s="835" t="s">
        <v>608</v>
      </c>
      <c r="D547" s="863" t="s">
        <v>609</v>
      </c>
      <c r="E547" s="835" t="s">
        <v>3810</v>
      </c>
      <c r="F547" s="863" t="s">
        <v>3811</v>
      </c>
      <c r="G547" s="835" t="s">
        <v>3822</v>
      </c>
      <c r="H547" s="835" t="s">
        <v>3823</v>
      </c>
      <c r="I547" s="849">
        <v>41.535625219345093</v>
      </c>
      <c r="J547" s="849">
        <v>868</v>
      </c>
      <c r="K547" s="850">
        <v>36053.880493164063</v>
      </c>
    </row>
    <row r="548" spans="1:11" ht="14.4" customHeight="1" x14ac:dyDescent="0.3">
      <c r="A548" s="831" t="s">
        <v>583</v>
      </c>
      <c r="B548" s="832" t="s">
        <v>584</v>
      </c>
      <c r="C548" s="835" t="s">
        <v>608</v>
      </c>
      <c r="D548" s="863" t="s">
        <v>609</v>
      </c>
      <c r="E548" s="835" t="s">
        <v>3810</v>
      </c>
      <c r="F548" s="863" t="s">
        <v>3811</v>
      </c>
      <c r="G548" s="835" t="s">
        <v>4749</v>
      </c>
      <c r="H548" s="835" t="s">
        <v>4750</v>
      </c>
      <c r="I548" s="849">
        <v>114.76999664306641</v>
      </c>
      <c r="J548" s="849">
        <v>24</v>
      </c>
      <c r="K548" s="850">
        <v>2754.47998046875</v>
      </c>
    </row>
    <row r="549" spans="1:11" ht="14.4" customHeight="1" x14ac:dyDescent="0.3">
      <c r="A549" s="831" t="s">
        <v>583</v>
      </c>
      <c r="B549" s="832" t="s">
        <v>584</v>
      </c>
      <c r="C549" s="835" t="s">
        <v>608</v>
      </c>
      <c r="D549" s="863" t="s">
        <v>609</v>
      </c>
      <c r="E549" s="835" t="s">
        <v>3810</v>
      </c>
      <c r="F549" s="863" t="s">
        <v>3811</v>
      </c>
      <c r="G549" s="835" t="s">
        <v>4058</v>
      </c>
      <c r="H549" s="835" t="s">
        <v>4059</v>
      </c>
      <c r="I549" s="849">
        <v>66.239997863769531</v>
      </c>
      <c r="J549" s="849">
        <v>750</v>
      </c>
      <c r="K549" s="850">
        <v>49679.998779296875</v>
      </c>
    </row>
    <row r="550" spans="1:11" ht="14.4" customHeight="1" x14ac:dyDescent="0.3">
      <c r="A550" s="831" t="s">
        <v>583</v>
      </c>
      <c r="B550" s="832" t="s">
        <v>584</v>
      </c>
      <c r="C550" s="835" t="s">
        <v>608</v>
      </c>
      <c r="D550" s="863" t="s">
        <v>609</v>
      </c>
      <c r="E550" s="835" t="s">
        <v>3810</v>
      </c>
      <c r="F550" s="863" t="s">
        <v>3811</v>
      </c>
      <c r="G550" s="835" t="s">
        <v>3824</v>
      </c>
      <c r="H550" s="835" t="s">
        <v>3825</v>
      </c>
      <c r="I550" s="849">
        <v>0.6664285915238517</v>
      </c>
      <c r="J550" s="849">
        <v>5350</v>
      </c>
      <c r="K550" s="850">
        <v>3567.5</v>
      </c>
    </row>
    <row r="551" spans="1:11" ht="14.4" customHeight="1" x14ac:dyDescent="0.3">
      <c r="A551" s="831" t="s">
        <v>583</v>
      </c>
      <c r="B551" s="832" t="s">
        <v>584</v>
      </c>
      <c r="C551" s="835" t="s">
        <v>608</v>
      </c>
      <c r="D551" s="863" t="s">
        <v>609</v>
      </c>
      <c r="E551" s="835" t="s">
        <v>3826</v>
      </c>
      <c r="F551" s="863" t="s">
        <v>3827</v>
      </c>
      <c r="G551" s="835" t="s">
        <v>4515</v>
      </c>
      <c r="H551" s="835" t="s">
        <v>4516</v>
      </c>
      <c r="I551" s="849">
        <v>13.810000419616699</v>
      </c>
      <c r="J551" s="849">
        <v>20</v>
      </c>
      <c r="K551" s="850">
        <v>276.1199951171875</v>
      </c>
    </row>
    <row r="552" spans="1:11" ht="14.4" customHeight="1" x14ac:dyDescent="0.3">
      <c r="A552" s="831" t="s">
        <v>583</v>
      </c>
      <c r="B552" s="832" t="s">
        <v>584</v>
      </c>
      <c r="C552" s="835" t="s">
        <v>608</v>
      </c>
      <c r="D552" s="863" t="s">
        <v>609</v>
      </c>
      <c r="E552" s="835" t="s">
        <v>3826</v>
      </c>
      <c r="F552" s="863" t="s">
        <v>3827</v>
      </c>
      <c r="G552" s="835" t="s">
        <v>4070</v>
      </c>
      <c r="H552" s="835" t="s">
        <v>4071</v>
      </c>
      <c r="I552" s="849">
        <v>2.9044445355733237</v>
      </c>
      <c r="J552" s="849">
        <v>450</v>
      </c>
      <c r="K552" s="850">
        <v>1307</v>
      </c>
    </row>
    <row r="553" spans="1:11" ht="14.4" customHeight="1" x14ac:dyDescent="0.3">
      <c r="A553" s="831" t="s">
        <v>583</v>
      </c>
      <c r="B553" s="832" t="s">
        <v>584</v>
      </c>
      <c r="C553" s="835" t="s">
        <v>608</v>
      </c>
      <c r="D553" s="863" t="s">
        <v>609</v>
      </c>
      <c r="E553" s="835" t="s">
        <v>3826</v>
      </c>
      <c r="F553" s="863" t="s">
        <v>3827</v>
      </c>
      <c r="G553" s="835" t="s">
        <v>4072</v>
      </c>
      <c r="H553" s="835" t="s">
        <v>4073</v>
      </c>
      <c r="I553" s="849">
        <v>2.9036364555358887</v>
      </c>
      <c r="J553" s="849">
        <v>600</v>
      </c>
      <c r="K553" s="850">
        <v>1742.5</v>
      </c>
    </row>
    <row r="554" spans="1:11" ht="14.4" customHeight="1" x14ac:dyDescent="0.3">
      <c r="A554" s="831" t="s">
        <v>583</v>
      </c>
      <c r="B554" s="832" t="s">
        <v>584</v>
      </c>
      <c r="C554" s="835" t="s">
        <v>608</v>
      </c>
      <c r="D554" s="863" t="s">
        <v>609</v>
      </c>
      <c r="E554" s="835" t="s">
        <v>3826</v>
      </c>
      <c r="F554" s="863" t="s">
        <v>3827</v>
      </c>
      <c r="G554" s="835" t="s">
        <v>4519</v>
      </c>
      <c r="H554" s="835" t="s">
        <v>4520</v>
      </c>
      <c r="I554" s="849">
        <v>2.908333420753479</v>
      </c>
      <c r="J554" s="849">
        <v>300</v>
      </c>
      <c r="K554" s="850">
        <v>872.5</v>
      </c>
    </row>
    <row r="555" spans="1:11" ht="14.4" customHeight="1" x14ac:dyDescent="0.3">
      <c r="A555" s="831" t="s">
        <v>583</v>
      </c>
      <c r="B555" s="832" t="s">
        <v>584</v>
      </c>
      <c r="C555" s="835" t="s">
        <v>608</v>
      </c>
      <c r="D555" s="863" t="s">
        <v>609</v>
      </c>
      <c r="E555" s="835" t="s">
        <v>3826</v>
      </c>
      <c r="F555" s="863" t="s">
        <v>3827</v>
      </c>
      <c r="G555" s="835" t="s">
        <v>4751</v>
      </c>
      <c r="H555" s="835" t="s">
        <v>4752</v>
      </c>
      <c r="I555" s="849">
        <v>502.14999389648437</v>
      </c>
      <c r="J555" s="849">
        <v>10</v>
      </c>
      <c r="K555" s="850">
        <v>5021.5</v>
      </c>
    </row>
    <row r="556" spans="1:11" ht="14.4" customHeight="1" x14ac:dyDescent="0.3">
      <c r="A556" s="831" t="s">
        <v>583</v>
      </c>
      <c r="B556" s="832" t="s">
        <v>584</v>
      </c>
      <c r="C556" s="835" t="s">
        <v>608</v>
      </c>
      <c r="D556" s="863" t="s">
        <v>609</v>
      </c>
      <c r="E556" s="835" t="s">
        <v>3826</v>
      </c>
      <c r="F556" s="863" t="s">
        <v>3827</v>
      </c>
      <c r="G556" s="835" t="s">
        <v>4521</v>
      </c>
      <c r="H556" s="835" t="s">
        <v>4522</v>
      </c>
      <c r="I556" s="849">
        <v>2.3966667652130127</v>
      </c>
      <c r="J556" s="849">
        <v>180</v>
      </c>
      <c r="K556" s="850">
        <v>431.39999389648437</v>
      </c>
    </row>
    <row r="557" spans="1:11" ht="14.4" customHeight="1" x14ac:dyDescent="0.3">
      <c r="A557" s="831" t="s">
        <v>583</v>
      </c>
      <c r="B557" s="832" t="s">
        <v>584</v>
      </c>
      <c r="C557" s="835" t="s">
        <v>608</v>
      </c>
      <c r="D557" s="863" t="s">
        <v>609</v>
      </c>
      <c r="E557" s="835" t="s">
        <v>3826</v>
      </c>
      <c r="F557" s="863" t="s">
        <v>3827</v>
      </c>
      <c r="G557" s="835" t="s">
        <v>3828</v>
      </c>
      <c r="H557" s="835" t="s">
        <v>3829</v>
      </c>
      <c r="I557" s="849">
        <v>1.9353333393732706</v>
      </c>
      <c r="J557" s="849">
        <v>16100</v>
      </c>
      <c r="K557" s="850">
        <v>31148</v>
      </c>
    </row>
    <row r="558" spans="1:11" ht="14.4" customHeight="1" x14ac:dyDescent="0.3">
      <c r="A558" s="831" t="s">
        <v>583</v>
      </c>
      <c r="B558" s="832" t="s">
        <v>584</v>
      </c>
      <c r="C558" s="835" t="s">
        <v>608</v>
      </c>
      <c r="D558" s="863" t="s">
        <v>609</v>
      </c>
      <c r="E558" s="835" t="s">
        <v>3826</v>
      </c>
      <c r="F558" s="863" t="s">
        <v>3827</v>
      </c>
      <c r="G558" s="835" t="s">
        <v>4525</v>
      </c>
      <c r="H558" s="835" t="s">
        <v>4526</v>
      </c>
      <c r="I558" s="849">
        <v>33.880001068115234</v>
      </c>
      <c r="J558" s="849">
        <v>2</v>
      </c>
      <c r="K558" s="850">
        <v>67.760002136230469</v>
      </c>
    </row>
    <row r="559" spans="1:11" ht="14.4" customHeight="1" x14ac:dyDescent="0.3">
      <c r="A559" s="831" t="s">
        <v>583</v>
      </c>
      <c r="B559" s="832" t="s">
        <v>584</v>
      </c>
      <c r="C559" s="835" t="s">
        <v>608</v>
      </c>
      <c r="D559" s="863" t="s">
        <v>609</v>
      </c>
      <c r="E559" s="835" t="s">
        <v>3826</v>
      </c>
      <c r="F559" s="863" t="s">
        <v>3827</v>
      </c>
      <c r="G559" s="835" t="s">
        <v>4525</v>
      </c>
      <c r="H559" s="835" t="s">
        <v>4527</v>
      </c>
      <c r="I559" s="849">
        <v>33.880001068115234</v>
      </c>
      <c r="J559" s="849">
        <v>16</v>
      </c>
      <c r="K559" s="850">
        <v>542.08001708984375</v>
      </c>
    </row>
    <row r="560" spans="1:11" ht="14.4" customHeight="1" x14ac:dyDescent="0.3">
      <c r="A560" s="831" t="s">
        <v>583</v>
      </c>
      <c r="B560" s="832" t="s">
        <v>584</v>
      </c>
      <c r="C560" s="835" t="s">
        <v>608</v>
      </c>
      <c r="D560" s="863" t="s">
        <v>609</v>
      </c>
      <c r="E560" s="835" t="s">
        <v>3826</v>
      </c>
      <c r="F560" s="863" t="s">
        <v>3827</v>
      </c>
      <c r="G560" s="835" t="s">
        <v>4088</v>
      </c>
      <c r="H560" s="835" t="s">
        <v>4089</v>
      </c>
      <c r="I560" s="849">
        <v>11.494999885559082</v>
      </c>
      <c r="J560" s="849">
        <v>5700</v>
      </c>
      <c r="K560" s="850">
        <v>65526.5</v>
      </c>
    </row>
    <row r="561" spans="1:11" ht="14.4" customHeight="1" x14ac:dyDescent="0.3">
      <c r="A561" s="831" t="s">
        <v>583</v>
      </c>
      <c r="B561" s="832" t="s">
        <v>584</v>
      </c>
      <c r="C561" s="835" t="s">
        <v>608</v>
      </c>
      <c r="D561" s="863" t="s">
        <v>609</v>
      </c>
      <c r="E561" s="835" t="s">
        <v>3826</v>
      </c>
      <c r="F561" s="863" t="s">
        <v>3827</v>
      </c>
      <c r="G561" s="835" t="s">
        <v>4528</v>
      </c>
      <c r="H561" s="835" t="s">
        <v>4529</v>
      </c>
      <c r="I561" s="849">
        <v>38.5</v>
      </c>
      <c r="J561" s="849">
        <v>200</v>
      </c>
      <c r="K561" s="850">
        <v>7700.3299560546875</v>
      </c>
    </row>
    <row r="562" spans="1:11" ht="14.4" customHeight="1" x14ac:dyDescent="0.3">
      <c r="A562" s="831" t="s">
        <v>583</v>
      </c>
      <c r="B562" s="832" t="s">
        <v>584</v>
      </c>
      <c r="C562" s="835" t="s">
        <v>608</v>
      </c>
      <c r="D562" s="863" t="s">
        <v>609</v>
      </c>
      <c r="E562" s="835" t="s">
        <v>3826</v>
      </c>
      <c r="F562" s="863" t="s">
        <v>3827</v>
      </c>
      <c r="G562" s="835" t="s">
        <v>4092</v>
      </c>
      <c r="H562" s="835" t="s">
        <v>4093</v>
      </c>
      <c r="I562" s="849">
        <v>45.5</v>
      </c>
      <c r="J562" s="849">
        <v>20</v>
      </c>
      <c r="K562" s="850">
        <v>910</v>
      </c>
    </row>
    <row r="563" spans="1:11" ht="14.4" customHeight="1" x14ac:dyDescent="0.3">
      <c r="A563" s="831" t="s">
        <v>583</v>
      </c>
      <c r="B563" s="832" t="s">
        <v>584</v>
      </c>
      <c r="C563" s="835" t="s">
        <v>608</v>
      </c>
      <c r="D563" s="863" t="s">
        <v>609</v>
      </c>
      <c r="E563" s="835" t="s">
        <v>3826</v>
      </c>
      <c r="F563" s="863" t="s">
        <v>3827</v>
      </c>
      <c r="G563" s="835" t="s">
        <v>4094</v>
      </c>
      <c r="H563" s="835" t="s">
        <v>4095</v>
      </c>
      <c r="I563" s="849">
        <v>11.144999980926514</v>
      </c>
      <c r="J563" s="849">
        <v>1300</v>
      </c>
      <c r="K563" s="850">
        <v>14488</v>
      </c>
    </row>
    <row r="564" spans="1:11" ht="14.4" customHeight="1" x14ac:dyDescent="0.3">
      <c r="A564" s="831" t="s">
        <v>583</v>
      </c>
      <c r="B564" s="832" t="s">
        <v>584</v>
      </c>
      <c r="C564" s="835" t="s">
        <v>608</v>
      </c>
      <c r="D564" s="863" t="s">
        <v>609</v>
      </c>
      <c r="E564" s="835" t="s">
        <v>3826</v>
      </c>
      <c r="F564" s="863" t="s">
        <v>3827</v>
      </c>
      <c r="G564" s="835" t="s">
        <v>4530</v>
      </c>
      <c r="H564" s="835" t="s">
        <v>4531</v>
      </c>
      <c r="I564" s="849">
        <v>41</v>
      </c>
      <c r="J564" s="849">
        <v>40</v>
      </c>
      <c r="K564" s="850">
        <v>1639.800048828125</v>
      </c>
    </row>
    <row r="565" spans="1:11" ht="14.4" customHeight="1" x14ac:dyDescent="0.3">
      <c r="A565" s="831" t="s">
        <v>583</v>
      </c>
      <c r="B565" s="832" t="s">
        <v>584</v>
      </c>
      <c r="C565" s="835" t="s">
        <v>608</v>
      </c>
      <c r="D565" s="863" t="s">
        <v>609</v>
      </c>
      <c r="E565" s="835" t="s">
        <v>3826</v>
      </c>
      <c r="F565" s="863" t="s">
        <v>3827</v>
      </c>
      <c r="G565" s="835" t="s">
        <v>4602</v>
      </c>
      <c r="H565" s="835" t="s">
        <v>4753</v>
      </c>
      <c r="I565" s="849">
        <v>80.470001220703125</v>
      </c>
      <c r="J565" s="849">
        <v>25</v>
      </c>
      <c r="K565" s="850">
        <v>2011.6300048828125</v>
      </c>
    </row>
    <row r="566" spans="1:11" ht="14.4" customHeight="1" x14ac:dyDescent="0.3">
      <c r="A566" s="831" t="s">
        <v>583</v>
      </c>
      <c r="B566" s="832" t="s">
        <v>584</v>
      </c>
      <c r="C566" s="835" t="s">
        <v>608</v>
      </c>
      <c r="D566" s="863" t="s">
        <v>609</v>
      </c>
      <c r="E566" s="835" t="s">
        <v>3826</v>
      </c>
      <c r="F566" s="863" t="s">
        <v>3827</v>
      </c>
      <c r="G566" s="835" t="s">
        <v>4096</v>
      </c>
      <c r="H566" s="835" t="s">
        <v>4097</v>
      </c>
      <c r="I566" s="849">
        <v>25.989999771118164</v>
      </c>
      <c r="J566" s="849">
        <v>50</v>
      </c>
      <c r="K566" s="850">
        <v>1299.5400390625</v>
      </c>
    </row>
    <row r="567" spans="1:11" ht="14.4" customHeight="1" x14ac:dyDescent="0.3">
      <c r="A567" s="831" t="s">
        <v>583</v>
      </c>
      <c r="B567" s="832" t="s">
        <v>584</v>
      </c>
      <c r="C567" s="835" t="s">
        <v>608</v>
      </c>
      <c r="D567" s="863" t="s">
        <v>609</v>
      </c>
      <c r="E567" s="835" t="s">
        <v>3826</v>
      </c>
      <c r="F567" s="863" t="s">
        <v>3827</v>
      </c>
      <c r="G567" s="835" t="s">
        <v>4102</v>
      </c>
      <c r="H567" s="835" t="s">
        <v>4103</v>
      </c>
      <c r="I567" s="849">
        <v>64.099998474121094</v>
      </c>
      <c r="J567" s="849">
        <v>2</v>
      </c>
      <c r="K567" s="850">
        <v>128.19999694824219</v>
      </c>
    </row>
    <row r="568" spans="1:11" ht="14.4" customHeight="1" x14ac:dyDescent="0.3">
      <c r="A568" s="831" t="s">
        <v>583</v>
      </c>
      <c r="B568" s="832" t="s">
        <v>584</v>
      </c>
      <c r="C568" s="835" t="s">
        <v>608</v>
      </c>
      <c r="D568" s="863" t="s">
        <v>609</v>
      </c>
      <c r="E568" s="835" t="s">
        <v>3826</v>
      </c>
      <c r="F568" s="863" t="s">
        <v>3827</v>
      </c>
      <c r="G568" s="835" t="s">
        <v>4108</v>
      </c>
      <c r="H568" s="835" t="s">
        <v>4109</v>
      </c>
      <c r="I568" s="849">
        <v>6.1356249749660492</v>
      </c>
      <c r="J568" s="849">
        <v>2540</v>
      </c>
      <c r="K568" s="850">
        <v>15594.200012207031</v>
      </c>
    </row>
    <row r="569" spans="1:11" ht="14.4" customHeight="1" x14ac:dyDescent="0.3">
      <c r="A569" s="831" t="s">
        <v>583</v>
      </c>
      <c r="B569" s="832" t="s">
        <v>584</v>
      </c>
      <c r="C569" s="835" t="s">
        <v>608</v>
      </c>
      <c r="D569" s="863" t="s">
        <v>609</v>
      </c>
      <c r="E569" s="835" t="s">
        <v>3826</v>
      </c>
      <c r="F569" s="863" t="s">
        <v>3827</v>
      </c>
      <c r="G569" s="835" t="s">
        <v>3832</v>
      </c>
      <c r="H569" s="835" t="s">
        <v>3833</v>
      </c>
      <c r="I569" s="849">
        <v>3.4506250470876694</v>
      </c>
      <c r="J569" s="849">
        <v>14340</v>
      </c>
      <c r="K569" s="850">
        <v>49480.39990234375</v>
      </c>
    </row>
    <row r="570" spans="1:11" ht="14.4" customHeight="1" x14ac:dyDescent="0.3">
      <c r="A570" s="831" t="s">
        <v>583</v>
      </c>
      <c r="B570" s="832" t="s">
        <v>584</v>
      </c>
      <c r="C570" s="835" t="s">
        <v>608</v>
      </c>
      <c r="D570" s="863" t="s">
        <v>609</v>
      </c>
      <c r="E570" s="835" t="s">
        <v>3826</v>
      </c>
      <c r="F570" s="863" t="s">
        <v>3827</v>
      </c>
      <c r="G570" s="835" t="s">
        <v>4536</v>
      </c>
      <c r="H570" s="835" t="s">
        <v>4537</v>
      </c>
      <c r="I570" s="849">
        <v>22.639999389648438</v>
      </c>
      <c r="J570" s="849">
        <v>10</v>
      </c>
      <c r="K570" s="850">
        <v>226.39999389648437</v>
      </c>
    </row>
    <row r="571" spans="1:11" ht="14.4" customHeight="1" x14ac:dyDescent="0.3">
      <c r="A571" s="831" t="s">
        <v>583</v>
      </c>
      <c r="B571" s="832" t="s">
        <v>584</v>
      </c>
      <c r="C571" s="835" t="s">
        <v>608</v>
      </c>
      <c r="D571" s="863" t="s">
        <v>609</v>
      </c>
      <c r="E571" s="835" t="s">
        <v>3826</v>
      </c>
      <c r="F571" s="863" t="s">
        <v>3827</v>
      </c>
      <c r="G571" s="835" t="s">
        <v>4754</v>
      </c>
      <c r="H571" s="835" t="s">
        <v>4755</v>
      </c>
      <c r="I571" s="849">
        <v>123.20999908447266</v>
      </c>
      <c r="J571" s="849">
        <v>10</v>
      </c>
      <c r="K571" s="850">
        <v>1232.1400146484375</v>
      </c>
    </row>
    <row r="572" spans="1:11" ht="14.4" customHeight="1" x14ac:dyDescent="0.3">
      <c r="A572" s="831" t="s">
        <v>583</v>
      </c>
      <c r="B572" s="832" t="s">
        <v>584</v>
      </c>
      <c r="C572" s="835" t="s">
        <v>608</v>
      </c>
      <c r="D572" s="863" t="s">
        <v>609</v>
      </c>
      <c r="E572" s="835" t="s">
        <v>3826</v>
      </c>
      <c r="F572" s="863" t="s">
        <v>3827</v>
      </c>
      <c r="G572" s="835" t="s">
        <v>4756</v>
      </c>
      <c r="H572" s="835" t="s">
        <v>4757</v>
      </c>
      <c r="I572" s="849">
        <v>123.20999908447266</v>
      </c>
      <c r="J572" s="849">
        <v>10</v>
      </c>
      <c r="K572" s="850">
        <v>1232.1400146484375</v>
      </c>
    </row>
    <row r="573" spans="1:11" ht="14.4" customHeight="1" x14ac:dyDescent="0.3">
      <c r="A573" s="831" t="s">
        <v>583</v>
      </c>
      <c r="B573" s="832" t="s">
        <v>584</v>
      </c>
      <c r="C573" s="835" t="s">
        <v>608</v>
      </c>
      <c r="D573" s="863" t="s">
        <v>609</v>
      </c>
      <c r="E573" s="835" t="s">
        <v>3826</v>
      </c>
      <c r="F573" s="863" t="s">
        <v>3827</v>
      </c>
      <c r="G573" s="835" t="s">
        <v>4758</v>
      </c>
      <c r="H573" s="835" t="s">
        <v>4759</v>
      </c>
      <c r="I573" s="849">
        <v>110.52999877929687</v>
      </c>
      <c r="J573" s="849">
        <v>25</v>
      </c>
      <c r="K573" s="850">
        <v>2763.340087890625</v>
      </c>
    </row>
    <row r="574" spans="1:11" ht="14.4" customHeight="1" x14ac:dyDescent="0.3">
      <c r="A574" s="831" t="s">
        <v>583</v>
      </c>
      <c r="B574" s="832" t="s">
        <v>584</v>
      </c>
      <c r="C574" s="835" t="s">
        <v>608</v>
      </c>
      <c r="D574" s="863" t="s">
        <v>609</v>
      </c>
      <c r="E574" s="835" t="s">
        <v>3826</v>
      </c>
      <c r="F574" s="863" t="s">
        <v>3827</v>
      </c>
      <c r="G574" s="835" t="s">
        <v>4760</v>
      </c>
      <c r="H574" s="835" t="s">
        <v>4761</v>
      </c>
      <c r="I574" s="849">
        <v>701.79998779296875</v>
      </c>
      <c r="J574" s="849">
        <v>1</v>
      </c>
      <c r="K574" s="850">
        <v>701.79998779296875</v>
      </c>
    </row>
    <row r="575" spans="1:11" ht="14.4" customHeight="1" x14ac:dyDescent="0.3">
      <c r="A575" s="831" t="s">
        <v>583</v>
      </c>
      <c r="B575" s="832" t="s">
        <v>584</v>
      </c>
      <c r="C575" s="835" t="s">
        <v>608</v>
      </c>
      <c r="D575" s="863" t="s">
        <v>609</v>
      </c>
      <c r="E575" s="835" t="s">
        <v>3826</v>
      </c>
      <c r="F575" s="863" t="s">
        <v>3827</v>
      </c>
      <c r="G575" s="835" t="s">
        <v>4762</v>
      </c>
      <c r="H575" s="835" t="s">
        <v>4763</v>
      </c>
      <c r="I575" s="849">
        <v>1500.4000244140625</v>
      </c>
      <c r="J575" s="849">
        <v>3</v>
      </c>
      <c r="K575" s="850">
        <v>4501.2001953125</v>
      </c>
    </row>
    <row r="576" spans="1:11" ht="14.4" customHeight="1" x14ac:dyDescent="0.3">
      <c r="A576" s="831" t="s">
        <v>583</v>
      </c>
      <c r="B576" s="832" t="s">
        <v>584</v>
      </c>
      <c r="C576" s="835" t="s">
        <v>608</v>
      </c>
      <c r="D576" s="863" t="s">
        <v>609</v>
      </c>
      <c r="E576" s="835" t="s">
        <v>3826</v>
      </c>
      <c r="F576" s="863" t="s">
        <v>3827</v>
      </c>
      <c r="G576" s="835" t="s">
        <v>4764</v>
      </c>
      <c r="H576" s="835" t="s">
        <v>4765</v>
      </c>
      <c r="I576" s="849">
        <v>1500.4000244140625</v>
      </c>
      <c r="J576" s="849">
        <v>4</v>
      </c>
      <c r="K576" s="850">
        <v>6001.60009765625</v>
      </c>
    </row>
    <row r="577" spans="1:11" ht="14.4" customHeight="1" x14ac:dyDescent="0.3">
      <c r="A577" s="831" t="s">
        <v>583</v>
      </c>
      <c r="B577" s="832" t="s">
        <v>584</v>
      </c>
      <c r="C577" s="835" t="s">
        <v>608</v>
      </c>
      <c r="D577" s="863" t="s">
        <v>609</v>
      </c>
      <c r="E577" s="835" t="s">
        <v>3826</v>
      </c>
      <c r="F577" s="863" t="s">
        <v>3827</v>
      </c>
      <c r="G577" s="835" t="s">
        <v>4766</v>
      </c>
      <c r="H577" s="835" t="s">
        <v>4767</v>
      </c>
      <c r="I577" s="849">
        <v>1500.4000244140625</v>
      </c>
      <c r="J577" s="849">
        <v>15</v>
      </c>
      <c r="K577" s="850">
        <v>22506.00048828125</v>
      </c>
    </row>
    <row r="578" spans="1:11" ht="14.4" customHeight="1" x14ac:dyDescent="0.3">
      <c r="A578" s="831" t="s">
        <v>583</v>
      </c>
      <c r="B578" s="832" t="s">
        <v>584</v>
      </c>
      <c r="C578" s="835" t="s">
        <v>608</v>
      </c>
      <c r="D578" s="863" t="s">
        <v>609</v>
      </c>
      <c r="E578" s="835" t="s">
        <v>3826</v>
      </c>
      <c r="F578" s="863" t="s">
        <v>3827</v>
      </c>
      <c r="G578" s="835" t="s">
        <v>4768</v>
      </c>
      <c r="H578" s="835" t="s">
        <v>4769</v>
      </c>
      <c r="I578" s="849">
        <v>1500.4000244140625</v>
      </c>
      <c r="J578" s="849">
        <v>39</v>
      </c>
      <c r="K578" s="850">
        <v>58515.60107421875</v>
      </c>
    </row>
    <row r="579" spans="1:11" ht="14.4" customHeight="1" x14ac:dyDescent="0.3">
      <c r="A579" s="831" t="s">
        <v>583</v>
      </c>
      <c r="B579" s="832" t="s">
        <v>584</v>
      </c>
      <c r="C579" s="835" t="s">
        <v>608</v>
      </c>
      <c r="D579" s="863" t="s">
        <v>609</v>
      </c>
      <c r="E579" s="835" t="s">
        <v>3826</v>
      </c>
      <c r="F579" s="863" t="s">
        <v>3827</v>
      </c>
      <c r="G579" s="835" t="s">
        <v>4770</v>
      </c>
      <c r="H579" s="835" t="s">
        <v>4771</v>
      </c>
      <c r="I579" s="849">
        <v>1500.4000244140625</v>
      </c>
      <c r="J579" s="849">
        <v>21</v>
      </c>
      <c r="K579" s="850">
        <v>31508.400634765625</v>
      </c>
    </row>
    <row r="580" spans="1:11" ht="14.4" customHeight="1" x14ac:dyDescent="0.3">
      <c r="A580" s="831" t="s">
        <v>583</v>
      </c>
      <c r="B580" s="832" t="s">
        <v>584</v>
      </c>
      <c r="C580" s="835" t="s">
        <v>608</v>
      </c>
      <c r="D580" s="863" t="s">
        <v>609</v>
      </c>
      <c r="E580" s="835" t="s">
        <v>3826</v>
      </c>
      <c r="F580" s="863" t="s">
        <v>3827</v>
      </c>
      <c r="G580" s="835" t="s">
        <v>4772</v>
      </c>
      <c r="H580" s="835" t="s">
        <v>4773</v>
      </c>
      <c r="I580" s="849">
        <v>1500.4000244140625</v>
      </c>
      <c r="J580" s="849">
        <v>66</v>
      </c>
      <c r="K580" s="850">
        <v>99026.400634765625</v>
      </c>
    </row>
    <row r="581" spans="1:11" ht="14.4" customHeight="1" x14ac:dyDescent="0.3">
      <c r="A581" s="831" t="s">
        <v>583</v>
      </c>
      <c r="B581" s="832" t="s">
        <v>584</v>
      </c>
      <c r="C581" s="835" t="s">
        <v>608</v>
      </c>
      <c r="D581" s="863" t="s">
        <v>609</v>
      </c>
      <c r="E581" s="835" t="s">
        <v>3826</v>
      </c>
      <c r="F581" s="863" t="s">
        <v>3827</v>
      </c>
      <c r="G581" s="835" t="s">
        <v>4774</v>
      </c>
      <c r="H581" s="835" t="s">
        <v>4775</v>
      </c>
      <c r="I581" s="849">
        <v>701.79998779296875</v>
      </c>
      <c r="J581" s="849">
        <v>3</v>
      </c>
      <c r="K581" s="850">
        <v>2105.3999633789062</v>
      </c>
    </row>
    <row r="582" spans="1:11" ht="14.4" customHeight="1" x14ac:dyDescent="0.3">
      <c r="A582" s="831" t="s">
        <v>583</v>
      </c>
      <c r="B582" s="832" t="s">
        <v>584</v>
      </c>
      <c r="C582" s="835" t="s">
        <v>608</v>
      </c>
      <c r="D582" s="863" t="s">
        <v>609</v>
      </c>
      <c r="E582" s="835" t="s">
        <v>3826</v>
      </c>
      <c r="F582" s="863" t="s">
        <v>3827</v>
      </c>
      <c r="G582" s="835" t="s">
        <v>4540</v>
      </c>
      <c r="H582" s="835" t="s">
        <v>4541</v>
      </c>
      <c r="I582" s="849">
        <v>847</v>
      </c>
      <c r="J582" s="849">
        <v>8</v>
      </c>
      <c r="K582" s="850">
        <v>6776</v>
      </c>
    </row>
    <row r="583" spans="1:11" ht="14.4" customHeight="1" x14ac:dyDescent="0.3">
      <c r="A583" s="831" t="s">
        <v>583</v>
      </c>
      <c r="B583" s="832" t="s">
        <v>584</v>
      </c>
      <c r="C583" s="835" t="s">
        <v>608</v>
      </c>
      <c r="D583" s="863" t="s">
        <v>609</v>
      </c>
      <c r="E583" s="835" t="s">
        <v>3826</v>
      </c>
      <c r="F583" s="863" t="s">
        <v>3827</v>
      </c>
      <c r="G583" s="835" t="s">
        <v>4776</v>
      </c>
      <c r="H583" s="835" t="s">
        <v>4777</v>
      </c>
      <c r="I583" s="849">
        <v>47.189998626708984</v>
      </c>
      <c r="J583" s="849">
        <v>30</v>
      </c>
      <c r="K583" s="850">
        <v>1415.699951171875</v>
      </c>
    </row>
    <row r="584" spans="1:11" ht="14.4" customHeight="1" x14ac:dyDescent="0.3">
      <c r="A584" s="831" t="s">
        <v>583</v>
      </c>
      <c r="B584" s="832" t="s">
        <v>584</v>
      </c>
      <c r="C584" s="835" t="s">
        <v>608</v>
      </c>
      <c r="D584" s="863" t="s">
        <v>609</v>
      </c>
      <c r="E584" s="835" t="s">
        <v>3826</v>
      </c>
      <c r="F584" s="863" t="s">
        <v>3827</v>
      </c>
      <c r="G584" s="835" t="s">
        <v>4548</v>
      </c>
      <c r="H584" s="835" t="s">
        <v>4549</v>
      </c>
      <c r="I584" s="849">
        <v>17.909999847412109</v>
      </c>
      <c r="J584" s="849">
        <v>20</v>
      </c>
      <c r="K584" s="850">
        <v>358.20001220703125</v>
      </c>
    </row>
    <row r="585" spans="1:11" ht="14.4" customHeight="1" x14ac:dyDescent="0.3">
      <c r="A585" s="831" t="s">
        <v>583</v>
      </c>
      <c r="B585" s="832" t="s">
        <v>584</v>
      </c>
      <c r="C585" s="835" t="s">
        <v>608</v>
      </c>
      <c r="D585" s="863" t="s">
        <v>609</v>
      </c>
      <c r="E585" s="835" t="s">
        <v>3826</v>
      </c>
      <c r="F585" s="863" t="s">
        <v>3827</v>
      </c>
      <c r="G585" s="835" t="s">
        <v>4550</v>
      </c>
      <c r="H585" s="835" t="s">
        <v>4551</v>
      </c>
      <c r="I585" s="849">
        <v>17.909999847412109</v>
      </c>
      <c r="J585" s="849">
        <v>20</v>
      </c>
      <c r="K585" s="850">
        <v>358.20001220703125</v>
      </c>
    </row>
    <row r="586" spans="1:11" ht="14.4" customHeight="1" x14ac:dyDescent="0.3">
      <c r="A586" s="831" t="s">
        <v>583</v>
      </c>
      <c r="B586" s="832" t="s">
        <v>584</v>
      </c>
      <c r="C586" s="835" t="s">
        <v>608</v>
      </c>
      <c r="D586" s="863" t="s">
        <v>609</v>
      </c>
      <c r="E586" s="835" t="s">
        <v>3826</v>
      </c>
      <c r="F586" s="863" t="s">
        <v>3827</v>
      </c>
      <c r="G586" s="835" t="s">
        <v>4552</v>
      </c>
      <c r="H586" s="835" t="s">
        <v>4553</v>
      </c>
      <c r="I586" s="849">
        <v>17.907999801635743</v>
      </c>
      <c r="J586" s="849">
        <v>100</v>
      </c>
      <c r="K586" s="850">
        <v>1790.7800140380859</v>
      </c>
    </row>
    <row r="587" spans="1:11" ht="14.4" customHeight="1" x14ac:dyDescent="0.3">
      <c r="A587" s="831" t="s">
        <v>583</v>
      </c>
      <c r="B587" s="832" t="s">
        <v>584</v>
      </c>
      <c r="C587" s="835" t="s">
        <v>608</v>
      </c>
      <c r="D587" s="863" t="s">
        <v>609</v>
      </c>
      <c r="E587" s="835" t="s">
        <v>3826</v>
      </c>
      <c r="F587" s="863" t="s">
        <v>3827</v>
      </c>
      <c r="G587" s="835" t="s">
        <v>4554</v>
      </c>
      <c r="H587" s="835" t="s">
        <v>4555</v>
      </c>
      <c r="I587" s="849">
        <v>17.909999847412109</v>
      </c>
      <c r="J587" s="849">
        <v>100</v>
      </c>
      <c r="K587" s="850">
        <v>1791.0000305175781</v>
      </c>
    </row>
    <row r="588" spans="1:11" ht="14.4" customHeight="1" x14ac:dyDescent="0.3">
      <c r="A588" s="831" t="s">
        <v>583</v>
      </c>
      <c r="B588" s="832" t="s">
        <v>584</v>
      </c>
      <c r="C588" s="835" t="s">
        <v>608</v>
      </c>
      <c r="D588" s="863" t="s">
        <v>609</v>
      </c>
      <c r="E588" s="835" t="s">
        <v>3826</v>
      </c>
      <c r="F588" s="863" t="s">
        <v>3827</v>
      </c>
      <c r="G588" s="835" t="s">
        <v>4116</v>
      </c>
      <c r="H588" s="835" t="s">
        <v>4117</v>
      </c>
      <c r="I588" s="849">
        <v>17.908999824523924</v>
      </c>
      <c r="J588" s="849">
        <v>830</v>
      </c>
      <c r="K588" s="850">
        <v>14864.800048828125</v>
      </c>
    </row>
    <row r="589" spans="1:11" ht="14.4" customHeight="1" x14ac:dyDescent="0.3">
      <c r="A589" s="831" t="s">
        <v>583</v>
      </c>
      <c r="B589" s="832" t="s">
        <v>584</v>
      </c>
      <c r="C589" s="835" t="s">
        <v>608</v>
      </c>
      <c r="D589" s="863" t="s">
        <v>609</v>
      </c>
      <c r="E589" s="835" t="s">
        <v>3826</v>
      </c>
      <c r="F589" s="863" t="s">
        <v>3827</v>
      </c>
      <c r="G589" s="835" t="s">
        <v>4556</v>
      </c>
      <c r="H589" s="835" t="s">
        <v>4557</v>
      </c>
      <c r="I589" s="849">
        <v>22</v>
      </c>
      <c r="J589" s="849">
        <v>200</v>
      </c>
      <c r="K589" s="850">
        <v>4400</v>
      </c>
    </row>
    <row r="590" spans="1:11" ht="14.4" customHeight="1" x14ac:dyDescent="0.3">
      <c r="A590" s="831" t="s">
        <v>583</v>
      </c>
      <c r="B590" s="832" t="s">
        <v>584</v>
      </c>
      <c r="C590" s="835" t="s">
        <v>608</v>
      </c>
      <c r="D590" s="863" t="s">
        <v>609</v>
      </c>
      <c r="E590" s="835" t="s">
        <v>3826</v>
      </c>
      <c r="F590" s="863" t="s">
        <v>3827</v>
      </c>
      <c r="G590" s="835" t="s">
        <v>4118</v>
      </c>
      <c r="H590" s="835" t="s">
        <v>4119</v>
      </c>
      <c r="I590" s="849">
        <v>17.908571243286133</v>
      </c>
      <c r="J590" s="849">
        <v>440</v>
      </c>
      <c r="K590" s="850">
        <v>7879.800048828125</v>
      </c>
    </row>
    <row r="591" spans="1:11" ht="14.4" customHeight="1" x14ac:dyDescent="0.3">
      <c r="A591" s="831" t="s">
        <v>583</v>
      </c>
      <c r="B591" s="832" t="s">
        <v>584</v>
      </c>
      <c r="C591" s="835" t="s">
        <v>608</v>
      </c>
      <c r="D591" s="863" t="s">
        <v>609</v>
      </c>
      <c r="E591" s="835" t="s">
        <v>3826</v>
      </c>
      <c r="F591" s="863" t="s">
        <v>3827</v>
      </c>
      <c r="G591" s="835" t="s">
        <v>4120</v>
      </c>
      <c r="H591" s="835" t="s">
        <v>4121</v>
      </c>
      <c r="I591" s="849">
        <v>21.997499942779541</v>
      </c>
      <c r="J591" s="849">
        <v>170</v>
      </c>
      <c r="K591" s="850">
        <v>3739.5</v>
      </c>
    </row>
    <row r="592" spans="1:11" ht="14.4" customHeight="1" x14ac:dyDescent="0.3">
      <c r="A592" s="831" t="s">
        <v>583</v>
      </c>
      <c r="B592" s="832" t="s">
        <v>584</v>
      </c>
      <c r="C592" s="835" t="s">
        <v>608</v>
      </c>
      <c r="D592" s="863" t="s">
        <v>609</v>
      </c>
      <c r="E592" s="835" t="s">
        <v>3826</v>
      </c>
      <c r="F592" s="863" t="s">
        <v>3827</v>
      </c>
      <c r="G592" s="835" t="s">
        <v>4124</v>
      </c>
      <c r="H592" s="835" t="s">
        <v>4125</v>
      </c>
      <c r="I592" s="849">
        <v>17.909230599036583</v>
      </c>
      <c r="J592" s="849">
        <v>1050</v>
      </c>
      <c r="K592" s="850">
        <v>18805.000030517578</v>
      </c>
    </row>
    <row r="593" spans="1:11" ht="14.4" customHeight="1" x14ac:dyDescent="0.3">
      <c r="A593" s="831" t="s">
        <v>583</v>
      </c>
      <c r="B593" s="832" t="s">
        <v>584</v>
      </c>
      <c r="C593" s="835" t="s">
        <v>608</v>
      </c>
      <c r="D593" s="863" t="s">
        <v>609</v>
      </c>
      <c r="E593" s="835" t="s">
        <v>3826</v>
      </c>
      <c r="F593" s="863" t="s">
        <v>3827</v>
      </c>
      <c r="G593" s="835" t="s">
        <v>4558</v>
      </c>
      <c r="H593" s="835" t="s">
        <v>4559</v>
      </c>
      <c r="I593" s="849">
        <v>21.996666590372723</v>
      </c>
      <c r="J593" s="849">
        <v>130</v>
      </c>
      <c r="K593" s="850">
        <v>2859.5</v>
      </c>
    </row>
    <row r="594" spans="1:11" ht="14.4" customHeight="1" x14ac:dyDescent="0.3">
      <c r="A594" s="831" t="s">
        <v>583</v>
      </c>
      <c r="B594" s="832" t="s">
        <v>584</v>
      </c>
      <c r="C594" s="835" t="s">
        <v>608</v>
      </c>
      <c r="D594" s="863" t="s">
        <v>609</v>
      </c>
      <c r="E594" s="835" t="s">
        <v>3826</v>
      </c>
      <c r="F594" s="863" t="s">
        <v>3827</v>
      </c>
      <c r="G594" s="835" t="s">
        <v>4128</v>
      </c>
      <c r="H594" s="835" t="s">
        <v>4129</v>
      </c>
      <c r="I594" s="849">
        <v>17.908999824523924</v>
      </c>
      <c r="J594" s="849">
        <v>510</v>
      </c>
      <c r="K594" s="850">
        <v>9133.2999877929687</v>
      </c>
    </row>
    <row r="595" spans="1:11" ht="14.4" customHeight="1" x14ac:dyDescent="0.3">
      <c r="A595" s="831" t="s">
        <v>583</v>
      </c>
      <c r="B595" s="832" t="s">
        <v>584</v>
      </c>
      <c r="C595" s="835" t="s">
        <v>608</v>
      </c>
      <c r="D595" s="863" t="s">
        <v>609</v>
      </c>
      <c r="E595" s="835" t="s">
        <v>3826</v>
      </c>
      <c r="F595" s="863" t="s">
        <v>3827</v>
      </c>
      <c r="G595" s="835" t="s">
        <v>4560</v>
      </c>
      <c r="H595" s="835" t="s">
        <v>4561</v>
      </c>
      <c r="I595" s="849">
        <v>21.997999954223634</v>
      </c>
      <c r="J595" s="849">
        <v>200</v>
      </c>
      <c r="K595" s="850">
        <v>4399.7000122070312</v>
      </c>
    </row>
    <row r="596" spans="1:11" ht="14.4" customHeight="1" x14ac:dyDescent="0.3">
      <c r="A596" s="831" t="s">
        <v>583</v>
      </c>
      <c r="B596" s="832" t="s">
        <v>584</v>
      </c>
      <c r="C596" s="835" t="s">
        <v>608</v>
      </c>
      <c r="D596" s="863" t="s">
        <v>609</v>
      </c>
      <c r="E596" s="835" t="s">
        <v>3826</v>
      </c>
      <c r="F596" s="863" t="s">
        <v>3827</v>
      </c>
      <c r="G596" s="835" t="s">
        <v>4132</v>
      </c>
      <c r="H596" s="835" t="s">
        <v>4133</v>
      </c>
      <c r="I596" s="849">
        <v>17.909999847412109</v>
      </c>
      <c r="J596" s="849">
        <v>50</v>
      </c>
      <c r="K596" s="850">
        <v>895.39999389648437</v>
      </c>
    </row>
    <row r="597" spans="1:11" ht="14.4" customHeight="1" x14ac:dyDescent="0.3">
      <c r="A597" s="831" t="s">
        <v>583</v>
      </c>
      <c r="B597" s="832" t="s">
        <v>584</v>
      </c>
      <c r="C597" s="835" t="s">
        <v>608</v>
      </c>
      <c r="D597" s="863" t="s">
        <v>609</v>
      </c>
      <c r="E597" s="835" t="s">
        <v>3826</v>
      </c>
      <c r="F597" s="863" t="s">
        <v>3827</v>
      </c>
      <c r="G597" s="835" t="s">
        <v>4778</v>
      </c>
      <c r="H597" s="835" t="s">
        <v>4779</v>
      </c>
      <c r="I597" s="849">
        <v>21.899999618530273</v>
      </c>
      <c r="J597" s="849">
        <v>100</v>
      </c>
      <c r="K597" s="850">
        <v>2190.050048828125</v>
      </c>
    </row>
    <row r="598" spans="1:11" ht="14.4" customHeight="1" x14ac:dyDescent="0.3">
      <c r="A598" s="831" t="s">
        <v>583</v>
      </c>
      <c r="B598" s="832" t="s">
        <v>584</v>
      </c>
      <c r="C598" s="835" t="s">
        <v>608</v>
      </c>
      <c r="D598" s="863" t="s">
        <v>609</v>
      </c>
      <c r="E598" s="835" t="s">
        <v>3826</v>
      </c>
      <c r="F598" s="863" t="s">
        <v>3827</v>
      </c>
      <c r="G598" s="835" t="s">
        <v>4780</v>
      </c>
      <c r="H598" s="835" t="s">
        <v>4781</v>
      </c>
      <c r="I598" s="849">
        <v>30.25</v>
      </c>
      <c r="J598" s="849">
        <v>50</v>
      </c>
      <c r="K598" s="850">
        <v>1512.5</v>
      </c>
    </row>
    <row r="599" spans="1:11" ht="14.4" customHeight="1" x14ac:dyDescent="0.3">
      <c r="A599" s="831" t="s">
        <v>583</v>
      </c>
      <c r="B599" s="832" t="s">
        <v>584</v>
      </c>
      <c r="C599" s="835" t="s">
        <v>608</v>
      </c>
      <c r="D599" s="863" t="s">
        <v>609</v>
      </c>
      <c r="E599" s="835" t="s">
        <v>3826</v>
      </c>
      <c r="F599" s="863" t="s">
        <v>3827</v>
      </c>
      <c r="G599" s="835" t="s">
        <v>4782</v>
      </c>
      <c r="H599" s="835" t="s">
        <v>4783</v>
      </c>
      <c r="I599" s="849">
        <v>396.02999877929687</v>
      </c>
      <c r="J599" s="849">
        <v>5</v>
      </c>
      <c r="K599" s="850">
        <v>1980.1700439453125</v>
      </c>
    </row>
    <row r="600" spans="1:11" ht="14.4" customHeight="1" x14ac:dyDescent="0.3">
      <c r="A600" s="831" t="s">
        <v>583</v>
      </c>
      <c r="B600" s="832" t="s">
        <v>584</v>
      </c>
      <c r="C600" s="835" t="s">
        <v>608</v>
      </c>
      <c r="D600" s="863" t="s">
        <v>609</v>
      </c>
      <c r="E600" s="835" t="s">
        <v>3826</v>
      </c>
      <c r="F600" s="863" t="s">
        <v>3827</v>
      </c>
      <c r="G600" s="835" t="s">
        <v>4784</v>
      </c>
      <c r="H600" s="835" t="s">
        <v>4785</v>
      </c>
      <c r="I600" s="849">
        <v>396.02999877929687</v>
      </c>
      <c r="J600" s="849">
        <v>5</v>
      </c>
      <c r="K600" s="850">
        <v>1980.1700439453125</v>
      </c>
    </row>
    <row r="601" spans="1:11" ht="14.4" customHeight="1" x14ac:dyDescent="0.3">
      <c r="A601" s="831" t="s">
        <v>583</v>
      </c>
      <c r="B601" s="832" t="s">
        <v>584</v>
      </c>
      <c r="C601" s="835" t="s">
        <v>608</v>
      </c>
      <c r="D601" s="863" t="s">
        <v>609</v>
      </c>
      <c r="E601" s="835" t="s">
        <v>3826</v>
      </c>
      <c r="F601" s="863" t="s">
        <v>3827</v>
      </c>
      <c r="G601" s="835" t="s">
        <v>4786</v>
      </c>
      <c r="H601" s="835" t="s">
        <v>4787</v>
      </c>
      <c r="I601" s="849">
        <v>396.02999877929687</v>
      </c>
      <c r="J601" s="849">
        <v>5</v>
      </c>
      <c r="K601" s="850">
        <v>1980.1700439453125</v>
      </c>
    </row>
    <row r="602" spans="1:11" ht="14.4" customHeight="1" x14ac:dyDescent="0.3">
      <c r="A602" s="831" t="s">
        <v>583</v>
      </c>
      <c r="B602" s="832" t="s">
        <v>584</v>
      </c>
      <c r="C602" s="835" t="s">
        <v>608</v>
      </c>
      <c r="D602" s="863" t="s">
        <v>609</v>
      </c>
      <c r="E602" s="835" t="s">
        <v>3826</v>
      </c>
      <c r="F602" s="863" t="s">
        <v>3827</v>
      </c>
      <c r="G602" s="835" t="s">
        <v>4788</v>
      </c>
      <c r="H602" s="835" t="s">
        <v>4789</v>
      </c>
      <c r="I602" s="849">
        <v>396.02999877929687</v>
      </c>
      <c r="J602" s="849">
        <v>5</v>
      </c>
      <c r="K602" s="850">
        <v>1980.1700439453125</v>
      </c>
    </row>
    <row r="603" spans="1:11" ht="14.4" customHeight="1" x14ac:dyDescent="0.3">
      <c r="A603" s="831" t="s">
        <v>583</v>
      </c>
      <c r="B603" s="832" t="s">
        <v>584</v>
      </c>
      <c r="C603" s="835" t="s">
        <v>608</v>
      </c>
      <c r="D603" s="863" t="s">
        <v>609</v>
      </c>
      <c r="E603" s="835" t="s">
        <v>3826</v>
      </c>
      <c r="F603" s="863" t="s">
        <v>3827</v>
      </c>
      <c r="G603" s="835" t="s">
        <v>4160</v>
      </c>
      <c r="H603" s="835" t="s">
        <v>4161</v>
      </c>
      <c r="I603" s="849">
        <v>17.979999542236328</v>
      </c>
      <c r="J603" s="849">
        <v>100</v>
      </c>
      <c r="K603" s="850">
        <v>1798.06005859375</v>
      </c>
    </row>
    <row r="604" spans="1:11" ht="14.4" customHeight="1" x14ac:dyDescent="0.3">
      <c r="A604" s="831" t="s">
        <v>583</v>
      </c>
      <c r="B604" s="832" t="s">
        <v>584</v>
      </c>
      <c r="C604" s="835" t="s">
        <v>608</v>
      </c>
      <c r="D604" s="863" t="s">
        <v>609</v>
      </c>
      <c r="E604" s="835" t="s">
        <v>3826</v>
      </c>
      <c r="F604" s="863" t="s">
        <v>3827</v>
      </c>
      <c r="G604" s="835" t="s">
        <v>4564</v>
      </c>
      <c r="H604" s="835" t="s">
        <v>4565</v>
      </c>
      <c r="I604" s="849">
        <v>17.979999542236328</v>
      </c>
      <c r="J604" s="849">
        <v>350</v>
      </c>
      <c r="K604" s="850">
        <v>6293.2101440429687</v>
      </c>
    </row>
    <row r="605" spans="1:11" ht="14.4" customHeight="1" x14ac:dyDescent="0.3">
      <c r="A605" s="831" t="s">
        <v>583</v>
      </c>
      <c r="B605" s="832" t="s">
        <v>584</v>
      </c>
      <c r="C605" s="835" t="s">
        <v>608</v>
      </c>
      <c r="D605" s="863" t="s">
        <v>609</v>
      </c>
      <c r="E605" s="835" t="s">
        <v>3826</v>
      </c>
      <c r="F605" s="863" t="s">
        <v>3827</v>
      </c>
      <c r="G605" s="835" t="s">
        <v>4162</v>
      </c>
      <c r="H605" s="835" t="s">
        <v>4163</v>
      </c>
      <c r="I605" s="849">
        <v>17.979999542236328</v>
      </c>
      <c r="J605" s="849">
        <v>1050</v>
      </c>
      <c r="K605" s="850">
        <v>18879</v>
      </c>
    </row>
    <row r="606" spans="1:11" ht="14.4" customHeight="1" x14ac:dyDescent="0.3">
      <c r="A606" s="831" t="s">
        <v>583</v>
      </c>
      <c r="B606" s="832" t="s">
        <v>584</v>
      </c>
      <c r="C606" s="835" t="s">
        <v>608</v>
      </c>
      <c r="D606" s="863" t="s">
        <v>609</v>
      </c>
      <c r="E606" s="835" t="s">
        <v>3826</v>
      </c>
      <c r="F606" s="863" t="s">
        <v>3827</v>
      </c>
      <c r="G606" s="835" t="s">
        <v>4566</v>
      </c>
      <c r="H606" s="835" t="s">
        <v>4567</v>
      </c>
      <c r="I606" s="849">
        <v>17.980624556541443</v>
      </c>
      <c r="J606" s="849">
        <v>1700</v>
      </c>
      <c r="K606" s="850">
        <v>30567</v>
      </c>
    </row>
    <row r="607" spans="1:11" ht="14.4" customHeight="1" x14ac:dyDescent="0.3">
      <c r="A607" s="831" t="s">
        <v>583</v>
      </c>
      <c r="B607" s="832" t="s">
        <v>584</v>
      </c>
      <c r="C607" s="835" t="s">
        <v>608</v>
      </c>
      <c r="D607" s="863" t="s">
        <v>609</v>
      </c>
      <c r="E607" s="835" t="s">
        <v>3826</v>
      </c>
      <c r="F607" s="863" t="s">
        <v>3827</v>
      </c>
      <c r="G607" s="835" t="s">
        <v>4568</v>
      </c>
      <c r="H607" s="835" t="s">
        <v>4569</v>
      </c>
      <c r="I607" s="849">
        <v>17.979999542236328</v>
      </c>
      <c r="J607" s="849">
        <v>500</v>
      </c>
      <c r="K607" s="850">
        <v>8990</v>
      </c>
    </row>
    <row r="608" spans="1:11" ht="14.4" customHeight="1" x14ac:dyDescent="0.3">
      <c r="A608" s="831" t="s">
        <v>583</v>
      </c>
      <c r="B608" s="832" t="s">
        <v>584</v>
      </c>
      <c r="C608" s="835" t="s">
        <v>608</v>
      </c>
      <c r="D608" s="863" t="s">
        <v>609</v>
      </c>
      <c r="E608" s="835" t="s">
        <v>3826</v>
      </c>
      <c r="F608" s="863" t="s">
        <v>3827</v>
      </c>
      <c r="G608" s="835" t="s">
        <v>4190</v>
      </c>
      <c r="H608" s="835" t="s">
        <v>4191</v>
      </c>
      <c r="I608" s="849">
        <v>4.0300002098083496</v>
      </c>
      <c r="J608" s="849">
        <v>7850</v>
      </c>
      <c r="K608" s="850">
        <v>31635.5</v>
      </c>
    </row>
    <row r="609" spans="1:11" ht="14.4" customHeight="1" x14ac:dyDescent="0.3">
      <c r="A609" s="831" t="s">
        <v>583</v>
      </c>
      <c r="B609" s="832" t="s">
        <v>584</v>
      </c>
      <c r="C609" s="835" t="s">
        <v>608</v>
      </c>
      <c r="D609" s="863" t="s">
        <v>609</v>
      </c>
      <c r="E609" s="835" t="s">
        <v>3826</v>
      </c>
      <c r="F609" s="863" t="s">
        <v>3827</v>
      </c>
      <c r="G609" s="835" t="s">
        <v>4578</v>
      </c>
      <c r="H609" s="835" t="s">
        <v>4579</v>
      </c>
      <c r="I609" s="849">
        <v>105.02666473388672</v>
      </c>
      <c r="J609" s="849">
        <v>30</v>
      </c>
      <c r="K609" s="850">
        <v>3150.7900390625</v>
      </c>
    </row>
    <row r="610" spans="1:11" ht="14.4" customHeight="1" x14ac:dyDescent="0.3">
      <c r="A610" s="831" t="s">
        <v>583</v>
      </c>
      <c r="B610" s="832" t="s">
        <v>584</v>
      </c>
      <c r="C610" s="835" t="s">
        <v>608</v>
      </c>
      <c r="D610" s="863" t="s">
        <v>609</v>
      </c>
      <c r="E610" s="835" t="s">
        <v>3826</v>
      </c>
      <c r="F610" s="863" t="s">
        <v>3827</v>
      </c>
      <c r="G610" s="835" t="s">
        <v>4580</v>
      </c>
      <c r="H610" s="835" t="s">
        <v>4581</v>
      </c>
      <c r="I610" s="849">
        <v>105.01999664306641</v>
      </c>
      <c r="J610" s="849">
        <v>30</v>
      </c>
      <c r="K610" s="850">
        <v>3150.659912109375</v>
      </c>
    </row>
    <row r="611" spans="1:11" ht="14.4" customHeight="1" x14ac:dyDescent="0.3">
      <c r="A611" s="831" t="s">
        <v>583</v>
      </c>
      <c r="B611" s="832" t="s">
        <v>584</v>
      </c>
      <c r="C611" s="835" t="s">
        <v>608</v>
      </c>
      <c r="D611" s="863" t="s">
        <v>609</v>
      </c>
      <c r="E611" s="835" t="s">
        <v>3826</v>
      </c>
      <c r="F611" s="863" t="s">
        <v>3827</v>
      </c>
      <c r="G611" s="835" t="s">
        <v>4222</v>
      </c>
      <c r="H611" s="835" t="s">
        <v>4223</v>
      </c>
      <c r="I611" s="849">
        <v>393.25</v>
      </c>
      <c r="J611" s="849">
        <v>1</v>
      </c>
      <c r="K611" s="850">
        <v>393.25</v>
      </c>
    </row>
    <row r="612" spans="1:11" ht="14.4" customHeight="1" x14ac:dyDescent="0.3">
      <c r="A612" s="831" t="s">
        <v>583</v>
      </c>
      <c r="B612" s="832" t="s">
        <v>584</v>
      </c>
      <c r="C612" s="835" t="s">
        <v>608</v>
      </c>
      <c r="D612" s="863" t="s">
        <v>609</v>
      </c>
      <c r="E612" s="835" t="s">
        <v>3826</v>
      </c>
      <c r="F612" s="863" t="s">
        <v>3827</v>
      </c>
      <c r="G612" s="835" t="s">
        <v>4790</v>
      </c>
      <c r="H612" s="835" t="s">
        <v>4791</v>
      </c>
      <c r="I612" s="849">
        <v>393.25</v>
      </c>
      <c r="J612" s="849">
        <v>1</v>
      </c>
      <c r="K612" s="850">
        <v>393.25</v>
      </c>
    </row>
    <row r="613" spans="1:11" ht="14.4" customHeight="1" x14ac:dyDescent="0.3">
      <c r="A613" s="831" t="s">
        <v>583</v>
      </c>
      <c r="B613" s="832" t="s">
        <v>584</v>
      </c>
      <c r="C613" s="835" t="s">
        <v>608</v>
      </c>
      <c r="D613" s="863" t="s">
        <v>609</v>
      </c>
      <c r="E613" s="835" t="s">
        <v>3826</v>
      </c>
      <c r="F613" s="863" t="s">
        <v>3827</v>
      </c>
      <c r="G613" s="835" t="s">
        <v>4582</v>
      </c>
      <c r="H613" s="835" t="s">
        <v>4583</v>
      </c>
      <c r="I613" s="849">
        <v>750.20001220703125</v>
      </c>
      <c r="J613" s="849">
        <v>5</v>
      </c>
      <c r="K613" s="850">
        <v>3751.0000610351562</v>
      </c>
    </row>
    <row r="614" spans="1:11" ht="14.4" customHeight="1" x14ac:dyDescent="0.3">
      <c r="A614" s="831" t="s">
        <v>583</v>
      </c>
      <c r="B614" s="832" t="s">
        <v>584</v>
      </c>
      <c r="C614" s="835" t="s">
        <v>608</v>
      </c>
      <c r="D614" s="863" t="s">
        <v>609</v>
      </c>
      <c r="E614" s="835" t="s">
        <v>3826</v>
      </c>
      <c r="F614" s="863" t="s">
        <v>3827</v>
      </c>
      <c r="G614" s="835" t="s">
        <v>4584</v>
      </c>
      <c r="H614" s="835" t="s">
        <v>4585</v>
      </c>
      <c r="I614" s="849">
        <v>1452</v>
      </c>
      <c r="J614" s="849">
        <v>2</v>
      </c>
      <c r="K614" s="850">
        <v>2904</v>
      </c>
    </row>
    <row r="615" spans="1:11" ht="14.4" customHeight="1" x14ac:dyDescent="0.3">
      <c r="A615" s="831" t="s">
        <v>583</v>
      </c>
      <c r="B615" s="832" t="s">
        <v>584</v>
      </c>
      <c r="C615" s="835" t="s">
        <v>608</v>
      </c>
      <c r="D615" s="863" t="s">
        <v>609</v>
      </c>
      <c r="E615" s="835" t="s">
        <v>3826</v>
      </c>
      <c r="F615" s="863" t="s">
        <v>3827</v>
      </c>
      <c r="G615" s="835" t="s">
        <v>4586</v>
      </c>
      <c r="H615" s="835" t="s">
        <v>4587</v>
      </c>
      <c r="I615" s="849">
        <v>1452</v>
      </c>
      <c r="J615" s="849">
        <v>2</v>
      </c>
      <c r="K615" s="850">
        <v>2904</v>
      </c>
    </row>
    <row r="616" spans="1:11" ht="14.4" customHeight="1" x14ac:dyDescent="0.3">
      <c r="A616" s="831" t="s">
        <v>583</v>
      </c>
      <c r="B616" s="832" t="s">
        <v>584</v>
      </c>
      <c r="C616" s="835" t="s">
        <v>608</v>
      </c>
      <c r="D616" s="863" t="s">
        <v>609</v>
      </c>
      <c r="E616" s="835" t="s">
        <v>3826</v>
      </c>
      <c r="F616" s="863" t="s">
        <v>3827</v>
      </c>
      <c r="G616" s="835" t="s">
        <v>4224</v>
      </c>
      <c r="H616" s="835" t="s">
        <v>4225</v>
      </c>
      <c r="I616" s="849">
        <v>665.5</v>
      </c>
      <c r="J616" s="849">
        <v>8</v>
      </c>
      <c r="K616" s="850">
        <v>5324</v>
      </c>
    </row>
    <row r="617" spans="1:11" ht="14.4" customHeight="1" x14ac:dyDescent="0.3">
      <c r="A617" s="831" t="s">
        <v>583</v>
      </c>
      <c r="B617" s="832" t="s">
        <v>584</v>
      </c>
      <c r="C617" s="835" t="s">
        <v>608</v>
      </c>
      <c r="D617" s="863" t="s">
        <v>609</v>
      </c>
      <c r="E617" s="835" t="s">
        <v>3826</v>
      </c>
      <c r="F617" s="863" t="s">
        <v>3827</v>
      </c>
      <c r="G617" s="835" t="s">
        <v>4588</v>
      </c>
      <c r="H617" s="835" t="s">
        <v>4589</v>
      </c>
      <c r="I617" s="849">
        <v>1393.9300537109375</v>
      </c>
      <c r="J617" s="849">
        <v>2</v>
      </c>
      <c r="K617" s="850">
        <v>2787.860107421875</v>
      </c>
    </row>
    <row r="618" spans="1:11" ht="14.4" customHeight="1" x14ac:dyDescent="0.3">
      <c r="A618" s="831" t="s">
        <v>583</v>
      </c>
      <c r="B618" s="832" t="s">
        <v>584</v>
      </c>
      <c r="C618" s="835" t="s">
        <v>608</v>
      </c>
      <c r="D618" s="863" t="s">
        <v>609</v>
      </c>
      <c r="E618" s="835" t="s">
        <v>3826</v>
      </c>
      <c r="F618" s="863" t="s">
        <v>3827</v>
      </c>
      <c r="G618" s="835" t="s">
        <v>4590</v>
      </c>
      <c r="H618" s="835" t="s">
        <v>4591</v>
      </c>
      <c r="I618" s="849">
        <v>1452</v>
      </c>
      <c r="J618" s="849">
        <v>2</v>
      </c>
      <c r="K618" s="850">
        <v>2904</v>
      </c>
    </row>
    <row r="619" spans="1:11" ht="14.4" customHeight="1" x14ac:dyDescent="0.3">
      <c r="A619" s="831" t="s">
        <v>583</v>
      </c>
      <c r="B619" s="832" t="s">
        <v>584</v>
      </c>
      <c r="C619" s="835" t="s">
        <v>608</v>
      </c>
      <c r="D619" s="863" t="s">
        <v>609</v>
      </c>
      <c r="E619" s="835" t="s">
        <v>3826</v>
      </c>
      <c r="F619" s="863" t="s">
        <v>3827</v>
      </c>
      <c r="G619" s="835" t="s">
        <v>4228</v>
      </c>
      <c r="H619" s="835" t="s">
        <v>4229</v>
      </c>
      <c r="I619" s="849">
        <v>496.10000610351562</v>
      </c>
      <c r="J619" s="849">
        <v>1</v>
      </c>
      <c r="K619" s="850">
        <v>496.10000610351562</v>
      </c>
    </row>
    <row r="620" spans="1:11" ht="14.4" customHeight="1" x14ac:dyDescent="0.3">
      <c r="A620" s="831" t="s">
        <v>583</v>
      </c>
      <c r="B620" s="832" t="s">
        <v>584</v>
      </c>
      <c r="C620" s="835" t="s">
        <v>608</v>
      </c>
      <c r="D620" s="863" t="s">
        <v>609</v>
      </c>
      <c r="E620" s="835" t="s">
        <v>3826</v>
      </c>
      <c r="F620" s="863" t="s">
        <v>3827</v>
      </c>
      <c r="G620" s="835" t="s">
        <v>4792</v>
      </c>
      <c r="H620" s="835" t="s">
        <v>4793</v>
      </c>
      <c r="I620" s="849">
        <v>1023.6599731445312</v>
      </c>
      <c r="J620" s="849">
        <v>2</v>
      </c>
      <c r="K620" s="850">
        <v>2047.3199462890625</v>
      </c>
    </row>
    <row r="621" spans="1:11" ht="14.4" customHeight="1" x14ac:dyDescent="0.3">
      <c r="A621" s="831" t="s">
        <v>583</v>
      </c>
      <c r="B621" s="832" t="s">
        <v>584</v>
      </c>
      <c r="C621" s="835" t="s">
        <v>608</v>
      </c>
      <c r="D621" s="863" t="s">
        <v>609</v>
      </c>
      <c r="E621" s="835" t="s">
        <v>3826</v>
      </c>
      <c r="F621" s="863" t="s">
        <v>3827</v>
      </c>
      <c r="G621" s="835" t="s">
        <v>4794</v>
      </c>
      <c r="H621" s="835" t="s">
        <v>4795</v>
      </c>
      <c r="I621" s="849">
        <v>897.34002685546875</v>
      </c>
      <c r="J621" s="849">
        <v>2</v>
      </c>
      <c r="K621" s="850">
        <v>1794.6700439453125</v>
      </c>
    </row>
    <row r="622" spans="1:11" ht="14.4" customHeight="1" x14ac:dyDescent="0.3">
      <c r="A622" s="831" t="s">
        <v>583</v>
      </c>
      <c r="B622" s="832" t="s">
        <v>584</v>
      </c>
      <c r="C622" s="835" t="s">
        <v>608</v>
      </c>
      <c r="D622" s="863" t="s">
        <v>609</v>
      </c>
      <c r="E622" s="835" t="s">
        <v>3826</v>
      </c>
      <c r="F622" s="863" t="s">
        <v>3827</v>
      </c>
      <c r="G622" s="835" t="s">
        <v>4796</v>
      </c>
      <c r="H622" s="835" t="s">
        <v>4797</v>
      </c>
      <c r="I622" s="849">
        <v>302.69000244140625</v>
      </c>
      <c r="J622" s="849">
        <v>4</v>
      </c>
      <c r="K622" s="850">
        <v>1210.5700073242187</v>
      </c>
    </row>
    <row r="623" spans="1:11" ht="14.4" customHeight="1" x14ac:dyDescent="0.3">
      <c r="A623" s="831" t="s">
        <v>583</v>
      </c>
      <c r="B623" s="832" t="s">
        <v>584</v>
      </c>
      <c r="C623" s="835" t="s">
        <v>608</v>
      </c>
      <c r="D623" s="863" t="s">
        <v>609</v>
      </c>
      <c r="E623" s="835" t="s">
        <v>3826</v>
      </c>
      <c r="F623" s="863" t="s">
        <v>3827</v>
      </c>
      <c r="G623" s="835" t="s">
        <v>4600</v>
      </c>
      <c r="H623" s="835" t="s">
        <v>4601</v>
      </c>
      <c r="I623" s="849">
        <v>11.734999656677246</v>
      </c>
      <c r="J623" s="849">
        <v>410</v>
      </c>
      <c r="K623" s="850">
        <v>4811.4000549316406</v>
      </c>
    </row>
    <row r="624" spans="1:11" ht="14.4" customHeight="1" x14ac:dyDescent="0.3">
      <c r="A624" s="831" t="s">
        <v>583</v>
      </c>
      <c r="B624" s="832" t="s">
        <v>584</v>
      </c>
      <c r="C624" s="835" t="s">
        <v>608</v>
      </c>
      <c r="D624" s="863" t="s">
        <v>609</v>
      </c>
      <c r="E624" s="835" t="s">
        <v>3826</v>
      </c>
      <c r="F624" s="863" t="s">
        <v>3827</v>
      </c>
      <c r="G624" s="835" t="s">
        <v>4604</v>
      </c>
      <c r="H624" s="835" t="s">
        <v>4605</v>
      </c>
      <c r="I624" s="849">
        <v>403.04000854492187</v>
      </c>
      <c r="J624" s="849">
        <v>170</v>
      </c>
      <c r="K624" s="850">
        <v>68516.6982421875</v>
      </c>
    </row>
    <row r="625" spans="1:11" ht="14.4" customHeight="1" x14ac:dyDescent="0.3">
      <c r="A625" s="831" t="s">
        <v>583</v>
      </c>
      <c r="B625" s="832" t="s">
        <v>584</v>
      </c>
      <c r="C625" s="835" t="s">
        <v>608</v>
      </c>
      <c r="D625" s="863" t="s">
        <v>609</v>
      </c>
      <c r="E625" s="835" t="s">
        <v>3826</v>
      </c>
      <c r="F625" s="863" t="s">
        <v>3827</v>
      </c>
      <c r="G625" s="835" t="s">
        <v>4610</v>
      </c>
      <c r="H625" s="835" t="s">
        <v>4611</v>
      </c>
      <c r="I625" s="849">
        <v>197.96000671386719</v>
      </c>
      <c r="J625" s="849">
        <v>10</v>
      </c>
      <c r="K625" s="850">
        <v>1979.5999755859375</v>
      </c>
    </row>
    <row r="626" spans="1:11" ht="14.4" customHeight="1" x14ac:dyDescent="0.3">
      <c r="A626" s="831" t="s">
        <v>583</v>
      </c>
      <c r="B626" s="832" t="s">
        <v>584</v>
      </c>
      <c r="C626" s="835" t="s">
        <v>608</v>
      </c>
      <c r="D626" s="863" t="s">
        <v>609</v>
      </c>
      <c r="E626" s="835" t="s">
        <v>3826</v>
      </c>
      <c r="F626" s="863" t="s">
        <v>3827</v>
      </c>
      <c r="G626" s="835" t="s">
        <v>4798</v>
      </c>
      <c r="H626" s="835" t="s">
        <v>4799</v>
      </c>
      <c r="I626" s="849">
        <v>1539.1199951171875</v>
      </c>
      <c r="J626" s="849">
        <v>1</v>
      </c>
      <c r="K626" s="850">
        <v>1539.1199951171875</v>
      </c>
    </row>
    <row r="627" spans="1:11" ht="14.4" customHeight="1" x14ac:dyDescent="0.3">
      <c r="A627" s="831" t="s">
        <v>583</v>
      </c>
      <c r="B627" s="832" t="s">
        <v>584</v>
      </c>
      <c r="C627" s="835" t="s">
        <v>608</v>
      </c>
      <c r="D627" s="863" t="s">
        <v>609</v>
      </c>
      <c r="E627" s="835" t="s">
        <v>3826</v>
      </c>
      <c r="F627" s="863" t="s">
        <v>3827</v>
      </c>
      <c r="G627" s="835" t="s">
        <v>4614</v>
      </c>
      <c r="H627" s="835" t="s">
        <v>4615</v>
      </c>
      <c r="I627" s="849">
        <v>1234.199951171875</v>
      </c>
      <c r="J627" s="849">
        <v>15</v>
      </c>
      <c r="K627" s="850">
        <v>18513</v>
      </c>
    </row>
    <row r="628" spans="1:11" ht="14.4" customHeight="1" x14ac:dyDescent="0.3">
      <c r="A628" s="831" t="s">
        <v>583</v>
      </c>
      <c r="B628" s="832" t="s">
        <v>584</v>
      </c>
      <c r="C628" s="835" t="s">
        <v>608</v>
      </c>
      <c r="D628" s="863" t="s">
        <v>609</v>
      </c>
      <c r="E628" s="835" t="s">
        <v>3826</v>
      </c>
      <c r="F628" s="863" t="s">
        <v>3827</v>
      </c>
      <c r="G628" s="835" t="s">
        <v>4616</v>
      </c>
      <c r="H628" s="835" t="s">
        <v>4617</v>
      </c>
      <c r="I628" s="849">
        <v>279.989990234375</v>
      </c>
      <c r="J628" s="849">
        <v>20</v>
      </c>
      <c r="K628" s="850">
        <v>5599.7998046875</v>
      </c>
    </row>
    <row r="629" spans="1:11" ht="14.4" customHeight="1" x14ac:dyDescent="0.3">
      <c r="A629" s="831" t="s">
        <v>583</v>
      </c>
      <c r="B629" s="832" t="s">
        <v>584</v>
      </c>
      <c r="C629" s="835" t="s">
        <v>608</v>
      </c>
      <c r="D629" s="863" t="s">
        <v>609</v>
      </c>
      <c r="E629" s="835" t="s">
        <v>3826</v>
      </c>
      <c r="F629" s="863" t="s">
        <v>3827</v>
      </c>
      <c r="G629" s="835" t="s">
        <v>4604</v>
      </c>
      <c r="H629" s="835" t="s">
        <v>4618</v>
      </c>
      <c r="I629" s="849">
        <v>403.04000854492187</v>
      </c>
      <c r="J629" s="849">
        <v>180</v>
      </c>
      <c r="K629" s="850">
        <v>72547.19921875</v>
      </c>
    </row>
    <row r="630" spans="1:11" ht="14.4" customHeight="1" x14ac:dyDescent="0.3">
      <c r="A630" s="831" t="s">
        <v>583</v>
      </c>
      <c r="B630" s="832" t="s">
        <v>584</v>
      </c>
      <c r="C630" s="835" t="s">
        <v>608</v>
      </c>
      <c r="D630" s="863" t="s">
        <v>609</v>
      </c>
      <c r="E630" s="835" t="s">
        <v>3826</v>
      </c>
      <c r="F630" s="863" t="s">
        <v>3827</v>
      </c>
      <c r="G630" s="835" t="s">
        <v>4800</v>
      </c>
      <c r="H630" s="835" t="s">
        <v>4801</v>
      </c>
      <c r="I630" s="849">
        <v>33.759998321533203</v>
      </c>
      <c r="J630" s="849">
        <v>50</v>
      </c>
      <c r="K630" s="850">
        <v>1688</v>
      </c>
    </row>
    <row r="631" spans="1:11" ht="14.4" customHeight="1" x14ac:dyDescent="0.3">
      <c r="A631" s="831" t="s">
        <v>583</v>
      </c>
      <c r="B631" s="832" t="s">
        <v>584</v>
      </c>
      <c r="C631" s="835" t="s">
        <v>608</v>
      </c>
      <c r="D631" s="863" t="s">
        <v>609</v>
      </c>
      <c r="E631" s="835" t="s">
        <v>3826</v>
      </c>
      <c r="F631" s="863" t="s">
        <v>3827</v>
      </c>
      <c r="G631" s="835" t="s">
        <v>4802</v>
      </c>
      <c r="H631" s="835" t="s">
        <v>4803</v>
      </c>
      <c r="I631" s="849">
        <v>96.680000305175781</v>
      </c>
      <c r="J631" s="849">
        <v>30</v>
      </c>
      <c r="K631" s="850">
        <v>2900.39990234375</v>
      </c>
    </row>
    <row r="632" spans="1:11" ht="14.4" customHeight="1" x14ac:dyDescent="0.3">
      <c r="A632" s="831" t="s">
        <v>583</v>
      </c>
      <c r="B632" s="832" t="s">
        <v>584</v>
      </c>
      <c r="C632" s="835" t="s">
        <v>608</v>
      </c>
      <c r="D632" s="863" t="s">
        <v>609</v>
      </c>
      <c r="E632" s="835" t="s">
        <v>3826</v>
      </c>
      <c r="F632" s="863" t="s">
        <v>3827</v>
      </c>
      <c r="G632" s="835" t="s">
        <v>4621</v>
      </c>
      <c r="H632" s="835" t="s">
        <v>4622</v>
      </c>
      <c r="I632" s="849">
        <v>23.350000381469727</v>
      </c>
      <c r="J632" s="849">
        <v>40</v>
      </c>
      <c r="K632" s="850">
        <v>934.05999755859375</v>
      </c>
    </row>
    <row r="633" spans="1:11" ht="14.4" customHeight="1" x14ac:dyDescent="0.3">
      <c r="A633" s="831" t="s">
        <v>583</v>
      </c>
      <c r="B633" s="832" t="s">
        <v>584</v>
      </c>
      <c r="C633" s="835" t="s">
        <v>608</v>
      </c>
      <c r="D633" s="863" t="s">
        <v>609</v>
      </c>
      <c r="E633" s="835" t="s">
        <v>3826</v>
      </c>
      <c r="F633" s="863" t="s">
        <v>3827</v>
      </c>
      <c r="G633" s="835" t="s">
        <v>4804</v>
      </c>
      <c r="H633" s="835" t="s">
        <v>4805</v>
      </c>
      <c r="I633" s="849">
        <v>45.650001525878906</v>
      </c>
      <c r="J633" s="849">
        <v>20</v>
      </c>
      <c r="K633" s="850">
        <v>913.07000732421875</v>
      </c>
    </row>
    <row r="634" spans="1:11" ht="14.4" customHeight="1" x14ac:dyDescent="0.3">
      <c r="A634" s="831" t="s">
        <v>583</v>
      </c>
      <c r="B634" s="832" t="s">
        <v>584</v>
      </c>
      <c r="C634" s="835" t="s">
        <v>608</v>
      </c>
      <c r="D634" s="863" t="s">
        <v>609</v>
      </c>
      <c r="E634" s="835" t="s">
        <v>3826</v>
      </c>
      <c r="F634" s="863" t="s">
        <v>3827</v>
      </c>
      <c r="G634" s="835" t="s">
        <v>4623</v>
      </c>
      <c r="H634" s="835" t="s">
        <v>4624</v>
      </c>
      <c r="I634" s="849">
        <v>23.139999389648438</v>
      </c>
      <c r="J634" s="849">
        <v>50</v>
      </c>
      <c r="K634" s="850">
        <v>1156.8299560546875</v>
      </c>
    </row>
    <row r="635" spans="1:11" ht="14.4" customHeight="1" x14ac:dyDescent="0.3">
      <c r="A635" s="831" t="s">
        <v>583</v>
      </c>
      <c r="B635" s="832" t="s">
        <v>584</v>
      </c>
      <c r="C635" s="835" t="s">
        <v>608</v>
      </c>
      <c r="D635" s="863" t="s">
        <v>609</v>
      </c>
      <c r="E635" s="835" t="s">
        <v>3826</v>
      </c>
      <c r="F635" s="863" t="s">
        <v>3827</v>
      </c>
      <c r="G635" s="835" t="s">
        <v>3834</v>
      </c>
      <c r="H635" s="835" t="s">
        <v>3835</v>
      </c>
      <c r="I635" s="849">
        <v>1.0900000333786011</v>
      </c>
      <c r="J635" s="849">
        <v>10800</v>
      </c>
      <c r="K635" s="850">
        <v>11772</v>
      </c>
    </row>
    <row r="636" spans="1:11" ht="14.4" customHeight="1" x14ac:dyDescent="0.3">
      <c r="A636" s="831" t="s">
        <v>583</v>
      </c>
      <c r="B636" s="832" t="s">
        <v>584</v>
      </c>
      <c r="C636" s="835" t="s">
        <v>608</v>
      </c>
      <c r="D636" s="863" t="s">
        <v>609</v>
      </c>
      <c r="E636" s="835" t="s">
        <v>3826</v>
      </c>
      <c r="F636" s="863" t="s">
        <v>3827</v>
      </c>
      <c r="G636" s="835" t="s">
        <v>3836</v>
      </c>
      <c r="H636" s="835" t="s">
        <v>3837</v>
      </c>
      <c r="I636" s="849">
        <v>0.47769229916425854</v>
      </c>
      <c r="J636" s="849">
        <v>6500</v>
      </c>
      <c r="K636" s="850">
        <v>3103</v>
      </c>
    </row>
    <row r="637" spans="1:11" ht="14.4" customHeight="1" x14ac:dyDescent="0.3">
      <c r="A637" s="831" t="s">
        <v>583</v>
      </c>
      <c r="B637" s="832" t="s">
        <v>584</v>
      </c>
      <c r="C637" s="835" t="s">
        <v>608</v>
      </c>
      <c r="D637" s="863" t="s">
        <v>609</v>
      </c>
      <c r="E637" s="835" t="s">
        <v>3826</v>
      </c>
      <c r="F637" s="863" t="s">
        <v>3827</v>
      </c>
      <c r="G637" s="835" t="s">
        <v>3838</v>
      </c>
      <c r="H637" s="835" t="s">
        <v>3839</v>
      </c>
      <c r="I637" s="849">
        <v>1.6733332872390747</v>
      </c>
      <c r="J637" s="849">
        <v>10600</v>
      </c>
      <c r="K637" s="850">
        <v>17734</v>
      </c>
    </row>
    <row r="638" spans="1:11" ht="14.4" customHeight="1" x14ac:dyDescent="0.3">
      <c r="A638" s="831" t="s">
        <v>583</v>
      </c>
      <c r="B638" s="832" t="s">
        <v>584</v>
      </c>
      <c r="C638" s="835" t="s">
        <v>608</v>
      </c>
      <c r="D638" s="863" t="s">
        <v>609</v>
      </c>
      <c r="E638" s="835" t="s">
        <v>3826</v>
      </c>
      <c r="F638" s="863" t="s">
        <v>3827</v>
      </c>
      <c r="G638" s="835" t="s">
        <v>3840</v>
      </c>
      <c r="H638" s="835" t="s">
        <v>3841</v>
      </c>
      <c r="I638" s="849">
        <v>0.67000001668930054</v>
      </c>
      <c r="J638" s="849">
        <v>8500</v>
      </c>
      <c r="K638" s="850">
        <v>5695</v>
      </c>
    </row>
    <row r="639" spans="1:11" ht="14.4" customHeight="1" x14ac:dyDescent="0.3">
      <c r="A639" s="831" t="s">
        <v>583</v>
      </c>
      <c r="B639" s="832" t="s">
        <v>584</v>
      </c>
      <c r="C639" s="835" t="s">
        <v>608</v>
      </c>
      <c r="D639" s="863" t="s">
        <v>609</v>
      </c>
      <c r="E639" s="835" t="s">
        <v>3826</v>
      </c>
      <c r="F639" s="863" t="s">
        <v>3827</v>
      </c>
      <c r="G639" s="835" t="s">
        <v>4625</v>
      </c>
      <c r="H639" s="835" t="s">
        <v>4626</v>
      </c>
      <c r="I639" s="849">
        <v>5.1999998092651367</v>
      </c>
      <c r="J639" s="849">
        <v>85</v>
      </c>
      <c r="K639" s="850">
        <v>442</v>
      </c>
    </row>
    <row r="640" spans="1:11" ht="14.4" customHeight="1" x14ac:dyDescent="0.3">
      <c r="A640" s="831" t="s">
        <v>583</v>
      </c>
      <c r="B640" s="832" t="s">
        <v>584</v>
      </c>
      <c r="C640" s="835" t="s">
        <v>608</v>
      </c>
      <c r="D640" s="863" t="s">
        <v>609</v>
      </c>
      <c r="E640" s="835" t="s">
        <v>3826</v>
      </c>
      <c r="F640" s="863" t="s">
        <v>3827</v>
      </c>
      <c r="G640" s="835" t="s">
        <v>4334</v>
      </c>
      <c r="H640" s="835" t="s">
        <v>4335</v>
      </c>
      <c r="I640" s="849">
        <v>7.429999828338623</v>
      </c>
      <c r="J640" s="849">
        <v>50</v>
      </c>
      <c r="K640" s="850">
        <v>371.5</v>
      </c>
    </row>
    <row r="641" spans="1:11" ht="14.4" customHeight="1" x14ac:dyDescent="0.3">
      <c r="A641" s="831" t="s">
        <v>583</v>
      </c>
      <c r="B641" s="832" t="s">
        <v>584</v>
      </c>
      <c r="C641" s="835" t="s">
        <v>608</v>
      </c>
      <c r="D641" s="863" t="s">
        <v>609</v>
      </c>
      <c r="E641" s="835" t="s">
        <v>3826</v>
      </c>
      <c r="F641" s="863" t="s">
        <v>3827</v>
      </c>
      <c r="G641" s="835" t="s">
        <v>4342</v>
      </c>
      <c r="H641" s="835" t="s">
        <v>4343</v>
      </c>
      <c r="I641" s="849">
        <v>6.2300000190734863</v>
      </c>
      <c r="J641" s="849">
        <v>30</v>
      </c>
      <c r="K641" s="850">
        <v>186.89999389648437</v>
      </c>
    </row>
    <row r="642" spans="1:11" ht="14.4" customHeight="1" x14ac:dyDescent="0.3">
      <c r="A642" s="831" t="s">
        <v>583</v>
      </c>
      <c r="B642" s="832" t="s">
        <v>584</v>
      </c>
      <c r="C642" s="835" t="s">
        <v>608</v>
      </c>
      <c r="D642" s="863" t="s">
        <v>609</v>
      </c>
      <c r="E642" s="835" t="s">
        <v>3826</v>
      </c>
      <c r="F642" s="863" t="s">
        <v>3827</v>
      </c>
      <c r="G642" s="835" t="s">
        <v>4806</v>
      </c>
      <c r="H642" s="835" t="s">
        <v>4807</v>
      </c>
      <c r="I642" s="849">
        <v>74.260002136230469</v>
      </c>
      <c r="J642" s="849">
        <v>25</v>
      </c>
      <c r="K642" s="850">
        <v>1856.43994140625</v>
      </c>
    </row>
    <row r="643" spans="1:11" ht="14.4" customHeight="1" x14ac:dyDescent="0.3">
      <c r="A643" s="831" t="s">
        <v>583</v>
      </c>
      <c r="B643" s="832" t="s">
        <v>584</v>
      </c>
      <c r="C643" s="835" t="s">
        <v>608</v>
      </c>
      <c r="D643" s="863" t="s">
        <v>609</v>
      </c>
      <c r="E643" s="835" t="s">
        <v>3826</v>
      </c>
      <c r="F643" s="863" t="s">
        <v>3827</v>
      </c>
      <c r="G643" s="835" t="s">
        <v>4657</v>
      </c>
      <c r="H643" s="835" t="s">
        <v>4658</v>
      </c>
      <c r="I643" s="849">
        <v>350.89999389648437</v>
      </c>
      <c r="J643" s="849">
        <v>4</v>
      </c>
      <c r="K643" s="850">
        <v>1403.5999450683594</v>
      </c>
    </row>
    <row r="644" spans="1:11" ht="14.4" customHeight="1" x14ac:dyDescent="0.3">
      <c r="A644" s="831" t="s">
        <v>583</v>
      </c>
      <c r="B644" s="832" t="s">
        <v>584</v>
      </c>
      <c r="C644" s="835" t="s">
        <v>608</v>
      </c>
      <c r="D644" s="863" t="s">
        <v>609</v>
      </c>
      <c r="E644" s="835" t="s">
        <v>3826</v>
      </c>
      <c r="F644" s="863" t="s">
        <v>3827</v>
      </c>
      <c r="G644" s="835" t="s">
        <v>3842</v>
      </c>
      <c r="H644" s="835" t="s">
        <v>3843</v>
      </c>
      <c r="I644" s="849">
        <v>0.47133333086967466</v>
      </c>
      <c r="J644" s="849">
        <v>7400</v>
      </c>
      <c r="K644" s="850">
        <v>3482</v>
      </c>
    </row>
    <row r="645" spans="1:11" ht="14.4" customHeight="1" x14ac:dyDescent="0.3">
      <c r="A645" s="831" t="s">
        <v>583</v>
      </c>
      <c r="B645" s="832" t="s">
        <v>584</v>
      </c>
      <c r="C645" s="835" t="s">
        <v>608</v>
      </c>
      <c r="D645" s="863" t="s">
        <v>609</v>
      </c>
      <c r="E645" s="835" t="s">
        <v>3826</v>
      </c>
      <c r="F645" s="863" t="s">
        <v>3827</v>
      </c>
      <c r="G645" s="835" t="s">
        <v>4808</v>
      </c>
      <c r="H645" s="835" t="s">
        <v>4809</v>
      </c>
      <c r="I645" s="849">
        <v>652.91998291015625</v>
      </c>
      <c r="J645" s="849">
        <v>10</v>
      </c>
      <c r="K645" s="850">
        <v>6529.14990234375</v>
      </c>
    </row>
    <row r="646" spans="1:11" ht="14.4" customHeight="1" x14ac:dyDescent="0.3">
      <c r="A646" s="831" t="s">
        <v>583</v>
      </c>
      <c r="B646" s="832" t="s">
        <v>584</v>
      </c>
      <c r="C646" s="835" t="s">
        <v>608</v>
      </c>
      <c r="D646" s="863" t="s">
        <v>609</v>
      </c>
      <c r="E646" s="835" t="s">
        <v>3826</v>
      </c>
      <c r="F646" s="863" t="s">
        <v>3827</v>
      </c>
      <c r="G646" s="835" t="s">
        <v>4661</v>
      </c>
      <c r="H646" s="835" t="s">
        <v>4662</v>
      </c>
      <c r="I646" s="849">
        <v>72.152502059936523</v>
      </c>
      <c r="J646" s="849">
        <v>225</v>
      </c>
      <c r="K646" s="850">
        <v>16234.51025390625</v>
      </c>
    </row>
    <row r="647" spans="1:11" ht="14.4" customHeight="1" x14ac:dyDescent="0.3">
      <c r="A647" s="831" t="s">
        <v>583</v>
      </c>
      <c r="B647" s="832" t="s">
        <v>584</v>
      </c>
      <c r="C647" s="835" t="s">
        <v>608</v>
      </c>
      <c r="D647" s="863" t="s">
        <v>609</v>
      </c>
      <c r="E647" s="835" t="s">
        <v>3826</v>
      </c>
      <c r="F647" s="863" t="s">
        <v>3827</v>
      </c>
      <c r="G647" s="835" t="s">
        <v>4663</v>
      </c>
      <c r="H647" s="835" t="s">
        <v>4664</v>
      </c>
      <c r="I647" s="849">
        <v>130.67999267578125</v>
      </c>
      <c r="J647" s="849">
        <v>10</v>
      </c>
      <c r="K647" s="850">
        <v>1306.800048828125</v>
      </c>
    </row>
    <row r="648" spans="1:11" ht="14.4" customHeight="1" x14ac:dyDescent="0.3">
      <c r="A648" s="831" t="s">
        <v>583</v>
      </c>
      <c r="B648" s="832" t="s">
        <v>584</v>
      </c>
      <c r="C648" s="835" t="s">
        <v>608</v>
      </c>
      <c r="D648" s="863" t="s">
        <v>609</v>
      </c>
      <c r="E648" s="835" t="s">
        <v>3826</v>
      </c>
      <c r="F648" s="863" t="s">
        <v>3827</v>
      </c>
      <c r="G648" s="835" t="s">
        <v>4810</v>
      </c>
      <c r="H648" s="835" t="s">
        <v>4811</v>
      </c>
      <c r="I648" s="849">
        <v>522.719970703125</v>
      </c>
      <c r="J648" s="849">
        <v>5</v>
      </c>
      <c r="K648" s="850">
        <v>2613.60009765625</v>
      </c>
    </row>
    <row r="649" spans="1:11" ht="14.4" customHeight="1" x14ac:dyDescent="0.3">
      <c r="A649" s="831" t="s">
        <v>583</v>
      </c>
      <c r="B649" s="832" t="s">
        <v>584</v>
      </c>
      <c r="C649" s="835" t="s">
        <v>608</v>
      </c>
      <c r="D649" s="863" t="s">
        <v>609</v>
      </c>
      <c r="E649" s="835" t="s">
        <v>3844</v>
      </c>
      <c r="F649" s="863" t="s">
        <v>3845</v>
      </c>
      <c r="G649" s="835" t="s">
        <v>3846</v>
      </c>
      <c r="H649" s="835" t="s">
        <v>3847</v>
      </c>
      <c r="I649" s="849">
        <v>10.174210799367804</v>
      </c>
      <c r="J649" s="849">
        <v>6610</v>
      </c>
      <c r="K649" s="850">
        <v>66787.700134277344</v>
      </c>
    </row>
    <row r="650" spans="1:11" ht="14.4" customHeight="1" x14ac:dyDescent="0.3">
      <c r="A650" s="831" t="s">
        <v>583</v>
      </c>
      <c r="B650" s="832" t="s">
        <v>584</v>
      </c>
      <c r="C650" s="835" t="s">
        <v>608</v>
      </c>
      <c r="D650" s="863" t="s">
        <v>609</v>
      </c>
      <c r="E650" s="835" t="s">
        <v>3844</v>
      </c>
      <c r="F650" s="863" t="s">
        <v>3845</v>
      </c>
      <c r="G650" s="835" t="s">
        <v>4419</v>
      </c>
      <c r="H650" s="835" t="s">
        <v>4420</v>
      </c>
      <c r="I650" s="849">
        <v>16.457691779503456</v>
      </c>
      <c r="J650" s="849">
        <v>995</v>
      </c>
      <c r="K650" s="850">
        <v>16375.650024414063</v>
      </c>
    </row>
    <row r="651" spans="1:11" ht="14.4" customHeight="1" x14ac:dyDescent="0.3">
      <c r="A651" s="831" t="s">
        <v>583</v>
      </c>
      <c r="B651" s="832" t="s">
        <v>584</v>
      </c>
      <c r="C651" s="835" t="s">
        <v>608</v>
      </c>
      <c r="D651" s="863" t="s">
        <v>609</v>
      </c>
      <c r="E651" s="835" t="s">
        <v>4421</v>
      </c>
      <c r="F651" s="863" t="s">
        <v>4422</v>
      </c>
      <c r="G651" s="835" t="s">
        <v>4812</v>
      </c>
      <c r="H651" s="835" t="s">
        <v>4813</v>
      </c>
      <c r="I651" s="849">
        <v>27.257500171661377</v>
      </c>
      <c r="J651" s="849">
        <v>684</v>
      </c>
      <c r="K651" s="850">
        <v>18642.419921875</v>
      </c>
    </row>
    <row r="652" spans="1:11" ht="14.4" customHeight="1" x14ac:dyDescent="0.3">
      <c r="A652" s="831" t="s">
        <v>583</v>
      </c>
      <c r="B652" s="832" t="s">
        <v>584</v>
      </c>
      <c r="C652" s="835" t="s">
        <v>608</v>
      </c>
      <c r="D652" s="863" t="s">
        <v>609</v>
      </c>
      <c r="E652" s="835" t="s">
        <v>3848</v>
      </c>
      <c r="F652" s="863" t="s">
        <v>3849</v>
      </c>
      <c r="G652" s="835" t="s">
        <v>4665</v>
      </c>
      <c r="H652" s="835" t="s">
        <v>4666</v>
      </c>
      <c r="I652" s="849">
        <v>180.44000244140625</v>
      </c>
      <c r="J652" s="849">
        <v>100</v>
      </c>
      <c r="K652" s="850">
        <v>18043.52978515625</v>
      </c>
    </row>
    <row r="653" spans="1:11" ht="14.4" customHeight="1" x14ac:dyDescent="0.3">
      <c r="A653" s="831" t="s">
        <v>583</v>
      </c>
      <c r="B653" s="832" t="s">
        <v>584</v>
      </c>
      <c r="C653" s="835" t="s">
        <v>608</v>
      </c>
      <c r="D653" s="863" t="s">
        <v>609</v>
      </c>
      <c r="E653" s="835" t="s">
        <v>3848</v>
      </c>
      <c r="F653" s="863" t="s">
        <v>3849</v>
      </c>
      <c r="G653" s="835" t="s">
        <v>3852</v>
      </c>
      <c r="H653" s="835" t="s">
        <v>3853</v>
      </c>
      <c r="I653" s="849">
        <v>0.30666667222976685</v>
      </c>
      <c r="J653" s="849">
        <v>800</v>
      </c>
      <c r="K653" s="850">
        <v>246</v>
      </c>
    </row>
    <row r="654" spans="1:11" ht="14.4" customHeight="1" x14ac:dyDescent="0.3">
      <c r="A654" s="831" t="s">
        <v>583</v>
      </c>
      <c r="B654" s="832" t="s">
        <v>584</v>
      </c>
      <c r="C654" s="835" t="s">
        <v>608</v>
      </c>
      <c r="D654" s="863" t="s">
        <v>609</v>
      </c>
      <c r="E654" s="835" t="s">
        <v>3848</v>
      </c>
      <c r="F654" s="863" t="s">
        <v>3849</v>
      </c>
      <c r="G654" s="835" t="s">
        <v>4433</v>
      </c>
      <c r="H654" s="835" t="s">
        <v>4434</v>
      </c>
      <c r="I654" s="849">
        <v>0.30500000715255737</v>
      </c>
      <c r="J654" s="849">
        <v>1000</v>
      </c>
      <c r="K654" s="850">
        <v>305</v>
      </c>
    </row>
    <row r="655" spans="1:11" ht="14.4" customHeight="1" x14ac:dyDescent="0.3">
      <c r="A655" s="831" t="s">
        <v>583</v>
      </c>
      <c r="B655" s="832" t="s">
        <v>584</v>
      </c>
      <c r="C655" s="835" t="s">
        <v>608</v>
      </c>
      <c r="D655" s="863" t="s">
        <v>609</v>
      </c>
      <c r="E655" s="835" t="s">
        <v>3848</v>
      </c>
      <c r="F655" s="863" t="s">
        <v>3849</v>
      </c>
      <c r="G655" s="835" t="s">
        <v>3854</v>
      </c>
      <c r="H655" s="835" t="s">
        <v>3855</v>
      </c>
      <c r="I655" s="849">
        <v>0.53642858564853668</v>
      </c>
      <c r="J655" s="849">
        <v>11100</v>
      </c>
      <c r="K655" s="850">
        <v>5903</v>
      </c>
    </row>
    <row r="656" spans="1:11" ht="14.4" customHeight="1" x14ac:dyDescent="0.3">
      <c r="A656" s="831" t="s">
        <v>583</v>
      </c>
      <c r="B656" s="832" t="s">
        <v>584</v>
      </c>
      <c r="C656" s="835" t="s">
        <v>608</v>
      </c>
      <c r="D656" s="863" t="s">
        <v>609</v>
      </c>
      <c r="E656" s="835" t="s">
        <v>3848</v>
      </c>
      <c r="F656" s="863" t="s">
        <v>3849</v>
      </c>
      <c r="G656" s="835" t="s">
        <v>4667</v>
      </c>
      <c r="H656" s="835" t="s">
        <v>4668</v>
      </c>
      <c r="I656" s="849">
        <v>101.58000183105469</v>
      </c>
      <c r="J656" s="849">
        <v>25</v>
      </c>
      <c r="K656" s="850">
        <v>2539.489990234375</v>
      </c>
    </row>
    <row r="657" spans="1:11" ht="14.4" customHeight="1" x14ac:dyDescent="0.3">
      <c r="A657" s="831" t="s">
        <v>583</v>
      </c>
      <c r="B657" s="832" t="s">
        <v>584</v>
      </c>
      <c r="C657" s="835" t="s">
        <v>608</v>
      </c>
      <c r="D657" s="863" t="s">
        <v>609</v>
      </c>
      <c r="E657" s="835" t="s">
        <v>3848</v>
      </c>
      <c r="F657" s="863" t="s">
        <v>3849</v>
      </c>
      <c r="G657" s="835" t="s">
        <v>4673</v>
      </c>
      <c r="H657" s="835" t="s">
        <v>4674</v>
      </c>
      <c r="I657" s="849">
        <v>180.44000244140625</v>
      </c>
      <c r="J657" s="849">
        <v>50</v>
      </c>
      <c r="K657" s="850">
        <v>9021.759765625</v>
      </c>
    </row>
    <row r="658" spans="1:11" ht="14.4" customHeight="1" x14ac:dyDescent="0.3">
      <c r="A658" s="831" t="s">
        <v>583</v>
      </c>
      <c r="B658" s="832" t="s">
        <v>584</v>
      </c>
      <c r="C658" s="835" t="s">
        <v>608</v>
      </c>
      <c r="D658" s="863" t="s">
        <v>609</v>
      </c>
      <c r="E658" s="835" t="s">
        <v>3848</v>
      </c>
      <c r="F658" s="863" t="s">
        <v>3849</v>
      </c>
      <c r="G658" s="835" t="s">
        <v>4679</v>
      </c>
      <c r="H658" s="835" t="s">
        <v>4680</v>
      </c>
      <c r="I658" s="849">
        <v>48.819999694824219</v>
      </c>
      <c r="J658" s="849">
        <v>50</v>
      </c>
      <c r="K658" s="850">
        <v>2441.179931640625</v>
      </c>
    </row>
    <row r="659" spans="1:11" ht="14.4" customHeight="1" x14ac:dyDescent="0.3">
      <c r="A659" s="831" t="s">
        <v>583</v>
      </c>
      <c r="B659" s="832" t="s">
        <v>584</v>
      </c>
      <c r="C659" s="835" t="s">
        <v>608</v>
      </c>
      <c r="D659" s="863" t="s">
        <v>609</v>
      </c>
      <c r="E659" s="835" t="s">
        <v>3848</v>
      </c>
      <c r="F659" s="863" t="s">
        <v>3849</v>
      </c>
      <c r="G659" s="835" t="s">
        <v>4681</v>
      </c>
      <c r="H659" s="835" t="s">
        <v>4682</v>
      </c>
      <c r="I659" s="849">
        <v>48.819999694824219</v>
      </c>
      <c r="J659" s="849">
        <v>25</v>
      </c>
      <c r="K659" s="850">
        <v>1220.5899658203125</v>
      </c>
    </row>
    <row r="660" spans="1:11" ht="14.4" customHeight="1" x14ac:dyDescent="0.3">
      <c r="A660" s="831" t="s">
        <v>583</v>
      </c>
      <c r="B660" s="832" t="s">
        <v>584</v>
      </c>
      <c r="C660" s="835" t="s">
        <v>608</v>
      </c>
      <c r="D660" s="863" t="s">
        <v>609</v>
      </c>
      <c r="E660" s="835" t="s">
        <v>3848</v>
      </c>
      <c r="F660" s="863" t="s">
        <v>3849</v>
      </c>
      <c r="G660" s="835" t="s">
        <v>4683</v>
      </c>
      <c r="H660" s="835" t="s">
        <v>4684</v>
      </c>
      <c r="I660" s="849">
        <v>48.822857448032927</v>
      </c>
      <c r="J660" s="849">
        <v>175</v>
      </c>
      <c r="K660" s="850">
        <v>8544.2099609375</v>
      </c>
    </row>
    <row r="661" spans="1:11" ht="14.4" customHeight="1" x14ac:dyDescent="0.3">
      <c r="A661" s="831" t="s">
        <v>583</v>
      </c>
      <c r="B661" s="832" t="s">
        <v>584</v>
      </c>
      <c r="C661" s="835" t="s">
        <v>608</v>
      </c>
      <c r="D661" s="863" t="s">
        <v>609</v>
      </c>
      <c r="E661" s="835" t="s">
        <v>3848</v>
      </c>
      <c r="F661" s="863" t="s">
        <v>3849</v>
      </c>
      <c r="G661" s="835" t="s">
        <v>4685</v>
      </c>
      <c r="H661" s="835" t="s">
        <v>4686</v>
      </c>
      <c r="I661" s="849">
        <v>48.826667785644531</v>
      </c>
      <c r="J661" s="849">
        <v>75</v>
      </c>
      <c r="K661" s="850">
        <v>3662.030029296875</v>
      </c>
    </row>
    <row r="662" spans="1:11" ht="14.4" customHeight="1" x14ac:dyDescent="0.3">
      <c r="A662" s="831" t="s">
        <v>583</v>
      </c>
      <c r="B662" s="832" t="s">
        <v>584</v>
      </c>
      <c r="C662" s="835" t="s">
        <v>608</v>
      </c>
      <c r="D662" s="863" t="s">
        <v>609</v>
      </c>
      <c r="E662" s="835" t="s">
        <v>3848</v>
      </c>
      <c r="F662" s="863" t="s">
        <v>3849</v>
      </c>
      <c r="G662" s="835" t="s">
        <v>4687</v>
      </c>
      <c r="H662" s="835" t="s">
        <v>4688</v>
      </c>
      <c r="I662" s="849">
        <v>29.399999618530273</v>
      </c>
      <c r="J662" s="849">
        <v>25</v>
      </c>
      <c r="K662" s="850">
        <v>735</v>
      </c>
    </row>
    <row r="663" spans="1:11" ht="14.4" customHeight="1" x14ac:dyDescent="0.3">
      <c r="A663" s="831" t="s">
        <v>583</v>
      </c>
      <c r="B663" s="832" t="s">
        <v>584</v>
      </c>
      <c r="C663" s="835" t="s">
        <v>608</v>
      </c>
      <c r="D663" s="863" t="s">
        <v>609</v>
      </c>
      <c r="E663" s="835" t="s">
        <v>3848</v>
      </c>
      <c r="F663" s="863" t="s">
        <v>3849</v>
      </c>
      <c r="G663" s="835" t="s">
        <v>4691</v>
      </c>
      <c r="H663" s="835" t="s">
        <v>4692</v>
      </c>
      <c r="I663" s="849">
        <v>1.512999987602234</v>
      </c>
      <c r="J663" s="849">
        <v>3500</v>
      </c>
      <c r="K663" s="850">
        <v>5291.25</v>
      </c>
    </row>
    <row r="664" spans="1:11" ht="14.4" customHeight="1" x14ac:dyDescent="0.3">
      <c r="A664" s="831" t="s">
        <v>583</v>
      </c>
      <c r="B664" s="832" t="s">
        <v>584</v>
      </c>
      <c r="C664" s="835" t="s">
        <v>608</v>
      </c>
      <c r="D664" s="863" t="s">
        <v>609</v>
      </c>
      <c r="E664" s="835" t="s">
        <v>3848</v>
      </c>
      <c r="F664" s="863" t="s">
        <v>3849</v>
      </c>
      <c r="G664" s="835" t="s">
        <v>4814</v>
      </c>
      <c r="H664" s="835" t="s">
        <v>4815</v>
      </c>
      <c r="I664" s="849">
        <v>261.3599853515625</v>
      </c>
      <c r="J664" s="849">
        <v>25</v>
      </c>
      <c r="K664" s="850">
        <v>6534</v>
      </c>
    </row>
    <row r="665" spans="1:11" ht="14.4" customHeight="1" x14ac:dyDescent="0.3">
      <c r="A665" s="831" t="s">
        <v>583</v>
      </c>
      <c r="B665" s="832" t="s">
        <v>584</v>
      </c>
      <c r="C665" s="835" t="s">
        <v>608</v>
      </c>
      <c r="D665" s="863" t="s">
        <v>609</v>
      </c>
      <c r="E665" s="835" t="s">
        <v>3848</v>
      </c>
      <c r="F665" s="863" t="s">
        <v>3849</v>
      </c>
      <c r="G665" s="835" t="s">
        <v>3860</v>
      </c>
      <c r="H665" s="835" t="s">
        <v>3861</v>
      </c>
      <c r="I665" s="849">
        <v>261.3599853515625</v>
      </c>
      <c r="J665" s="849">
        <v>100</v>
      </c>
      <c r="K665" s="850">
        <v>26136</v>
      </c>
    </row>
    <row r="666" spans="1:11" ht="14.4" customHeight="1" x14ac:dyDescent="0.3">
      <c r="A666" s="831" t="s">
        <v>583</v>
      </c>
      <c r="B666" s="832" t="s">
        <v>584</v>
      </c>
      <c r="C666" s="835" t="s">
        <v>608</v>
      </c>
      <c r="D666" s="863" t="s">
        <v>609</v>
      </c>
      <c r="E666" s="835" t="s">
        <v>3862</v>
      </c>
      <c r="F666" s="863" t="s">
        <v>3863</v>
      </c>
      <c r="G666" s="835" t="s">
        <v>4443</v>
      </c>
      <c r="H666" s="835" t="s">
        <v>4444</v>
      </c>
      <c r="I666" s="849">
        <v>0.68999999761581421</v>
      </c>
      <c r="J666" s="849">
        <v>21400</v>
      </c>
      <c r="K666" s="850">
        <v>14766</v>
      </c>
    </row>
    <row r="667" spans="1:11" ht="14.4" customHeight="1" x14ac:dyDescent="0.3">
      <c r="A667" s="831" t="s">
        <v>583</v>
      </c>
      <c r="B667" s="832" t="s">
        <v>584</v>
      </c>
      <c r="C667" s="835" t="s">
        <v>608</v>
      </c>
      <c r="D667" s="863" t="s">
        <v>609</v>
      </c>
      <c r="E667" s="835" t="s">
        <v>3862</v>
      </c>
      <c r="F667" s="863" t="s">
        <v>3863</v>
      </c>
      <c r="G667" s="835" t="s">
        <v>3864</v>
      </c>
      <c r="H667" s="835" t="s">
        <v>3865</v>
      </c>
      <c r="I667" s="849">
        <v>0.68999999761581421</v>
      </c>
      <c r="J667" s="849">
        <v>33200</v>
      </c>
      <c r="K667" s="850">
        <v>22908</v>
      </c>
    </row>
    <row r="668" spans="1:11" ht="14.4" customHeight="1" x14ac:dyDescent="0.3">
      <c r="A668" s="831" t="s">
        <v>583</v>
      </c>
      <c r="B668" s="832" t="s">
        <v>584</v>
      </c>
      <c r="C668" s="835" t="s">
        <v>608</v>
      </c>
      <c r="D668" s="863" t="s">
        <v>609</v>
      </c>
      <c r="E668" s="835" t="s">
        <v>3862</v>
      </c>
      <c r="F668" s="863" t="s">
        <v>3863</v>
      </c>
      <c r="G668" s="835" t="s">
        <v>4445</v>
      </c>
      <c r="H668" s="835" t="s">
        <v>4446</v>
      </c>
      <c r="I668" s="849">
        <v>0.68999999761581421</v>
      </c>
      <c r="J668" s="849">
        <v>9000</v>
      </c>
      <c r="K668" s="850">
        <v>6210</v>
      </c>
    </row>
    <row r="669" spans="1:11" ht="14.4" customHeight="1" x14ac:dyDescent="0.3">
      <c r="A669" s="831" t="s">
        <v>583</v>
      </c>
      <c r="B669" s="832" t="s">
        <v>584</v>
      </c>
      <c r="C669" s="835" t="s">
        <v>608</v>
      </c>
      <c r="D669" s="863" t="s">
        <v>609</v>
      </c>
      <c r="E669" s="835" t="s">
        <v>3862</v>
      </c>
      <c r="F669" s="863" t="s">
        <v>3863</v>
      </c>
      <c r="G669" s="835" t="s">
        <v>3866</v>
      </c>
      <c r="H669" s="835" t="s">
        <v>3867</v>
      </c>
      <c r="I669" s="849">
        <v>10.550000190734863</v>
      </c>
      <c r="J669" s="849">
        <v>40</v>
      </c>
      <c r="K669" s="850">
        <v>422.04998779296875</v>
      </c>
    </row>
    <row r="670" spans="1:11" ht="14.4" customHeight="1" x14ac:dyDescent="0.3">
      <c r="A670" s="831" t="s">
        <v>583</v>
      </c>
      <c r="B670" s="832" t="s">
        <v>584</v>
      </c>
      <c r="C670" s="835" t="s">
        <v>608</v>
      </c>
      <c r="D670" s="863" t="s">
        <v>609</v>
      </c>
      <c r="E670" s="835" t="s">
        <v>3874</v>
      </c>
      <c r="F670" s="863" t="s">
        <v>3875</v>
      </c>
      <c r="G670" s="835" t="s">
        <v>4461</v>
      </c>
      <c r="H670" s="835" t="s">
        <v>4462</v>
      </c>
      <c r="I670" s="849">
        <v>319.91000366210937</v>
      </c>
      <c r="J670" s="849">
        <v>180</v>
      </c>
      <c r="K670" s="850">
        <v>57584.04150390625</v>
      </c>
    </row>
    <row r="671" spans="1:11" ht="14.4" customHeight="1" x14ac:dyDescent="0.3">
      <c r="A671" s="831" t="s">
        <v>583</v>
      </c>
      <c r="B671" s="832" t="s">
        <v>584</v>
      </c>
      <c r="C671" s="835" t="s">
        <v>608</v>
      </c>
      <c r="D671" s="863" t="s">
        <v>609</v>
      </c>
      <c r="E671" s="835" t="s">
        <v>3878</v>
      </c>
      <c r="F671" s="863" t="s">
        <v>3879</v>
      </c>
      <c r="G671" s="835" t="s">
        <v>4695</v>
      </c>
      <c r="H671" s="835" t="s">
        <v>4696</v>
      </c>
      <c r="I671" s="849">
        <v>15.210000038146973</v>
      </c>
      <c r="J671" s="849">
        <v>100</v>
      </c>
      <c r="K671" s="850">
        <v>1520.9099731445312</v>
      </c>
    </row>
    <row r="672" spans="1:11" ht="14.4" customHeight="1" x14ac:dyDescent="0.3">
      <c r="A672" s="831" t="s">
        <v>583</v>
      </c>
      <c r="B672" s="832" t="s">
        <v>584</v>
      </c>
      <c r="C672" s="835" t="s">
        <v>608</v>
      </c>
      <c r="D672" s="863" t="s">
        <v>609</v>
      </c>
      <c r="E672" s="835" t="s">
        <v>3878</v>
      </c>
      <c r="F672" s="863" t="s">
        <v>3879</v>
      </c>
      <c r="G672" s="835" t="s">
        <v>4703</v>
      </c>
      <c r="H672" s="835" t="s">
        <v>4704</v>
      </c>
      <c r="I672" s="849">
        <v>36.832501411437988</v>
      </c>
      <c r="J672" s="849">
        <v>400</v>
      </c>
      <c r="K672" s="850">
        <v>14732.759826660156</v>
      </c>
    </row>
    <row r="673" spans="1:11" ht="14.4" customHeight="1" x14ac:dyDescent="0.3">
      <c r="A673" s="831" t="s">
        <v>583</v>
      </c>
      <c r="B673" s="832" t="s">
        <v>584</v>
      </c>
      <c r="C673" s="835" t="s">
        <v>608</v>
      </c>
      <c r="D673" s="863" t="s">
        <v>609</v>
      </c>
      <c r="E673" s="835" t="s">
        <v>3878</v>
      </c>
      <c r="F673" s="863" t="s">
        <v>3879</v>
      </c>
      <c r="G673" s="835" t="s">
        <v>4705</v>
      </c>
      <c r="H673" s="835" t="s">
        <v>4706</v>
      </c>
      <c r="I673" s="849">
        <v>36.83400115966797</v>
      </c>
      <c r="J673" s="849">
        <v>480</v>
      </c>
      <c r="K673" s="850">
        <v>17679.739837646484</v>
      </c>
    </row>
    <row r="674" spans="1:11" ht="14.4" customHeight="1" x14ac:dyDescent="0.3">
      <c r="A674" s="831" t="s">
        <v>583</v>
      </c>
      <c r="B674" s="832" t="s">
        <v>584</v>
      </c>
      <c r="C674" s="835" t="s">
        <v>608</v>
      </c>
      <c r="D674" s="863" t="s">
        <v>609</v>
      </c>
      <c r="E674" s="835" t="s">
        <v>3878</v>
      </c>
      <c r="F674" s="863" t="s">
        <v>3879</v>
      </c>
      <c r="G674" s="835" t="s">
        <v>4816</v>
      </c>
      <c r="H674" s="835" t="s">
        <v>4817</v>
      </c>
      <c r="I674" s="849">
        <v>36.830001831054687</v>
      </c>
      <c r="J674" s="849">
        <v>20</v>
      </c>
      <c r="K674" s="850">
        <v>736.6400146484375</v>
      </c>
    </row>
    <row r="675" spans="1:11" ht="14.4" customHeight="1" x14ac:dyDescent="0.3">
      <c r="A675" s="831" t="s">
        <v>583</v>
      </c>
      <c r="B675" s="832" t="s">
        <v>584</v>
      </c>
      <c r="C675" s="835" t="s">
        <v>608</v>
      </c>
      <c r="D675" s="863" t="s">
        <v>609</v>
      </c>
      <c r="E675" s="835" t="s">
        <v>3878</v>
      </c>
      <c r="F675" s="863" t="s">
        <v>3879</v>
      </c>
      <c r="G675" s="835" t="s">
        <v>4707</v>
      </c>
      <c r="H675" s="835" t="s">
        <v>4708</v>
      </c>
      <c r="I675" s="849">
        <v>36.835000991821289</v>
      </c>
      <c r="J675" s="849">
        <v>20</v>
      </c>
      <c r="K675" s="850">
        <v>736.66998291015625</v>
      </c>
    </row>
    <row r="676" spans="1:11" ht="14.4" customHeight="1" x14ac:dyDescent="0.3">
      <c r="A676" s="831" t="s">
        <v>583</v>
      </c>
      <c r="B676" s="832" t="s">
        <v>584</v>
      </c>
      <c r="C676" s="835" t="s">
        <v>608</v>
      </c>
      <c r="D676" s="863" t="s">
        <v>609</v>
      </c>
      <c r="E676" s="835" t="s">
        <v>3878</v>
      </c>
      <c r="F676" s="863" t="s">
        <v>3879</v>
      </c>
      <c r="G676" s="835" t="s">
        <v>4711</v>
      </c>
      <c r="H676" s="835" t="s">
        <v>4712</v>
      </c>
      <c r="I676" s="849">
        <v>370.260009765625</v>
      </c>
      <c r="J676" s="849">
        <v>2</v>
      </c>
      <c r="K676" s="850">
        <v>740.52001953125</v>
      </c>
    </row>
    <row r="677" spans="1:11" ht="14.4" customHeight="1" x14ac:dyDescent="0.3">
      <c r="A677" s="831" t="s">
        <v>583</v>
      </c>
      <c r="B677" s="832" t="s">
        <v>584</v>
      </c>
      <c r="C677" s="835" t="s">
        <v>608</v>
      </c>
      <c r="D677" s="863" t="s">
        <v>609</v>
      </c>
      <c r="E677" s="835" t="s">
        <v>3878</v>
      </c>
      <c r="F677" s="863" t="s">
        <v>3879</v>
      </c>
      <c r="G677" s="835" t="s">
        <v>4713</v>
      </c>
      <c r="H677" s="835" t="s">
        <v>4714</v>
      </c>
      <c r="I677" s="849">
        <v>370.260009765625</v>
      </c>
      <c r="J677" s="849">
        <v>2</v>
      </c>
      <c r="K677" s="850">
        <v>740.52001953125</v>
      </c>
    </row>
    <row r="678" spans="1:11" ht="14.4" customHeight="1" x14ac:dyDescent="0.3">
      <c r="A678" s="831" t="s">
        <v>583</v>
      </c>
      <c r="B678" s="832" t="s">
        <v>584</v>
      </c>
      <c r="C678" s="835" t="s">
        <v>608</v>
      </c>
      <c r="D678" s="863" t="s">
        <v>609</v>
      </c>
      <c r="E678" s="835" t="s">
        <v>3878</v>
      </c>
      <c r="F678" s="863" t="s">
        <v>3879</v>
      </c>
      <c r="G678" s="835" t="s">
        <v>3880</v>
      </c>
      <c r="H678" s="835" t="s">
        <v>3881</v>
      </c>
      <c r="I678" s="849">
        <v>15.608888626098633</v>
      </c>
      <c r="J678" s="849">
        <v>200</v>
      </c>
      <c r="K678" s="850">
        <v>3121.800048828125</v>
      </c>
    </row>
    <row r="679" spans="1:11" ht="14.4" customHeight="1" x14ac:dyDescent="0.3">
      <c r="A679" s="831" t="s">
        <v>583</v>
      </c>
      <c r="B679" s="832" t="s">
        <v>584</v>
      </c>
      <c r="C679" s="835" t="s">
        <v>608</v>
      </c>
      <c r="D679" s="863" t="s">
        <v>609</v>
      </c>
      <c r="E679" s="835" t="s">
        <v>3878</v>
      </c>
      <c r="F679" s="863" t="s">
        <v>3879</v>
      </c>
      <c r="G679" s="835" t="s">
        <v>4818</v>
      </c>
      <c r="H679" s="835" t="s">
        <v>4819</v>
      </c>
      <c r="I679" s="849">
        <v>199</v>
      </c>
      <c r="J679" s="849">
        <v>10</v>
      </c>
      <c r="K679" s="850">
        <v>1989.969970703125</v>
      </c>
    </row>
    <row r="680" spans="1:11" ht="14.4" customHeight="1" x14ac:dyDescent="0.3">
      <c r="A680" s="831" t="s">
        <v>583</v>
      </c>
      <c r="B680" s="832" t="s">
        <v>584</v>
      </c>
      <c r="C680" s="835" t="s">
        <v>608</v>
      </c>
      <c r="D680" s="863" t="s">
        <v>609</v>
      </c>
      <c r="E680" s="835" t="s">
        <v>3878</v>
      </c>
      <c r="F680" s="863" t="s">
        <v>3879</v>
      </c>
      <c r="G680" s="835" t="s">
        <v>4820</v>
      </c>
      <c r="H680" s="835" t="s">
        <v>4821</v>
      </c>
      <c r="I680" s="849">
        <v>198.99000549316406</v>
      </c>
      <c r="J680" s="849">
        <v>10</v>
      </c>
      <c r="K680" s="850">
        <v>1989.9300537109375</v>
      </c>
    </row>
    <row r="681" spans="1:11" ht="14.4" customHeight="1" x14ac:dyDescent="0.3">
      <c r="A681" s="831" t="s">
        <v>583</v>
      </c>
      <c r="B681" s="832" t="s">
        <v>584</v>
      </c>
      <c r="C681" s="835" t="s">
        <v>608</v>
      </c>
      <c r="D681" s="863" t="s">
        <v>609</v>
      </c>
      <c r="E681" s="835" t="s">
        <v>3878</v>
      </c>
      <c r="F681" s="863" t="s">
        <v>3879</v>
      </c>
      <c r="G681" s="835" t="s">
        <v>4715</v>
      </c>
      <c r="H681" s="835" t="s">
        <v>4716</v>
      </c>
      <c r="I681" s="849">
        <v>104.05999755859375</v>
      </c>
      <c r="J681" s="849">
        <v>90</v>
      </c>
      <c r="K681" s="850">
        <v>9365.3997802734375</v>
      </c>
    </row>
    <row r="682" spans="1:11" ht="14.4" customHeight="1" x14ac:dyDescent="0.3">
      <c r="A682" s="831" t="s">
        <v>583</v>
      </c>
      <c r="B682" s="832" t="s">
        <v>584</v>
      </c>
      <c r="C682" s="835" t="s">
        <v>608</v>
      </c>
      <c r="D682" s="863" t="s">
        <v>609</v>
      </c>
      <c r="E682" s="835" t="s">
        <v>3878</v>
      </c>
      <c r="F682" s="863" t="s">
        <v>3879</v>
      </c>
      <c r="G682" s="835" t="s">
        <v>4717</v>
      </c>
      <c r="H682" s="835" t="s">
        <v>4718</v>
      </c>
      <c r="I682" s="849">
        <v>104.05999755859375</v>
      </c>
      <c r="J682" s="849">
        <v>570</v>
      </c>
      <c r="K682" s="850">
        <v>59314.200073242188</v>
      </c>
    </row>
    <row r="683" spans="1:11" ht="14.4" customHeight="1" x14ac:dyDescent="0.3">
      <c r="A683" s="831" t="s">
        <v>583</v>
      </c>
      <c r="B683" s="832" t="s">
        <v>584</v>
      </c>
      <c r="C683" s="835" t="s">
        <v>608</v>
      </c>
      <c r="D683" s="863" t="s">
        <v>609</v>
      </c>
      <c r="E683" s="835" t="s">
        <v>3878</v>
      </c>
      <c r="F683" s="863" t="s">
        <v>3879</v>
      </c>
      <c r="G683" s="835" t="s">
        <v>4719</v>
      </c>
      <c r="H683" s="835" t="s">
        <v>4720</v>
      </c>
      <c r="I683" s="849">
        <v>104.05999755859375</v>
      </c>
      <c r="J683" s="849">
        <v>680</v>
      </c>
      <c r="K683" s="850">
        <v>70760.80029296875</v>
      </c>
    </row>
    <row r="684" spans="1:11" ht="14.4" customHeight="1" x14ac:dyDescent="0.3">
      <c r="A684" s="831" t="s">
        <v>583</v>
      </c>
      <c r="B684" s="832" t="s">
        <v>584</v>
      </c>
      <c r="C684" s="835" t="s">
        <v>608</v>
      </c>
      <c r="D684" s="863" t="s">
        <v>609</v>
      </c>
      <c r="E684" s="835" t="s">
        <v>3878</v>
      </c>
      <c r="F684" s="863" t="s">
        <v>3879</v>
      </c>
      <c r="G684" s="835" t="s">
        <v>4721</v>
      </c>
      <c r="H684" s="835" t="s">
        <v>4722</v>
      </c>
      <c r="I684" s="849">
        <v>104.05999755859375</v>
      </c>
      <c r="J684" s="849">
        <v>120</v>
      </c>
      <c r="K684" s="850">
        <v>12487.19970703125</v>
      </c>
    </row>
    <row r="685" spans="1:11" ht="14.4" customHeight="1" x14ac:dyDescent="0.3">
      <c r="A685" s="831" t="s">
        <v>583</v>
      </c>
      <c r="B685" s="832" t="s">
        <v>584</v>
      </c>
      <c r="C685" s="835" t="s">
        <v>608</v>
      </c>
      <c r="D685" s="863" t="s">
        <v>609</v>
      </c>
      <c r="E685" s="835" t="s">
        <v>3878</v>
      </c>
      <c r="F685" s="863" t="s">
        <v>3879</v>
      </c>
      <c r="G685" s="835" t="s">
        <v>4822</v>
      </c>
      <c r="H685" s="835" t="s">
        <v>4823</v>
      </c>
      <c r="I685" s="849">
        <v>132</v>
      </c>
      <c r="J685" s="849">
        <v>10</v>
      </c>
      <c r="K685" s="850">
        <v>1320</v>
      </c>
    </row>
    <row r="686" spans="1:11" ht="14.4" customHeight="1" x14ac:dyDescent="0.3">
      <c r="A686" s="831" t="s">
        <v>583</v>
      </c>
      <c r="B686" s="832" t="s">
        <v>584</v>
      </c>
      <c r="C686" s="835" t="s">
        <v>608</v>
      </c>
      <c r="D686" s="863" t="s">
        <v>609</v>
      </c>
      <c r="E686" s="835" t="s">
        <v>3878</v>
      </c>
      <c r="F686" s="863" t="s">
        <v>3879</v>
      </c>
      <c r="G686" s="835" t="s">
        <v>4735</v>
      </c>
      <c r="H686" s="835" t="s">
        <v>4736</v>
      </c>
      <c r="I686" s="849">
        <v>209.3699951171875</v>
      </c>
      <c r="J686" s="849">
        <v>20</v>
      </c>
      <c r="K686" s="850">
        <v>4187.31982421875</v>
      </c>
    </row>
    <row r="687" spans="1:11" ht="14.4" customHeight="1" x14ac:dyDescent="0.3">
      <c r="A687" s="831" t="s">
        <v>583</v>
      </c>
      <c r="B687" s="832" t="s">
        <v>584</v>
      </c>
      <c r="C687" s="835" t="s">
        <v>608</v>
      </c>
      <c r="D687" s="863" t="s">
        <v>609</v>
      </c>
      <c r="E687" s="835" t="s">
        <v>3878</v>
      </c>
      <c r="F687" s="863" t="s">
        <v>3879</v>
      </c>
      <c r="G687" s="835" t="s">
        <v>4737</v>
      </c>
      <c r="H687" s="835" t="s">
        <v>4738</v>
      </c>
      <c r="I687" s="849">
        <v>209.36799621582031</v>
      </c>
      <c r="J687" s="849">
        <v>50</v>
      </c>
      <c r="K687" s="850">
        <v>10468.349609375</v>
      </c>
    </row>
    <row r="688" spans="1:11" ht="14.4" customHeight="1" x14ac:dyDescent="0.3">
      <c r="A688" s="831" t="s">
        <v>583</v>
      </c>
      <c r="B688" s="832" t="s">
        <v>584</v>
      </c>
      <c r="C688" s="835" t="s">
        <v>608</v>
      </c>
      <c r="D688" s="863" t="s">
        <v>609</v>
      </c>
      <c r="E688" s="835" t="s">
        <v>3878</v>
      </c>
      <c r="F688" s="863" t="s">
        <v>3879</v>
      </c>
      <c r="G688" s="835" t="s">
        <v>4739</v>
      </c>
      <c r="H688" s="835" t="s">
        <v>4740</v>
      </c>
      <c r="I688" s="849">
        <v>209.3699951171875</v>
      </c>
      <c r="J688" s="849">
        <v>45</v>
      </c>
      <c r="K688" s="850">
        <v>9421.4896240234375</v>
      </c>
    </row>
    <row r="689" spans="1:11" ht="14.4" customHeight="1" x14ac:dyDescent="0.3">
      <c r="A689" s="831" t="s">
        <v>583</v>
      </c>
      <c r="B689" s="832" t="s">
        <v>584</v>
      </c>
      <c r="C689" s="835" t="s">
        <v>608</v>
      </c>
      <c r="D689" s="863" t="s">
        <v>609</v>
      </c>
      <c r="E689" s="835" t="s">
        <v>3878</v>
      </c>
      <c r="F689" s="863" t="s">
        <v>3879</v>
      </c>
      <c r="G689" s="835" t="s">
        <v>4741</v>
      </c>
      <c r="H689" s="835" t="s">
        <v>4742</v>
      </c>
      <c r="I689" s="849">
        <v>119.99388800726996</v>
      </c>
      <c r="J689" s="849">
        <v>780</v>
      </c>
      <c r="K689" s="850">
        <v>93596.27978515625</v>
      </c>
    </row>
    <row r="690" spans="1:11" ht="14.4" customHeight="1" x14ac:dyDescent="0.3">
      <c r="A690" s="831" t="s">
        <v>583</v>
      </c>
      <c r="B690" s="832" t="s">
        <v>584</v>
      </c>
      <c r="C690" s="835" t="s">
        <v>608</v>
      </c>
      <c r="D690" s="863" t="s">
        <v>609</v>
      </c>
      <c r="E690" s="835" t="s">
        <v>3878</v>
      </c>
      <c r="F690" s="863" t="s">
        <v>3879</v>
      </c>
      <c r="G690" s="835" t="s">
        <v>4824</v>
      </c>
      <c r="H690" s="835" t="s">
        <v>4825</v>
      </c>
      <c r="I690" s="849">
        <v>152.46000671386719</v>
      </c>
      <c r="J690" s="849">
        <v>20</v>
      </c>
      <c r="K690" s="850">
        <v>3049.199951171875</v>
      </c>
    </row>
    <row r="691" spans="1:11" ht="14.4" customHeight="1" x14ac:dyDescent="0.3">
      <c r="A691" s="831" t="s">
        <v>583</v>
      </c>
      <c r="B691" s="832" t="s">
        <v>584</v>
      </c>
      <c r="C691" s="835" t="s">
        <v>608</v>
      </c>
      <c r="D691" s="863" t="s">
        <v>609</v>
      </c>
      <c r="E691" s="835" t="s">
        <v>3878</v>
      </c>
      <c r="F691" s="863" t="s">
        <v>3879</v>
      </c>
      <c r="G691" s="835" t="s">
        <v>4826</v>
      </c>
      <c r="H691" s="835" t="s">
        <v>4827</v>
      </c>
      <c r="I691" s="849">
        <v>162.13999938964844</v>
      </c>
      <c r="J691" s="849">
        <v>10</v>
      </c>
      <c r="K691" s="850">
        <v>1621.4000244140625</v>
      </c>
    </row>
    <row r="692" spans="1:11" ht="14.4" customHeight="1" x14ac:dyDescent="0.3">
      <c r="A692" s="831" t="s">
        <v>583</v>
      </c>
      <c r="B692" s="832" t="s">
        <v>584</v>
      </c>
      <c r="C692" s="835" t="s">
        <v>608</v>
      </c>
      <c r="D692" s="863" t="s">
        <v>609</v>
      </c>
      <c r="E692" s="835" t="s">
        <v>3878</v>
      </c>
      <c r="F692" s="863" t="s">
        <v>3879</v>
      </c>
      <c r="G692" s="835" t="s">
        <v>4745</v>
      </c>
      <c r="H692" s="835" t="s">
        <v>4746</v>
      </c>
      <c r="I692" s="849">
        <v>199</v>
      </c>
      <c r="J692" s="849">
        <v>20</v>
      </c>
      <c r="K692" s="850">
        <v>3979.93994140625</v>
      </c>
    </row>
    <row r="693" spans="1:11" ht="14.4" customHeight="1" x14ac:dyDescent="0.3">
      <c r="A693" s="831" t="s">
        <v>583</v>
      </c>
      <c r="B693" s="832" t="s">
        <v>584</v>
      </c>
      <c r="C693" s="835" t="s">
        <v>608</v>
      </c>
      <c r="D693" s="863" t="s">
        <v>609</v>
      </c>
      <c r="E693" s="835" t="s">
        <v>3878</v>
      </c>
      <c r="F693" s="863" t="s">
        <v>3879</v>
      </c>
      <c r="G693" s="835" t="s">
        <v>4493</v>
      </c>
      <c r="H693" s="835" t="s">
        <v>4494</v>
      </c>
      <c r="I693" s="849">
        <v>253.4949951171875</v>
      </c>
      <c r="J693" s="849">
        <v>170</v>
      </c>
      <c r="K693" s="850">
        <v>43293.80029296875</v>
      </c>
    </row>
    <row r="694" spans="1:11" ht="14.4" customHeight="1" x14ac:dyDescent="0.3">
      <c r="A694" s="831" t="s">
        <v>583</v>
      </c>
      <c r="B694" s="832" t="s">
        <v>584</v>
      </c>
      <c r="C694" s="835" t="s">
        <v>611</v>
      </c>
      <c r="D694" s="863" t="s">
        <v>612</v>
      </c>
      <c r="E694" s="835" t="s">
        <v>3810</v>
      </c>
      <c r="F694" s="863" t="s">
        <v>3811</v>
      </c>
      <c r="G694" s="835" t="s">
        <v>4828</v>
      </c>
      <c r="H694" s="835" t="s">
        <v>4829</v>
      </c>
      <c r="I694" s="849">
        <v>1.1799999475479126</v>
      </c>
      <c r="J694" s="849">
        <v>2</v>
      </c>
      <c r="K694" s="850">
        <v>2.3599998950958252</v>
      </c>
    </row>
    <row r="695" spans="1:11" ht="14.4" customHeight="1" x14ac:dyDescent="0.3">
      <c r="A695" s="831" t="s">
        <v>583</v>
      </c>
      <c r="B695" s="832" t="s">
        <v>584</v>
      </c>
      <c r="C695" s="835" t="s">
        <v>611</v>
      </c>
      <c r="D695" s="863" t="s">
        <v>612</v>
      </c>
      <c r="E695" s="835" t="s">
        <v>3810</v>
      </c>
      <c r="F695" s="863" t="s">
        <v>3811</v>
      </c>
      <c r="G695" s="835" t="s">
        <v>3812</v>
      </c>
      <c r="H695" s="835" t="s">
        <v>3813</v>
      </c>
      <c r="I695" s="849">
        <v>1.3799999952316284</v>
      </c>
      <c r="J695" s="849">
        <v>50</v>
      </c>
      <c r="K695" s="850">
        <v>69</v>
      </c>
    </row>
    <row r="696" spans="1:11" ht="14.4" customHeight="1" x14ac:dyDescent="0.3">
      <c r="A696" s="831" t="s">
        <v>583</v>
      </c>
      <c r="B696" s="832" t="s">
        <v>584</v>
      </c>
      <c r="C696" s="835" t="s">
        <v>611</v>
      </c>
      <c r="D696" s="863" t="s">
        <v>612</v>
      </c>
      <c r="E696" s="835" t="s">
        <v>3810</v>
      </c>
      <c r="F696" s="863" t="s">
        <v>3811</v>
      </c>
      <c r="G696" s="835" t="s">
        <v>4830</v>
      </c>
      <c r="H696" s="835" t="s">
        <v>4831</v>
      </c>
      <c r="I696" s="849">
        <v>13.020000457763672</v>
      </c>
      <c r="J696" s="849">
        <v>1</v>
      </c>
      <c r="K696" s="850">
        <v>13.020000457763672</v>
      </c>
    </row>
    <row r="697" spans="1:11" ht="14.4" customHeight="1" x14ac:dyDescent="0.3">
      <c r="A697" s="831" t="s">
        <v>583</v>
      </c>
      <c r="B697" s="832" t="s">
        <v>584</v>
      </c>
      <c r="C697" s="835" t="s">
        <v>611</v>
      </c>
      <c r="D697" s="863" t="s">
        <v>612</v>
      </c>
      <c r="E697" s="835" t="s">
        <v>3810</v>
      </c>
      <c r="F697" s="863" t="s">
        <v>3811</v>
      </c>
      <c r="G697" s="835" t="s">
        <v>4503</v>
      </c>
      <c r="H697" s="835" t="s">
        <v>4504</v>
      </c>
      <c r="I697" s="849">
        <v>15.020000457763672</v>
      </c>
      <c r="J697" s="849">
        <v>1</v>
      </c>
      <c r="K697" s="850">
        <v>15.020000457763672</v>
      </c>
    </row>
    <row r="698" spans="1:11" ht="14.4" customHeight="1" x14ac:dyDescent="0.3">
      <c r="A698" s="831" t="s">
        <v>583</v>
      </c>
      <c r="B698" s="832" t="s">
        <v>584</v>
      </c>
      <c r="C698" s="835" t="s">
        <v>611</v>
      </c>
      <c r="D698" s="863" t="s">
        <v>612</v>
      </c>
      <c r="E698" s="835" t="s">
        <v>3810</v>
      </c>
      <c r="F698" s="863" t="s">
        <v>3811</v>
      </c>
      <c r="G698" s="835" t="s">
        <v>4022</v>
      </c>
      <c r="H698" s="835" t="s">
        <v>4023</v>
      </c>
      <c r="I698" s="849">
        <v>0.37999999523162842</v>
      </c>
      <c r="J698" s="849">
        <v>5</v>
      </c>
      <c r="K698" s="850">
        <v>1.8999999761581421</v>
      </c>
    </row>
    <row r="699" spans="1:11" ht="14.4" customHeight="1" x14ac:dyDescent="0.3">
      <c r="A699" s="831" t="s">
        <v>583</v>
      </c>
      <c r="B699" s="832" t="s">
        <v>584</v>
      </c>
      <c r="C699" s="835" t="s">
        <v>611</v>
      </c>
      <c r="D699" s="863" t="s">
        <v>612</v>
      </c>
      <c r="E699" s="835" t="s">
        <v>3810</v>
      </c>
      <c r="F699" s="863" t="s">
        <v>3811</v>
      </c>
      <c r="G699" s="835" t="s">
        <v>4024</v>
      </c>
      <c r="H699" s="835" t="s">
        <v>4025</v>
      </c>
      <c r="I699" s="849">
        <v>135.36000061035156</v>
      </c>
      <c r="J699" s="849">
        <v>12</v>
      </c>
      <c r="K699" s="850">
        <v>1624.260009765625</v>
      </c>
    </row>
    <row r="700" spans="1:11" ht="14.4" customHeight="1" x14ac:dyDescent="0.3">
      <c r="A700" s="831" t="s">
        <v>583</v>
      </c>
      <c r="B700" s="832" t="s">
        <v>584</v>
      </c>
      <c r="C700" s="835" t="s">
        <v>611</v>
      </c>
      <c r="D700" s="863" t="s">
        <v>612</v>
      </c>
      <c r="E700" s="835" t="s">
        <v>3810</v>
      </c>
      <c r="F700" s="863" t="s">
        <v>3811</v>
      </c>
      <c r="G700" s="835" t="s">
        <v>4832</v>
      </c>
      <c r="H700" s="835" t="s">
        <v>4833</v>
      </c>
      <c r="I700" s="849">
        <v>7.5900001525878906</v>
      </c>
      <c r="J700" s="849">
        <v>5</v>
      </c>
      <c r="K700" s="850">
        <v>37.950000762939453</v>
      </c>
    </row>
    <row r="701" spans="1:11" ht="14.4" customHeight="1" x14ac:dyDescent="0.3">
      <c r="A701" s="831" t="s">
        <v>583</v>
      </c>
      <c r="B701" s="832" t="s">
        <v>584</v>
      </c>
      <c r="C701" s="835" t="s">
        <v>611</v>
      </c>
      <c r="D701" s="863" t="s">
        <v>612</v>
      </c>
      <c r="E701" s="835" t="s">
        <v>3810</v>
      </c>
      <c r="F701" s="863" t="s">
        <v>3811</v>
      </c>
      <c r="G701" s="835" t="s">
        <v>4034</v>
      </c>
      <c r="H701" s="835" t="s">
        <v>4035</v>
      </c>
      <c r="I701" s="849">
        <v>2.190000057220459</v>
      </c>
      <c r="J701" s="849">
        <v>20</v>
      </c>
      <c r="K701" s="850">
        <v>43.799999237060547</v>
      </c>
    </row>
    <row r="702" spans="1:11" ht="14.4" customHeight="1" x14ac:dyDescent="0.3">
      <c r="A702" s="831" t="s">
        <v>583</v>
      </c>
      <c r="B702" s="832" t="s">
        <v>584</v>
      </c>
      <c r="C702" s="835" t="s">
        <v>611</v>
      </c>
      <c r="D702" s="863" t="s">
        <v>612</v>
      </c>
      <c r="E702" s="835" t="s">
        <v>3810</v>
      </c>
      <c r="F702" s="863" t="s">
        <v>3811</v>
      </c>
      <c r="G702" s="835" t="s">
        <v>4834</v>
      </c>
      <c r="H702" s="835" t="s">
        <v>4835</v>
      </c>
      <c r="I702" s="849">
        <v>2.869999885559082</v>
      </c>
      <c r="J702" s="849">
        <v>20</v>
      </c>
      <c r="K702" s="850">
        <v>57.400001525878906</v>
      </c>
    </row>
    <row r="703" spans="1:11" ht="14.4" customHeight="1" x14ac:dyDescent="0.3">
      <c r="A703" s="831" t="s">
        <v>583</v>
      </c>
      <c r="B703" s="832" t="s">
        <v>584</v>
      </c>
      <c r="C703" s="835" t="s">
        <v>611</v>
      </c>
      <c r="D703" s="863" t="s">
        <v>612</v>
      </c>
      <c r="E703" s="835" t="s">
        <v>3810</v>
      </c>
      <c r="F703" s="863" t="s">
        <v>3811</v>
      </c>
      <c r="G703" s="835" t="s">
        <v>4036</v>
      </c>
      <c r="H703" s="835" t="s">
        <v>4037</v>
      </c>
      <c r="I703" s="849">
        <v>3.5699999332427979</v>
      </c>
      <c r="J703" s="849">
        <v>10</v>
      </c>
      <c r="K703" s="850">
        <v>35.700000762939453</v>
      </c>
    </row>
    <row r="704" spans="1:11" ht="14.4" customHeight="1" x14ac:dyDescent="0.3">
      <c r="A704" s="831" t="s">
        <v>583</v>
      </c>
      <c r="B704" s="832" t="s">
        <v>584</v>
      </c>
      <c r="C704" s="835" t="s">
        <v>611</v>
      </c>
      <c r="D704" s="863" t="s">
        <v>612</v>
      </c>
      <c r="E704" s="835" t="s">
        <v>3810</v>
      </c>
      <c r="F704" s="863" t="s">
        <v>3811</v>
      </c>
      <c r="G704" s="835" t="s">
        <v>4836</v>
      </c>
      <c r="H704" s="835" t="s">
        <v>4837</v>
      </c>
      <c r="I704" s="849">
        <v>6.929999828338623</v>
      </c>
      <c r="J704" s="849">
        <v>2</v>
      </c>
      <c r="K704" s="850">
        <v>13.859999656677246</v>
      </c>
    </row>
    <row r="705" spans="1:11" ht="14.4" customHeight="1" x14ac:dyDescent="0.3">
      <c r="A705" s="831" t="s">
        <v>583</v>
      </c>
      <c r="B705" s="832" t="s">
        <v>584</v>
      </c>
      <c r="C705" s="835" t="s">
        <v>611</v>
      </c>
      <c r="D705" s="863" t="s">
        <v>612</v>
      </c>
      <c r="E705" s="835" t="s">
        <v>3810</v>
      </c>
      <c r="F705" s="863" t="s">
        <v>3811</v>
      </c>
      <c r="G705" s="835" t="s">
        <v>4838</v>
      </c>
      <c r="H705" s="835" t="s">
        <v>4839</v>
      </c>
      <c r="I705" s="849">
        <v>8.1700000762939453</v>
      </c>
      <c r="J705" s="849">
        <v>1</v>
      </c>
      <c r="K705" s="850">
        <v>8.1700000762939453</v>
      </c>
    </row>
    <row r="706" spans="1:11" ht="14.4" customHeight="1" x14ac:dyDescent="0.3">
      <c r="A706" s="831" t="s">
        <v>583</v>
      </c>
      <c r="B706" s="832" t="s">
        <v>584</v>
      </c>
      <c r="C706" s="835" t="s">
        <v>611</v>
      </c>
      <c r="D706" s="863" t="s">
        <v>612</v>
      </c>
      <c r="E706" s="835" t="s">
        <v>3810</v>
      </c>
      <c r="F706" s="863" t="s">
        <v>3811</v>
      </c>
      <c r="G706" s="835" t="s">
        <v>4840</v>
      </c>
      <c r="H706" s="835" t="s">
        <v>4841</v>
      </c>
      <c r="I706" s="849">
        <v>9.380000114440918</v>
      </c>
      <c r="J706" s="849">
        <v>1</v>
      </c>
      <c r="K706" s="850">
        <v>9.380000114440918</v>
      </c>
    </row>
    <row r="707" spans="1:11" ht="14.4" customHeight="1" x14ac:dyDescent="0.3">
      <c r="A707" s="831" t="s">
        <v>583</v>
      </c>
      <c r="B707" s="832" t="s">
        <v>584</v>
      </c>
      <c r="C707" s="835" t="s">
        <v>611</v>
      </c>
      <c r="D707" s="863" t="s">
        <v>612</v>
      </c>
      <c r="E707" s="835" t="s">
        <v>3810</v>
      </c>
      <c r="F707" s="863" t="s">
        <v>3811</v>
      </c>
      <c r="G707" s="835" t="s">
        <v>4842</v>
      </c>
      <c r="H707" s="835" t="s">
        <v>4843</v>
      </c>
      <c r="I707" s="849">
        <v>17.620000839233398</v>
      </c>
      <c r="J707" s="849">
        <v>1</v>
      </c>
      <c r="K707" s="850">
        <v>17.620000839233398</v>
      </c>
    </row>
    <row r="708" spans="1:11" ht="14.4" customHeight="1" x14ac:dyDescent="0.3">
      <c r="A708" s="831" t="s">
        <v>583</v>
      </c>
      <c r="B708" s="832" t="s">
        <v>584</v>
      </c>
      <c r="C708" s="835" t="s">
        <v>611</v>
      </c>
      <c r="D708" s="863" t="s">
        <v>612</v>
      </c>
      <c r="E708" s="835" t="s">
        <v>3810</v>
      </c>
      <c r="F708" s="863" t="s">
        <v>3811</v>
      </c>
      <c r="G708" s="835" t="s">
        <v>4044</v>
      </c>
      <c r="H708" s="835" t="s">
        <v>4045</v>
      </c>
      <c r="I708" s="849">
        <v>22.309999465942383</v>
      </c>
      <c r="J708" s="849">
        <v>1</v>
      </c>
      <c r="K708" s="850">
        <v>22.309999465942383</v>
      </c>
    </row>
    <row r="709" spans="1:11" ht="14.4" customHeight="1" x14ac:dyDescent="0.3">
      <c r="A709" s="831" t="s">
        <v>583</v>
      </c>
      <c r="B709" s="832" t="s">
        <v>584</v>
      </c>
      <c r="C709" s="835" t="s">
        <v>611</v>
      </c>
      <c r="D709" s="863" t="s">
        <v>612</v>
      </c>
      <c r="E709" s="835" t="s">
        <v>3810</v>
      </c>
      <c r="F709" s="863" t="s">
        <v>3811</v>
      </c>
      <c r="G709" s="835" t="s">
        <v>4844</v>
      </c>
      <c r="H709" s="835" t="s">
        <v>4845</v>
      </c>
      <c r="I709" s="849">
        <v>2.7300000190734863</v>
      </c>
      <c r="J709" s="849">
        <v>10</v>
      </c>
      <c r="K709" s="850">
        <v>27.299999237060547</v>
      </c>
    </row>
    <row r="710" spans="1:11" ht="14.4" customHeight="1" x14ac:dyDescent="0.3">
      <c r="A710" s="831" t="s">
        <v>583</v>
      </c>
      <c r="B710" s="832" t="s">
        <v>584</v>
      </c>
      <c r="C710" s="835" t="s">
        <v>611</v>
      </c>
      <c r="D710" s="863" t="s">
        <v>612</v>
      </c>
      <c r="E710" s="835" t="s">
        <v>3810</v>
      </c>
      <c r="F710" s="863" t="s">
        <v>3811</v>
      </c>
      <c r="G710" s="835" t="s">
        <v>3824</v>
      </c>
      <c r="H710" s="835" t="s">
        <v>3825</v>
      </c>
      <c r="I710" s="849">
        <v>0.67000001668930054</v>
      </c>
      <c r="J710" s="849">
        <v>500</v>
      </c>
      <c r="K710" s="850">
        <v>335</v>
      </c>
    </row>
    <row r="711" spans="1:11" ht="14.4" customHeight="1" x14ac:dyDescent="0.3">
      <c r="A711" s="831" t="s">
        <v>583</v>
      </c>
      <c r="B711" s="832" t="s">
        <v>584</v>
      </c>
      <c r="C711" s="835" t="s">
        <v>611</v>
      </c>
      <c r="D711" s="863" t="s">
        <v>612</v>
      </c>
      <c r="E711" s="835" t="s">
        <v>3810</v>
      </c>
      <c r="F711" s="863" t="s">
        <v>3811</v>
      </c>
      <c r="G711" s="835" t="s">
        <v>4064</v>
      </c>
      <c r="H711" s="835" t="s">
        <v>4065</v>
      </c>
      <c r="I711" s="849">
        <v>28.732499599456787</v>
      </c>
      <c r="J711" s="849">
        <v>20</v>
      </c>
      <c r="K711" s="850">
        <v>574.63999176025391</v>
      </c>
    </row>
    <row r="712" spans="1:11" ht="14.4" customHeight="1" x14ac:dyDescent="0.3">
      <c r="A712" s="831" t="s">
        <v>583</v>
      </c>
      <c r="B712" s="832" t="s">
        <v>584</v>
      </c>
      <c r="C712" s="835" t="s">
        <v>611</v>
      </c>
      <c r="D712" s="863" t="s">
        <v>612</v>
      </c>
      <c r="E712" s="835" t="s">
        <v>3810</v>
      </c>
      <c r="F712" s="863" t="s">
        <v>3811</v>
      </c>
      <c r="G712" s="835" t="s">
        <v>4066</v>
      </c>
      <c r="H712" s="835" t="s">
        <v>4067</v>
      </c>
      <c r="I712" s="849">
        <v>9.3299999237060547</v>
      </c>
      <c r="J712" s="849">
        <v>1</v>
      </c>
      <c r="K712" s="850">
        <v>9.3299999237060547</v>
      </c>
    </row>
    <row r="713" spans="1:11" ht="14.4" customHeight="1" x14ac:dyDescent="0.3">
      <c r="A713" s="831" t="s">
        <v>583</v>
      </c>
      <c r="B713" s="832" t="s">
        <v>584</v>
      </c>
      <c r="C713" s="835" t="s">
        <v>611</v>
      </c>
      <c r="D713" s="863" t="s">
        <v>612</v>
      </c>
      <c r="E713" s="835" t="s">
        <v>3826</v>
      </c>
      <c r="F713" s="863" t="s">
        <v>3827</v>
      </c>
      <c r="G713" s="835" t="s">
        <v>4846</v>
      </c>
      <c r="H713" s="835" t="s">
        <v>4847</v>
      </c>
      <c r="I713" s="849">
        <v>6.0514287267412454</v>
      </c>
      <c r="J713" s="849">
        <v>320</v>
      </c>
      <c r="K713" s="850">
        <v>1936.3999938964844</v>
      </c>
    </row>
    <row r="714" spans="1:11" ht="14.4" customHeight="1" x14ac:dyDescent="0.3">
      <c r="A714" s="831" t="s">
        <v>583</v>
      </c>
      <c r="B714" s="832" t="s">
        <v>584</v>
      </c>
      <c r="C714" s="835" t="s">
        <v>611</v>
      </c>
      <c r="D714" s="863" t="s">
        <v>612</v>
      </c>
      <c r="E714" s="835" t="s">
        <v>3826</v>
      </c>
      <c r="F714" s="863" t="s">
        <v>3827</v>
      </c>
      <c r="G714" s="835" t="s">
        <v>4086</v>
      </c>
      <c r="H714" s="835" t="s">
        <v>4087</v>
      </c>
      <c r="I714" s="849">
        <v>1.8799999952316284</v>
      </c>
      <c r="J714" s="849">
        <v>150</v>
      </c>
      <c r="K714" s="850">
        <v>282</v>
      </c>
    </row>
    <row r="715" spans="1:11" ht="14.4" customHeight="1" x14ac:dyDescent="0.3">
      <c r="A715" s="831" t="s">
        <v>583</v>
      </c>
      <c r="B715" s="832" t="s">
        <v>584</v>
      </c>
      <c r="C715" s="835" t="s">
        <v>611</v>
      </c>
      <c r="D715" s="863" t="s">
        <v>612</v>
      </c>
      <c r="E715" s="835" t="s">
        <v>3826</v>
      </c>
      <c r="F715" s="863" t="s">
        <v>3827</v>
      </c>
      <c r="G715" s="835" t="s">
        <v>3828</v>
      </c>
      <c r="H715" s="835" t="s">
        <v>3829</v>
      </c>
      <c r="I715" s="849">
        <v>1.9371428830283028</v>
      </c>
      <c r="J715" s="849">
        <v>1350</v>
      </c>
      <c r="K715" s="850">
        <v>2615</v>
      </c>
    </row>
    <row r="716" spans="1:11" ht="14.4" customHeight="1" x14ac:dyDescent="0.3">
      <c r="A716" s="831" t="s">
        <v>583</v>
      </c>
      <c r="B716" s="832" t="s">
        <v>584</v>
      </c>
      <c r="C716" s="835" t="s">
        <v>611</v>
      </c>
      <c r="D716" s="863" t="s">
        <v>612</v>
      </c>
      <c r="E716" s="835" t="s">
        <v>3826</v>
      </c>
      <c r="F716" s="863" t="s">
        <v>3827</v>
      </c>
      <c r="G716" s="835" t="s">
        <v>4525</v>
      </c>
      <c r="H716" s="835" t="s">
        <v>4527</v>
      </c>
      <c r="I716" s="849">
        <v>33.880001068115234</v>
      </c>
      <c r="J716" s="849">
        <v>2</v>
      </c>
      <c r="K716" s="850">
        <v>67.760002136230469</v>
      </c>
    </row>
    <row r="717" spans="1:11" ht="14.4" customHeight="1" x14ac:dyDescent="0.3">
      <c r="A717" s="831" t="s">
        <v>583</v>
      </c>
      <c r="B717" s="832" t="s">
        <v>584</v>
      </c>
      <c r="C717" s="835" t="s">
        <v>611</v>
      </c>
      <c r="D717" s="863" t="s">
        <v>612</v>
      </c>
      <c r="E717" s="835" t="s">
        <v>3826</v>
      </c>
      <c r="F717" s="863" t="s">
        <v>3827</v>
      </c>
      <c r="G717" s="835" t="s">
        <v>4108</v>
      </c>
      <c r="H717" s="835" t="s">
        <v>4109</v>
      </c>
      <c r="I717" s="849">
        <v>6.127500057220459</v>
      </c>
      <c r="J717" s="849">
        <v>260</v>
      </c>
      <c r="K717" s="850">
        <v>1592.2000122070312</v>
      </c>
    </row>
    <row r="718" spans="1:11" ht="14.4" customHeight="1" x14ac:dyDescent="0.3">
      <c r="A718" s="831" t="s">
        <v>583</v>
      </c>
      <c r="B718" s="832" t="s">
        <v>584</v>
      </c>
      <c r="C718" s="835" t="s">
        <v>611</v>
      </c>
      <c r="D718" s="863" t="s">
        <v>612</v>
      </c>
      <c r="E718" s="835" t="s">
        <v>3826</v>
      </c>
      <c r="F718" s="863" t="s">
        <v>3827</v>
      </c>
      <c r="G718" s="835" t="s">
        <v>3832</v>
      </c>
      <c r="H718" s="835" t="s">
        <v>3833</v>
      </c>
      <c r="I718" s="849">
        <v>3.4487500488758087</v>
      </c>
      <c r="J718" s="849">
        <v>920</v>
      </c>
      <c r="K718" s="850">
        <v>3174</v>
      </c>
    </row>
    <row r="719" spans="1:11" ht="14.4" customHeight="1" x14ac:dyDescent="0.3">
      <c r="A719" s="831" t="s">
        <v>583</v>
      </c>
      <c r="B719" s="832" t="s">
        <v>584</v>
      </c>
      <c r="C719" s="835" t="s">
        <v>611</v>
      </c>
      <c r="D719" s="863" t="s">
        <v>612</v>
      </c>
      <c r="E719" s="835" t="s">
        <v>3826</v>
      </c>
      <c r="F719" s="863" t="s">
        <v>3827</v>
      </c>
      <c r="G719" s="835" t="s">
        <v>4226</v>
      </c>
      <c r="H719" s="835" t="s">
        <v>4227</v>
      </c>
      <c r="I719" s="849">
        <v>365.41999816894531</v>
      </c>
      <c r="J719" s="849">
        <v>2</v>
      </c>
      <c r="K719" s="850">
        <v>730.83999633789062</v>
      </c>
    </row>
    <row r="720" spans="1:11" ht="14.4" customHeight="1" x14ac:dyDescent="0.3">
      <c r="A720" s="831" t="s">
        <v>583</v>
      </c>
      <c r="B720" s="832" t="s">
        <v>584</v>
      </c>
      <c r="C720" s="835" t="s">
        <v>611</v>
      </c>
      <c r="D720" s="863" t="s">
        <v>612</v>
      </c>
      <c r="E720" s="835" t="s">
        <v>3826</v>
      </c>
      <c r="F720" s="863" t="s">
        <v>3827</v>
      </c>
      <c r="G720" s="835" t="s">
        <v>4228</v>
      </c>
      <c r="H720" s="835" t="s">
        <v>4229</v>
      </c>
      <c r="I720" s="849">
        <v>350.89999389648437</v>
      </c>
      <c r="J720" s="849">
        <v>1</v>
      </c>
      <c r="K720" s="850">
        <v>350.89999389648437</v>
      </c>
    </row>
    <row r="721" spans="1:11" ht="14.4" customHeight="1" x14ac:dyDescent="0.3">
      <c r="A721" s="831" t="s">
        <v>583</v>
      </c>
      <c r="B721" s="832" t="s">
        <v>584</v>
      </c>
      <c r="C721" s="835" t="s">
        <v>611</v>
      </c>
      <c r="D721" s="863" t="s">
        <v>612</v>
      </c>
      <c r="E721" s="835" t="s">
        <v>3826</v>
      </c>
      <c r="F721" s="863" t="s">
        <v>3827</v>
      </c>
      <c r="G721" s="835" t="s">
        <v>4230</v>
      </c>
      <c r="H721" s="835" t="s">
        <v>4231</v>
      </c>
      <c r="I721" s="849">
        <v>350.89999389648437</v>
      </c>
      <c r="J721" s="849">
        <v>1</v>
      </c>
      <c r="K721" s="850">
        <v>350.89999389648437</v>
      </c>
    </row>
    <row r="722" spans="1:11" ht="14.4" customHeight="1" x14ac:dyDescent="0.3">
      <c r="A722" s="831" t="s">
        <v>583</v>
      </c>
      <c r="B722" s="832" t="s">
        <v>584</v>
      </c>
      <c r="C722" s="835" t="s">
        <v>611</v>
      </c>
      <c r="D722" s="863" t="s">
        <v>612</v>
      </c>
      <c r="E722" s="835" t="s">
        <v>3826</v>
      </c>
      <c r="F722" s="863" t="s">
        <v>3827</v>
      </c>
      <c r="G722" s="835" t="s">
        <v>4600</v>
      </c>
      <c r="H722" s="835" t="s">
        <v>4601</v>
      </c>
      <c r="I722" s="849">
        <v>11.739999771118164</v>
      </c>
      <c r="J722" s="849">
        <v>20</v>
      </c>
      <c r="K722" s="850">
        <v>234.80000305175781</v>
      </c>
    </row>
    <row r="723" spans="1:11" ht="14.4" customHeight="1" x14ac:dyDescent="0.3">
      <c r="A723" s="831" t="s">
        <v>583</v>
      </c>
      <c r="B723" s="832" t="s">
        <v>584</v>
      </c>
      <c r="C723" s="835" t="s">
        <v>611</v>
      </c>
      <c r="D723" s="863" t="s">
        <v>612</v>
      </c>
      <c r="E723" s="835" t="s">
        <v>3826</v>
      </c>
      <c r="F723" s="863" t="s">
        <v>3827</v>
      </c>
      <c r="G723" s="835" t="s">
        <v>4848</v>
      </c>
      <c r="H723" s="835" t="s">
        <v>4849</v>
      </c>
      <c r="I723" s="849">
        <v>136.55000305175781</v>
      </c>
      <c r="J723" s="849">
        <v>1</v>
      </c>
      <c r="K723" s="850">
        <v>136.55000305175781</v>
      </c>
    </row>
    <row r="724" spans="1:11" ht="14.4" customHeight="1" x14ac:dyDescent="0.3">
      <c r="A724" s="831" t="s">
        <v>583</v>
      </c>
      <c r="B724" s="832" t="s">
        <v>584</v>
      </c>
      <c r="C724" s="835" t="s">
        <v>611</v>
      </c>
      <c r="D724" s="863" t="s">
        <v>612</v>
      </c>
      <c r="E724" s="835" t="s">
        <v>3826</v>
      </c>
      <c r="F724" s="863" t="s">
        <v>3827</v>
      </c>
      <c r="G724" s="835" t="s">
        <v>4850</v>
      </c>
      <c r="H724" s="835" t="s">
        <v>4851</v>
      </c>
      <c r="I724" s="849">
        <v>62.770000457763672</v>
      </c>
      <c r="J724" s="849">
        <v>1</v>
      </c>
      <c r="K724" s="850">
        <v>62.770000457763672</v>
      </c>
    </row>
    <row r="725" spans="1:11" ht="14.4" customHeight="1" x14ac:dyDescent="0.3">
      <c r="A725" s="831" t="s">
        <v>583</v>
      </c>
      <c r="B725" s="832" t="s">
        <v>584</v>
      </c>
      <c r="C725" s="835" t="s">
        <v>611</v>
      </c>
      <c r="D725" s="863" t="s">
        <v>612</v>
      </c>
      <c r="E725" s="835" t="s">
        <v>3826</v>
      </c>
      <c r="F725" s="863" t="s">
        <v>3827</v>
      </c>
      <c r="G725" s="835" t="s">
        <v>4852</v>
      </c>
      <c r="H725" s="835" t="s">
        <v>4853</v>
      </c>
      <c r="I725" s="849">
        <v>9.1999998092651367</v>
      </c>
      <c r="J725" s="849">
        <v>200</v>
      </c>
      <c r="K725" s="850">
        <v>1840</v>
      </c>
    </row>
    <row r="726" spans="1:11" ht="14.4" customHeight="1" x14ac:dyDescent="0.3">
      <c r="A726" s="831" t="s">
        <v>583</v>
      </c>
      <c r="B726" s="832" t="s">
        <v>584</v>
      </c>
      <c r="C726" s="835" t="s">
        <v>611</v>
      </c>
      <c r="D726" s="863" t="s">
        <v>612</v>
      </c>
      <c r="E726" s="835" t="s">
        <v>3826</v>
      </c>
      <c r="F726" s="863" t="s">
        <v>3827</v>
      </c>
      <c r="G726" s="835" t="s">
        <v>4854</v>
      </c>
      <c r="H726" s="835" t="s">
        <v>4855</v>
      </c>
      <c r="I726" s="849">
        <v>172.5</v>
      </c>
      <c r="J726" s="849">
        <v>1</v>
      </c>
      <c r="K726" s="850">
        <v>172.5</v>
      </c>
    </row>
    <row r="727" spans="1:11" ht="14.4" customHeight="1" x14ac:dyDescent="0.3">
      <c r="A727" s="831" t="s">
        <v>583</v>
      </c>
      <c r="B727" s="832" t="s">
        <v>584</v>
      </c>
      <c r="C727" s="835" t="s">
        <v>611</v>
      </c>
      <c r="D727" s="863" t="s">
        <v>612</v>
      </c>
      <c r="E727" s="835" t="s">
        <v>3826</v>
      </c>
      <c r="F727" s="863" t="s">
        <v>3827</v>
      </c>
      <c r="G727" s="835" t="s">
        <v>3834</v>
      </c>
      <c r="H727" s="835" t="s">
        <v>3835</v>
      </c>
      <c r="I727" s="849">
        <v>1.0920000314712524</v>
      </c>
      <c r="J727" s="849">
        <v>500</v>
      </c>
      <c r="K727" s="850">
        <v>546</v>
      </c>
    </row>
    <row r="728" spans="1:11" ht="14.4" customHeight="1" x14ac:dyDescent="0.3">
      <c r="A728" s="831" t="s">
        <v>583</v>
      </c>
      <c r="B728" s="832" t="s">
        <v>584</v>
      </c>
      <c r="C728" s="835" t="s">
        <v>611</v>
      </c>
      <c r="D728" s="863" t="s">
        <v>612</v>
      </c>
      <c r="E728" s="835" t="s">
        <v>3826</v>
      </c>
      <c r="F728" s="863" t="s">
        <v>3827</v>
      </c>
      <c r="G728" s="835" t="s">
        <v>3836</v>
      </c>
      <c r="H728" s="835" t="s">
        <v>3837</v>
      </c>
      <c r="I728" s="849">
        <v>0.47599999308586122</v>
      </c>
      <c r="J728" s="849">
        <v>600</v>
      </c>
      <c r="K728" s="850">
        <v>285</v>
      </c>
    </row>
    <row r="729" spans="1:11" ht="14.4" customHeight="1" x14ac:dyDescent="0.3">
      <c r="A729" s="831" t="s">
        <v>583</v>
      </c>
      <c r="B729" s="832" t="s">
        <v>584</v>
      </c>
      <c r="C729" s="835" t="s">
        <v>611</v>
      </c>
      <c r="D729" s="863" t="s">
        <v>612</v>
      </c>
      <c r="E729" s="835" t="s">
        <v>3826</v>
      </c>
      <c r="F729" s="863" t="s">
        <v>3827</v>
      </c>
      <c r="G729" s="835" t="s">
        <v>3838</v>
      </c>
      <c r="H729" s="835" t="s">
        <v>3839</v>
      </c>
      <c r="I729" s="849">
        <v>1.6749999523162842</v>
      </c>
      <c r="J729" s="849">
        <v>1600</v>
      </c>
      <c r="K729" s="850">
        <v>2680</v>
      </c>
    </row>
    <row r="730" spans="1:11" ht="14.4" customHeight="1" x14ac:dyDescent="0.3">
      <c r="A730" s="831" t="s">
        <v>583</v>
      </c>
      <c r="B730" s="832" t="s">
        <v>584</v>
      </c>
      <c r="C730" s="835" t="s">
        <v>611</v>
      </c>
      <c r="D730" s="863" t="s">
        <v>612</v>
      </c>
      <c r="E730" s="835" t="s">
        <v>3826</v>
      </c>
      <c r="F730" s="863" t="s">
        <v>3827</v>
      </c>
      <c r="G730" s="835" t="s">
        <v>3840</v>
      </c>
      <c r="H730" s="835" t="s">
        <v>3841</v>
      </c>
      <c r="I730" s="849">
        <v>0.67000001668930054</v>
      </c>
      <c r="J730" s="849">
        <v>400</v>
      </c>
      <c r="K730" s="850">
        <v>268</v>
      </c>
    </row>
    <row r="731" spans="1:11" ht="14.4" customHeight="1" x14ac:dyDescent="0.3">
      <c r="A731" s="831" t="s">
        <v>583</v>
      </c>
      <c r="B731" s="832" t="s">
        <v>584</v>
      </c>
      <c r="C731" s="835" t="s">
        <v>611</v>
      </c>
      <c r="D731" s="863" t="s">
        <v>612</v>
      </c>
      <c r="E731" s="835" t="s">
        <v>3826</v>
      </c>
      <c r="F731" s="863" t="s">
        <v>3827</v>
      </c>
      <c r="G731" s="835" t="s">
        <v>4342</v>
      </c>
      <c r="H731" s="835" t="s">
        <v>4343</v>
      </c>
      <c r="I731" s="849">
        <v>6.2300000190734863</v>
      </c>
      <c r="J731" s="849">
        <v>30</v>
      </c>
      <c r="K731" s="850">
        <v>186.89999389648437</v>
      </c>
    </row>
    <row r="732" spans="1:11" ht="14.4" customHeight="1" x14ac:dyDescent="0.3">
      <c r="A732" s="831" t="s">
        <v>583</v>
      </c>
      <c r="B732" s="832" t="s">
        <v>584</v>
      </c>
      <c r="C732" s="835" t="s">
        <v>611</v>
      </c>
      <c r="D732" s="863" t="s">
        <v>612</v>
      </c>
      <c r="E732" s="835" t="s">
        <v>3826</v>
      </c>
      <c r="F732" s="863" t="s">
        <v>3827</v>
      </c>
      <c r="G732" s="835" t="s">
        <v>4362</v>
      </c>
      <c r="H732" s="835" t="s">
        <v>4363</v>
      </c>
      <c r="I732" s="849">
        <v>42.349998474121094</v>
      </c>
      <c r="J732" s="849">
        <v>1</v>
      </c>
      <c r="K732" s="850">
        <v>42.349998474121094</v>
      </c>
    </row>
    <row r="733" spans="1:11" ht="14.4" customHeight="1" x14ac:dyDescent="0.3">
      <c r="A733" s="831" t="s">
        <v>583</v>
      </c>
      <c r="B733" s="832" t="s">
        <v>584</v>
      </c>
      <c r="C733" s="835" t="s">
        <v>611</v>
      </c>
      <c r="D733" s="863" t="s">
        <v>612</v>
      </c>
      <c r="E733" s="835" t="s">
        <v>3826</v>
      </c>
      <c r="F733" s="863" t="s">
        <v>3827</v>
      </c>
      <c r="G733" s="835" t="s">
        <v>4374</v>
      </c>
      <c r="H733" s="835" t="s">
        <v>4375</v>
      </c>
      <c r="I733" s="849">
        <v>1.2699999809265137</v>
      </c>
      <c r="J733" s="849">
        <v>825</v>
      </c>
      <c r="K733" s="850">
        <v>1047.75</v>
      </c>
    </row>
    <row r="734" spans="1:11" ht="14.4" customHeight="1" x14ac:dyDescent="0.3">
      <c r="A734" s="831" t="s">
        <v>583</v>
      </c>
      <c r="B734" s="832" t="s">
        <v>584</v>
      </c>
      <c r="C734" s="835" t="s">
        <v>611</v>
      </c>
      <c r="D734" s="863" t="s">
        <v>612</v>
      </c>
      <c r="E734" s="835" t="s">
        <v>3826</v>
      </c>
      <c r="F734" s="863" t="s">
        <v>3827</v>
      </c>
      <c r="G734" s="835" t="s">
        <v>4376</v>
      </c>
      <c r="H734" s="835" t="s">
        <v>4377</v>
      </c>
      <c r="I734" s="849">
        <v>1.0233333110809326</v>
      </c>
      <c r="J734" s="849">
        <v>450</v>
      </c>
      <c r="K734" s="850">
        <v>460.5</v>
      </c>
    </row>
    <row r="735" spans="1:11" ht="14.4" customHeight="1" x14ac:dyDescent="0.3">
      <c r="A735" s="831" t="s">
        <v>583</v>
      </c>
      <c r="B735" s="832" t="s">
        <v>584</v>
      </c>
      <c r="C735" s="835" t="s">
        <v>611</v>
      </c>
      <c r="D735" s="863" t="s">
        <v>612</v>
      </c>
      <c r="E735" s="835" t="s">
        <v>3844</v>
      </c>
      <c r="F735" s="863" t="s">
        <v>3845</v>
      </c>
      <c r="G735" s="835" t="s">
        <v>3846</v>
      </c>
      <c r="H735" s="835" t="s">
        <v>3847</v>
      </c>
      <c r="I735" s="849">
        <v>10.890000343322754</v>
      </c>
      <c r="J735" s="849">
        <v>100</v>
      </c>
      <c r="K735" s="850">
        <v>1089.0000305175781</v>
      </c>
    </row>
    <row r="736" spans="1:11" ht="14.4" customHeight="1" x14ac:dyDescent="0.3">
      <c r="A736" s="831" t="s">
        <v>583</v>
      </c>
      <c r="B736" s="832" t="s">
        <v>584</v>
      </c>
      <c r="C736" s="835" t="s">
        <v>611</v>
      </c>
      <c r="D736" s="863" t="s">
        <v>612</v>
      </c>
      <c r="E736" s="835" t="s">
        <v>3848</v>
      </c>
      <c r="F736" s="863" t="s">
        <v>3849</v>
      </c>
      <c r="G736" s="835" t="s">
        <v>3852</v>
      </c>
      <c r="H736" s="835" t="s">
        <v>3853</v>
      </c>
      <c r="I736" s="849">
        <v>0.30000001192092896</v>
      </c>
      <c r="J736" s="849">
        <v>200</v>
      </c>
      <c r="K736" s="850">
        <v>60</v>
      </c>
    </row>
    <row r="737" spans="1:11" ht="14.4" customHeight="1" x14ac:dyDescent="0.3">
      <c r="A737" s="831" t="s">
        <v>583</v>
      </c>
      <c r="B737" s="832" t="s">
        <v>584</v>
      </c>
      <c r="C737" s="835" t="s">
        <v>611</v>
      </c>
      <c r="D737" s="863" t="s">
        <v>612</v>
      </c>
      <c r="E737" s="835" t="s">
        <v>3848</v>
      </c>
      <c r="F737" s="863" t="s">
        <v>3849</v>
      </c>
      <c r="G737" s="835" t="s">
        <v>4433</v>
      </c>
      <c r="H737" s="835" t="s">
        <v>4434</v>
      </c>
      <c r="I737" s="849">
        <v>0.30500000715255737</v>
      </c>
      <c r="J737" s="849">
        <v>400</v>
      </c>
      <c r="K737" s="850">
        <v>122</v>
      </c>
    </row>
    <row r="738" spans="1:11" ht="14.4" customHeight="1" x14ac:dyDescent="0.3">
      <c r="A738" s="831" t="s">
        <v>583</v>
      </c>
      <c r="B738" s="832" t="s">
        <v>584</v>
      </c>
      <c r="C738" s="835" t="s">
        <v>611</v>
      </c>
      <c r="D738" s="863" t="s">
        <v>612</v>
      </c>
      <c r="E738" s="835" t="s">
        <v>3848</v>
      </c>
      <c r="F738" s="863" t="s">
        <v>3849</v>
      </c>
      <c r="G738" s="835" t="s">
        <v>3854</v>
      </c>
      <c r="H738" s="835" t="s">
        <v>3855</v>
      </c>
      <c r="I738" s="849">
        <v>0.54750001430511475</v>
      </c>
      <c r="J738" s="849">
        <v>800</v>
      </c>
      <c r="K738" s="850">
        <v>438</v>
      </c>
    </row>
    <row r="739" spans="1:11" ht="14.4" customHeight="1" x14ac:dyDescent="0.3">
      <c r="A739" s="831" t="s">
        <v>583</v>
      </c>
      <c r="B739" s="832" t="s">
        <v>584</v>
      </c>
      <c r="C739" s="835" t="s">
        <v>611</v>
      </c>
      <c r="D739" s="863" t="s">
        <v>612</v>
      </c>
      <c r="E739" s="835" t="s">
        <v>3862</v>
      </c>
      <c r="F739" s="863" t="s">
        <v>3863</v>
      </c>
      <c r="G739" s="835" t="s">
        <v>4443</v>
      </c>
      <c r="H739" s="835" t="s">
        <v>4444</v>
      </c>
      <c r="I739" s="849">
        <v>0.68999999761581421</v>
      </c>
      <c r="J739" s="849">
        <v>6400</v>
      </c>
      <c r="K739" s="850">
        <v>4416</v>
      </c>
    </row>
    <row r="740" spans="1:11" ht="14.4" customHeight="1" x14ac:dyDescent="0.3">
      <c r="A740" s="831" t="s">
        <v>583</v>
      </c>
      <c r="B740" s="832" t="s">
        <v>584</v>
      </c>
      <c r="C740" s="835" t="s">
        <v>611</v>
      </c>
      <c r="D740" s="863" t="s">
        <v>612</v>
      </c>
      <c r="E740" s="835" t="s">
        <v>3862</v>
      </c>
      <c r="F740" s="863" t="s">
        <v>3863</v>
      </c>
      <c r="G740" s="835" t="s">
        <v>3864</v>
      </c>
      <c r="H740" s="835" t="s">
        <v>3865</v>
      </c>
      <c r="I740" s="849">
        <v>0.68999999761581421</v>
      </c>
      <c r="J740" s="849">
        <v>6600</v>
      </c>
      <c r="K740" s="850">
        <v>4554</v>
      </c>
    </row>
    <row r="741" spans="1:11" ht="14.4" customHeight="1" x14ac:dyDescent="0.3">
      <c r="A741" s="831" t="s">
        <v>583</v>
      </c>
      <c r="B741" s="832" t="s">
        <v>584</v>
      </c>
      <c r="C741" s="835" t="s">
        <v>611</v>
      </c>
      <c r="D741" s="863" t="s">
        <v>612</v>
      </c>
      <c r="E741" s="835" t="s">
        <v>3862</v>
      </c>
      <c r="F741" s="863" t="s">
        <v>3863</v>
      </c>
      <c r="G741" s="835" t="s">
        <v>4445</v>
      </c>
      <c r="H741" s="835" t="s">
        <v>4446</v>
      </c>
      <c r="I741" s="849">
        <v>0.68999999761581421</v>
      </c>
      <c r="J741" s="849">
        <v>200</v>
      </c>
      <c r="K741" s="850">
        <v>138</v>
      </c>
    </row>
    <row r="742" spans="1:11" ht="14.4" customHeight="1" x14ac:dyDescent="0.3">
      <c r="A742" s="831" t="s">
        <v>583</v>
      </c>
      <c r="B742" s="832" t="s">
        <v>584</v>
      </c>
      <c r="C742" s="835" t="s">
        <v>611</v>
      </c>
      <c r="D742" s="863" t="s">
        <v>612</v>
      </c>
      <c r="E742" s="835" t="s">
        <v>3862</v>
      </c>
      <c r="F742" s="863" t="s">
        <v>3863</v>
      </c>
      <c r="G742" s="835" t="s">
        <v>4856</v>
      </c>
      <c r="H742" s="835" t="s">
        <v>4857</v>
      </c>
      <c r="I742" s="849">
        <v>7.5100002288818359</v>
      </c>
      <c r="J742" s="849">
        <v>4</v>
      </c>
      <c r="K742" s="850">
        <v>30.040000915527344</v>
      </c>
    </row>
    <row r="743" spans="1:11" ht="14.4" customHeight="1" x14ac:dyDescent="0.3">
      <c r="A743" s="831" t="s">
        <v>583</v>
      </c>
      <c r="B743" s="832" t="s">
        <v>584</v>
      </c>
      <c r="C743" s="835" t="s">
        <v>611</v>
      </c>
      <c r="D743" s="863" t="s">
        <v>612</v>
      </c>
      <c r="E743" s="835" t="s">
        <v>3878</v>
      </c>
      <c r="F743" s="863" t="s">
        <v>3879</v>
      </c>
      <c r="G743" s="835" t="s">
        <v>3880</v>
      </c>
      <c r="H743" s="835" t="s">
        <v>3881</v>
      </c>
      <c r="I743" s="849">
        <v>15.609999656677246</v>
      </c>
      <c r="J743" s="849">
        <v>400</v>
      </c>
      <c r="K743" s="850">
        <v>6244</v>
      </c>
    </row>
    <row r="744" spans="1:11" ht="14.4" customHeight="1" x14ac:dyDescent="0.3">
      <c r="A744" s="831" t="s">
        <v>583</v>
      </c>
      <c r="B744" s="832" t="s">
        <v>584</v>
      </c>
      <c r="C744" s="835" t="s">
        <v>614</v>
      </c>
      <c r="D744" s="863" t="s">
        <v>615</v>
      </c>
      <c r="E744" s="835" t="s">
        <v>3882</v>
      </c>
      <c r="F744" s="863" t="s">
        <v>3883</v>
      </c>
      <c r="G744" s="835" t="s">
        <v>3904</v>
      </c>
      <c r="H744" s="835" t="s">
        <v>3905</v>
      </c>
      <c r="I744" s="849">
        <v>152.46000671386719</v>
      </c>
      <c r="J744" s="849">
        <v>5</v>
      </c>
      <c r="K744" s="850">
        <v>762.30001831054688</v>
      </c>
    </row>
    <row r="745" spans="1:11" ht="14.4" customHeight="1" x14ac:dyDescent="0.3">
      <c r="A745" s="831" t="s">
        <v>583</v>
      </c>
      <c r="B745" s="832" t="s">
        <v>584</v>
      </c>
      <c r="C745" s="835" t="s">
        <v>614</v>
      </c>
      <c r="D745" s="863" t="s">
        <v>615</v>
      </c>
      <c r="E745" s="835" t="s">
        <v>3810</v>
      </c>
      <c r="F745" s="863" t="s">
        <v>3811</v>
      </c>
      <c r="G745" s="835" t="s">
        <v>4858</v>
      </c>
      <c r="H745" s="835" t="s">
        <v>4859</v>
      </c>
      <c r="I745" s="849">
        <v>8.0100002288818359</v>
      </c>
      <c r="J745" s="849">
        <v>100</v>
      </c>
      <c r="K745" s="850">
        <v>801</v>
      </c>
    </row>
    <row r="746" spans="1:11" ht="14.4" customHeight="1" x14ac:dyDescent="0.3">
      <c r="A746" s="831" t="s">
        <v>583</v>
      </c>
      <c r="B746" s="832" t="s">
        <v>584</v>
      </c>
      <c r="C746" s="835" t="s">
        <v>614</v>
      </c>
      <c r="D746" s="863" t="s">
        <v>615</v>
      </c>
      <c r="E746" s="835" t="s">
        <v>3810</v>
      </c>
      <c r="F746" s="863" t="s">
        <v>3811</v>
      </c>
      <c r="G746" s="835" t="s">
        <v>3812</v>
      </c>
      <c r="H746" s="835" t="s">
        <v>3813</v>
      </c>
      <c r="I746" s="849">
        <v>1.3799999952316284</v>
      </c>
      <c r="J746" s="849">
        <v>350</v>
      </c>
      <c r="K746" s="850">
        <v>483</v>
      </c>
    </row>
    <row r="747" spans="1:11" ht="14.4" customHeight="1" x14ac:dyDescent="0.3">
      <c r="A747" s="831" t="s">
        <v>583</v>
      </c>
      <c r="B747" s="832" t="s">
        <v>584</v>
      </c>
      <c r="C747" s="835" t="s">
        <v>614</v>
      </c>
      <c r="D747" s="863" t="s">
        <v>615</v>
      </c>
      <c r="E747" s="835" t="s">
        <v>3810</v>
      </c>
      <c r="F747" s="863" t="s">
        <v>3811</v>
      </c>
      <c r="G747" s="835" t="s">
        <v>3816</v>
      </c>
      <c r="H747" s="835" t="s">
        <v>3817</v>
      </c>
      <c r="I747" s="849">
        <v>0.85000002384185791</v>
      </c>
      <c r="J747" s="849">
        <v>200</v>
      </c>
      <c r="K747" s="850">
        <v>170</v>
      </c>
    </row>
    <row r="748" spans="1:11" ht="14.4" customHeight="1" x14ac:dyDescent="0.3">
      <c r="A748" s="831" t="s">
        <v>583</v>
      </c>
      <c r="B748" s="832" t="s">
        <v>584</v>
      </c>
      <c r="C748" s="835" t="s">
        <v>614</v>
      </c>
      <c r="D748" s="863" t="s">
        <v>615</v>
      </c>
      <c r="E748" s="835" t="s">
        <v>3810</v>
      </c>
      <c r="F748" s="863" t="s">
        <v>3811</v>
      </c>
      <c r="G748" s="835" t="s">
        <v>3818</v>
      </c>
      <c r="H748" s="835" t="s">
        <v>3819</v>
      </c>
      <c r="I748" s="849">
        <v>1.5199999809265137</v>
      </c>
      <c r="J748" s="849">
        <v>50</v>
      </c>
      <c r="K748" s="850">
        <v>76</v>
      </c>
    </row>
    <row r="749" spans="1:11" ht="14.4" customHeight="1" x14ac:dyDescent="0.3">
      <c r="A749" s="831" t="s">
        <v>583</v>
      </c>
      <c r="B749" s="832" t="s">
        <v>584</v>
      </c>
      <c r="C749" s="835" t="s">
        <v>614</v>
      </c>
      <c r="D749" s="863" t="s">
        <v>615</v>
      </c>
      <c r="E749" s="835" t="s">
        <v>3810</v>
      </c>
      <c r="F749" s="863" t="s">
        <v>3811</v>
      </c>
      <c r="G749" s="835" t="s">
        <v>4507</v>
      </c>
      <c r="H749" s="835" t="s">
        <v>4508</v>
      </c>
      <c r="I749" s="849">
        <v>10.744999885559082</v>
      </c>
      <c r="J749" s="849">
        <v>48</v>
      </c>
      <c r="K749" s="850">
        <v>515.6400146484375</v>
      </c>
    </row>
    <row r="750" spans="1:11" ht="14.4" customHeight="1" x14ac:dyDescent="0.3">
      <c r="A750" s="831" t="s">
        <v>583</v>
      </c>
      <c r="B750" s="832" t="s">
        <v>584</v>
      </c>
      <c r="C750" s="835" t="s">
        <v>614</v>
      </c>
      <c r="D750" s="863" t="s">
        <v>615</v>
      </c>
      <c r="E750" s="835" t="s">
        <v>3810</v>
      </c>
      <c r="F750" s="863" t="s">
        <v>3811</v>
      </c>
      <c r="G750" s="835" t="s">
        <v>4509</v>
      </c>
      <c r="H750" s="835" t="s">
        <v>4510</v>
      </c>
      <c r="I750" s="849">
        <v>24.685000419616699</v>
      </c>
      <c r="J750" s="849">
        <v>24</v>
      </c>
      <c r="K750" s="850">
        <v>592.41000366210937</v>
      </c>
    </row>
    <row r="751" spans="1:11" ht="14.4" customHeight="1" x14ac:dyDescent="0.3">
      <c r="A751" s="831" t="s">
        <v>583</v>
      </c>
      <c r="B751" s="832" t="s">
        <v>584</v>
      </c>
      <c r="C751" s="835" t="s">
        <v>614</v>
      </c>
      <c r="D751" s="863" t="s">
        <v>615</v>
      </c>
      <c r="E751" s="835" t="s">
        <v>3810</v>
      </c>
      <c r="F751" s="863" t="s">
        <v>3811</v>
      </c>
      <c r="G751" s="835" t="s">
        <v>3822</v>
      </c>
      <c r="H751" s="835" t="s">
        <v>3823</v>
      </c>
      <c r="I751" s="849">
        <v>41.540000915527344</v>
      </c>
      <c r="J751" s="849">
        <v>28</v>
      </c>
      <c r="K751" s="850">
        <v>1163.199951171875</v>
      </c>
    </row>
    <row r="752" spans="1:11" ht="14.4" customHeight="1" x14ac:dyDescent="0.3">
      <c r="A752" s="831" t="s">
        <v>583</v>
      </c>
      <c r="B752" s="832" t="s">
        <v>584</v>
      </c>
      <c r="C752" s="835" t="s">
        <v>614</v>
      </c>
      <c r="D752" s="863" t="s">
        <v>615</v>
      </c>
      <c r="E752" s="835" t="s">
        <v>3810</v>
      </c>
      <c r="F752" s="863" t="s">
        <v>3811</v>
      </c>
      <c r="G752" s="835" t="s">
        <v>4513</v>
      </c>
      <c r="H752" s="835" t="s">
        <v>4514</v>
      </c>
      <c r="I752" s="849">
        <v>10.689999580383301</v>
      </c>
      <c r="J752" s="849">
        <v>80</v>
      </c>
      <c r="K752" s="850">
        <v>855.20001220703125</v>
      </c>
    </row>
    <row r="753" spans="1:11" ht="14.4" customHeight="1" x14ac:dyDescent="0.3">
      <c r="A753" s="831" t="s">
        <v>583</v>
      </c>
      <c r="B753" s="832" t="s">
        <v>584</v>
      </c>
      <c r="C753" s="835" t="s">
        <v>614</v>
      </c>
      <c r="D753" s="863" t="s">
        <v>615</v>
      </c>
      <c r="E753" s="835" t="s">
        <v>3810</v>
      </c>
      <c r="F753" s="863" t="s">
        <v>3811</v>
      </c>
      <c r="G753" s="835" t="s">
        <v>3824</v>
      </c>
      <c r="H753" s="835" t="s">
        <v>3825</v>
      </c>
      <c r="I753" s="849">
        <v>0.67000001668930054</v>
      </c>
      <c r="J753" s="849">
        <v>750</v>
      </c>
      <c r="K753" s="850">
        <v>502.5</v>
      </c>
    </row>
    <row r="754" spans="1:11" ht="14.4" customHeight="1" x14ac:dyDescent="0.3">
      <c r="A754" s="831" t="s">
        <v>583</v>
      </c>
      <c r="B754" s="832" t="s">
        <v>584</v>
      </c>
      <c r="C754" s="835" t="s">
        <v>614</v>
      </c>
      <c r="D754" s="863" t="s">
        <v>615</v>
      </c>
      <c r="E754" s="835" t="s">
        <v>3826</v>
      </c>
      <c r="F754" s="863" t="s">
        <v>3827</v>
      </c>
      <c r="G754" s="835" t="s">
        <v>4860</v>
      </c>
      <c r="H754" s="835" t="s">
        <v>4861</v>
      </c>
      <c r="I754" s="849">
        <v>2.9000000953674316</v>
      </c>
      <c r="J754" s="849">
        <v>100</v>
      </c>
      <c r="K754" s="850">
        <v>290</v>
      </c>
    </row>
    <row r="755" spans="1:11" ht="14.4" customHeight="1" x14ac:dyDescent="0.3">
      <c r="A755" s="831" t="s">
        <v>583</v>
      </c>
      <c r="B755" s="832" t="s">
        <v>584</v>
      </c>
      <c r="C755" s="835" t="s">
        <v>614</v>
      </c>
      <c r="D755" s="863" t="s">
        <v>615</v>
      </c>
      <c r="E755" s="835" t="s">
        <v>3826</v>
      </c>
      <c r="F755" s="863" t="s">
        <v>3827</v>
      </c>
      <c r="G755" s="835" t="s">
        <v>4517</v>
      </c>
      <c r="H755" s="835" t="s">
        <v>4518</v>
      </c>
      <c r="I755" s="849">
        <v>2.9100000858306885</v>
      </c>
      <c r="J755" s="849">
        <v>50</v>
      </c>
      <c r="K755" s="850">
        <v>145.5</v>
      </c>
    </row>
    <row r="756" spans="1:11" ht="14.4" customHeight="1" x14ac:dyDescent="0.3">
      <c r="A756" s="831" t="s">
        <v>583</v>
      </c>
      <c r="B756" s="832" t="s">
        <v>584</v>
      </c>
      <c r="C756" s="835" t="s">
        <v>614</v>
      </c>
      <c r="D756" s="863" t="s">
        <v>615</v>
      </c>
      <c r="E756" s="835" t="s">
        <v>3826</v>
      </c>
      <c r="F756" s="863" t="s">
        <v>3827</v>
      </c>
      <c r="G756" s="835" t="s">
        <v>4862</v>
      </c>
      <c r="H756" s="835" t="s">
        <v>4863</v>
      </c>
      <c r="I756" s="849">
        <v>2.9000000953674316</v>
      </c>
      <c r="J756" s="849">
        <v>50</v>
      </c>
      <c r="K756" s="850">
        <v>145</v>
      </c>
    </row>
    <row r="757" spans="1:11" ht="14.4" customHeight="1" x14ac:dyDescent="0.3">
      <c r="A757" s="831" t="s">
        <v>583</v>
      </c>
      <c r="B757" s="832" t="s">
        <v>584</v>
      </c>
      <c r="C757" s="835" t="s">
        <v>614</v>
      </c>
      <c r="D757" s="863" t="s">
        <v>615</v>
      </c>
      <c r="E757" s="835" t="s">
        <v>3826</v>
      </c>
      <c r="F757" s="863" t="s">
        <v>3827</v>
      </c>
      <c r="G757" s="835" t="s">
        <v>4521</v>
      </c>
      <c r="H757" s="835" t="s">
        <v>4522</v>
      </c>
      <c r="I757" s="849">
        <v>2.3937501013278961</v>
      </c>
      <c r="J757" s="849">
        <v>1020</v>
      </c>
      <c r="K757" s="850">
        <v>2440.1999816894531</v>
      </c>
    </row>
    <row r="758" spans="1:11" ht="14.4" customHeight="1" x14ac:dyDescent="0.3">
      <c r="A758" s="831" t="s">
        <v>583</v>
      </c>
      <c r="B758" s="832" t="s">
        <v>584</v>
      </c>
      <c r="C758" s="835" t="s">
        <v>614</v>
      </c>
      <c r="D758" s="863" t="s">
        <v>615</v>
      </c>
      <c r="E758" s="835" t="s">
        <v>3826</v>
      </c>
      <c r="F758" s="863" t="s">
        <v>3827</v>
      </c>
      <c r="G758" s="835" t="s">
        <v>3828</v>
      </c>
      <c r="H758" s="835" t="s">
        <v>3829</v>
      </c>
      <c r="I758" s="849">
        <v>1.9360000133514403</v>
      </c>
      <c r="J758" s="849">
        <v>950</v>
      </c>
      <c r="K758" s="850">
        <v>1836.5</v>
      </c>
    </row>
    <row r="759" spans="1:11" ht="14.4" customHeight="1" x14ac:dyDescent="0.3">
      <c r="A759" s="831" t="s">
        <v>583</v>
      </c>
      <c r="B759" s="832" t="s">
        <v>584</v>
      </c>
      <c r="C759" s="835" t="s">
        <v>614</v>
      </c>
      <c r="D759" s="863" t="s">
        <v>615</v>
      </c>
      <c r="E759" s="835" t="s">
        <v>3826</v>
      </c>
      <c r="F759" s="863" t="s">
        <v>3827</v>
      </c>
      <c r="G759" s="835" t="s">
        <v>4088</v>
      </c>
      <c r="H759" s="835" t="s">
        <v>4089</v>
      </c>
      <c r="I759" s="849">
        <v>11.493333180745443</v>
      </c>
      <c r="J759" s="849">
        <v>300</v>
      </c>
      <c r="K759" s="850">
        <v>3448</v>
      </c>
    </row>
    <row r="760" spans="1:11" ht="14.4" customHeight="1" x14ac:dyDescent="0.3">
      <c r="A760" s="831" t="s">
        <v>583</v>
      </c>
      <c r="B760" s="832" t="s">
        <v>584</v>
      </c>
      <c r="C760" s="835" t="s">
        <v>614</v>
      </c>
      <c r="D760" s="863" t="s">
        <v>615</v>
      </c>
      <c r="E760" s="835" t="s">
        <v>3826</v>
      </c>
      <c r="F760" s="863" t="s">
        <v>3827</v>
      </c>
      <c r="G760" s="835" t="s">
        <v>4528</v>
      </c>
      <c r="H760" s="835" t="s">
        <v>4529</v>
      </c>
      <c r="I760" s="849">
        <v>38.5</v>
      </c>
      <c r="J760" s="849">
        <v>700</v>
      </c>
      <c r="K760" s="850">
        <v>26951.649780273438</v>
      </c>
    </row>
    <row r="761" spans="1:11" ht="14.4" customHeight="1" x14ac:dyDescent="0.3">
      <c r="A761" s="831" t="s">
        <v>583</v>
      </c>
      <c r="B761" s="832" t="s">
        <v>584</v>
      </c>
      <c r="C761" s="835" t="s">
        <v>614</v>
      </c>
      <c r="D761" s="863" t="s">
        <v>615</v>
      </c>
      <c r="E761" s="835" t="s">
        <v>3826</v>
      </c>
      <c r="F761" s="863" t="s">
        <v>3827</v>
      </c>
      <c r="G761" s="835" t="s">
        <v>4094</v>
      </c>
      <c r="H761" s="835" t="s">
        <v>4095</v>
      </c>
      <c r="I761" s="849">
        <v>11.144999980926514</v>
      </c>
      <c r="J761" s="849">
        <v>200</v>
      </c>
      <c r="K761" s="850">
        <v>2229</v>
      </c>
    </row>
    <row r="762" spans="1:11" ht="14.4" customHeight="1" x14ac:dyDescent="0.3">
      <c r="A762" s="831" t="s">
        <v>583</v>
      </c>
      <c r="B762" s="832" t="s">
        <v>584</v>
      </c>
      <c r="C762" s="835" t="s">
        <v>614</v>
      </c>
      <c r="D762" s="863" t="s">
        <v>615</v>
      </c>
      <c r="E762" s="835" t="s">
        <v>3826</v>
      </c>
      <c r="F762" s="863" t="s">
        <v>3827</v>
      </c>
      <c r="G762" s="835" t="s">
        <v>4530</v>
      </c>
      <c r="H762" s="835" t="s">
        <v>4531</v>
      </c>
      <c r="I762" s="849">
        <v>41</v>
      </c>
      <c r="J762" s="849">
        <v>40</v>
      </c>
      <c r="K762" s="850">
        <v>1639.800048828125</v>
      </c>
    </row>
    <row r="763" spans="1:11" ht="14.4" customHeight="1" x14ac:dyDescent="0.3">
      <c r="A763" s="831" t="s">
        <v>583</v>
      </c>
      <c r="B763" s="832" t="s">
        <v>584</v>
      </c>
      <c r="C763" s="835" t="s">
        <v>614</v>
      </c>
      <c r="D763" s="863" t="s">
        <v>615</v>
      </c>
      <c r="E763" s="835" t="s">
        <v>3826</v>
      </c>
      <c r="F763" s="863" t="s">
        <v>3827</v>
      </c>
      <c r="G763" s="835" t="s">
        <v>4532</v>
      </c>
      <c r="H763" s="835" t="s">
        <v>4533</v>
      </c>
      <c r="I763" s="849">
        <v>66.550003051757812</v>
      </c>
      <c r="J763" s="849">
        <v>50</v>
      </c>
      <c r="K763" s="850">
        <v>3327.5</v>
      </c>
    </row>
    <row r="764" spans="1:11" ht="14.4" customHeight="1" x14ac:dyDescent="0.3">
      <c r="A764" s="831" t="s">
        <v>583</v>
      </c>
      <c r="B764" s="832" t="s">
        <v>584</v>
      </c>
      <c r="C764" s="835" t="s">
        <v>614</v>
      </c>
      <c r="D764" s="863" t="s">
        <v>615</v>
      </c>
      <c r="E764" s="835" t="s">
        <v>3826</v>
      </c>
      <c r="F764" s="863" t="s">
        <v>3827</v>
      </c>
      <c r="G764" s="835" t="s">
        <v>4108</v>
      </c>
      <c r="H764" s="835" t="s">
        <v>4109</v>
      </c>
      <c r="I764" s="849">
        <v>6.0999999046325684</v>
      </c>
      <c r="J764" s="849">
        <v>40</v>
      </c>
      <c r="K764" s="850">
        <v>244</v>
      </c>
    </row>
    <row r="765" spans="1:11" ht="14.4" customHeight="1" x14ac:dyDescent="0.3">
      <c r="A765" s="831" t="s">
        <v>583</v>
      </c>
      <c r="B765" s="832" t="s">
        <v>584</v>
      </c>
      <c r="C765" s="835" t="s">
        <v>614</v>
      </c>
      <c r="D765" s="863" t="s">
        <v>615</v>
      </c>
      <c r="E765" s="835" t="s">
        <v>3826</v>
      </c>
      <c r="F765" s="863" t="s">
        <v>3827</v>
      </c>
      <c r="G765" s="835" t="s">
        <v>3832</v>
      </c>
      <c r="H765" s="835" t="s">
        <v>3833</v>
      </c>
      <c r="I765" s="849">
        <v>3.4483333826065063</v>
      </c>
      <c r="J765" s="849">
        <v>1440</v>
      </c>
      <c r="K765" s="850">
        <v>4966.3999633789062</v>
      </c>
    </row>
    <row r="766" spans="1:11" ht="14.4" customHeight="1" x14ac:dyDescent="0.3">
      <c r="A766" s="831" t="s">
        <v>583</v>
      </c>
      <c r="B766" s="832" t="s">
        <v>584</v>
      </c>
      <c r="C766" s="835" t="s">
        <v>614</v>
      </c>
      <c r="D766" s="863" t="s">
        <v>615</v>
      </c>
      <c r="E766" s="835" t="s">
        <v>3826</v>
      </c>
      <c r="F766" s="863" t="s">
        <v>3827</v>
      </c>
      <c r="G766" s="835" t="s">
        <v>4542</v>
      </c>
      <c r="H766" s="835" t="s">
        <v>4543</v>
      </c>
      <c r="I766" s="849">
        <v>17.909999847412109</v>
      </c>
      <c r="J766" s="849">
        <v>20</v>
      </c>
      <c r="K766" s="850">
        <v>358.16000366210937</v>
      </c>
    </row>
    <row r="767" spans="1:11" ht="14.4" customHeight="1" x14ac:dyDescent="0.3">
      <c r="A767" s="831" t="s">
        <v>583</v>
      </c>
      <c r="B767" s="832" t="s">
        <v>584</v>
      </c>
      <c r="C767" s="835" t="s">
        <v>614</v>
      </c>
      <c r="D767" s="863" t="s">
        <v>615</v>
      </c>
      <c r="E767" s="835" t="s">
        <v>3826</v>
      </c>
      <c r="F767" s="863" t="s">
        <v>3827</v>
      </c>
      <c r="G767" s="835" t="s">
        <v>4864</v>
      </c>
      <c r="H767" s="835" t="s">
        <v>4865</v>
      </c>
      <c r="I767" s="849">
        <v>26.399999618530273</v>
      </c>
      <c r="J767" s="849">
        <v>60</v>
      </c>
      <c r="K767" s="850">
        <v>1584.1199340820312</v>
      </c>
    </row>
    <row r="768" spans="1:11" ht="14.4" customHeight="1" x14ac:dyDescent="0.3">
      <c r="A768" s="831" t="s">
        <v>583</v>
      </c>
      <c r="B768" s="832" t="s">
        <v>584</v>
      </c>
      <c r="C768" s="835" t="s">
        <v>614</v>
      </c>
      <c r="D768" s="863" t="s">
        <v>615</v>
      </c>
      <c r="E768" s="835" t="s">
        <v>3826</v>
      </c>
      <c r="F768" s="863" t="s">
        <v>3827</v>
      </c>
      <c r="G768" s="835" t="s">
        <v>4544</v>
      </c>
      <c r="H768" s="835" t="s">
        <v>4545</v>
      </c>
      <c r="I768" s="849">
        <v>17.909999847412109</v>
      </c>
      <c r="J768" s="849">
        <v>40</v>
      </c>
      <c r="K768" s="850">
        <v>716.4000244140625</v>
      </c>
    </row>
    <row r="769" spans="1:11" ht="14.4" customHeight="1" x14ac:dyDescent="0.3">
      <c r="A769" s="831" t="s">
        <v>583</v>
      </c>
      <c r="B769" s="832" t="s">
        <v>584</v>
      </c>
      <c r="C769" s="835" t="s">
        <v>614</v>
      </c>
      <c r="D769" s="863" t="s">
        <v>615</v>
      </c>
      <c r="E769" s="835" t="s">
        <v>3826</v>
      </c>
      <c r="F769" s="863" t="s">
        <v>3827</v>
      </c>
      <c r="G769" s="835" t="s">
        <v>4546</v>
      </c>
      <c r="H769" s="835" t="s">
        <v>4547</v>
      </c>
      <c r="I769" s="849">
        <v>53.290000915527344</v>
      </c>
      <c r="J769" s="849">
        <v>80</v>
      </c>
      <c r="K769" s="850">
        <v>4263.14013671875</v>
      </c>
    </row>
    <row r="770" spans="1:11" ht="14.4" customHeight="1" x14ac:dyDescent="0.3">
      <c r="A770" s="831" t="s">
        <v>583</v>
      </c>
      <c r="B770" s="832" t="s">
        <v>584</v>
      </c>
      <c r="C770" s="835" t="s">
        <v>614</v>
      </c>
      <c r="D770" s="863" t="s">
        <v>615</v>
      </c>
      <c r="E770" s="835" t="s">
        <v>3826</v>
      </c>
      <c r="F770" s="863" t="s">
        <v>3827</v>
      </c>
      <c r="G770" s="835" t="s">
        <v>4548</v>
      </c>
      <c r="H770" s="835" t="s">
        <v>4549</v>
      </c>
      <c r="I770" s="849">
        <v>17.90874981880188</v>
      </c>
      <c r="J770" s="849">
        <v>120</v>
      </c>
      <c r="K770" s="850">
        <v>2149.0000305175781</v>
      </c>
    </row>
    <row r="771" spans="1:11" ht="14.4" customHeight="1" x14ac:dyDescent="0.3">
      <c r="A771" s="831" t="s">
        <v>583</v>
      </c>
      <c r="B771" s="832" t="s">
        <v>584</v>
      </c>
      <c r="C771" s="835" t="s">
        <v>614</v>
      </c>
      <c r="D771" s="863" t="s">
        <v>615</v>
      </c>
      <c r="E771" s="835" t="s">
        <v>3826</v>
      </c>
      <c r="F771" s="863" t="s">
        <v>3827</v>
      </c>
      <c r="G771" s="835" t="s">
        <v>4550</v>
      </c>
      <c r="H771" s="835" t="s">
        <v>4551</v>
      </c>
      <c r="I771" s="849">
        <v>17.904999732971191</v>
      </c>
      <c r="J771" s="849">
        <v>50</v>
      </c>
      <c r="K771" s="850">
        <v>895.20001220703125</v>
      </c>
    </row>
    <row r="772" spans="1:11" ht="14.4" customHeight="1" x14ac:dyDescent="0.3">
      <c r="A772" s="831" t="s">
        <v>583</v>
      </c>
      <c r="B772" s="832" t="s">
        <v>584</v>
      </c>
      <c r="C772" s="835" t="s">
        <v>614</v>
      </c>
      <c r="D772" s="863" t="s">
        <v>615</v>
      </c>
      <c r="E772" s="835" t="s">
        <v>3826</v>
      </c>
      <c r="F772" s="863" t="s">
        <v>3827</v>
      </c>
      <c r="G772" s="835" t="s">
        <v>4552</v>
      </c>
      <c r="H772" s="835" t="s">
        <v>4553</v>
      </c>
      <c r="I772" s="849">
        <v>17.909999847412109</v>
      </c>
      <c r="J772" s="849">
        <v>20</v>
      </c>
      <c r="K772" s="850">
        <v>358.20001220703125</v>
      </c>
    </row>
    <row r="773" spans="1:11" ht="14.4" customHeight="1" x14ac:dyDescent="0.3">
      <c r="A773" s="831" t="s">
        <v>583</v>
      </c>
      <c r="B773" s="832" t="s">
        <v>584</v>
      </c>
      <c r="C773" s="835" t="s">
        <v>614</v>
      </c>
      <c r="D773" s="863" t="s">
        <v>615</v>
      </c>
      <c r="E773" s="835" t="s">
        <v>3826</v>
      </c>
      <c r="F773" s="863" t="s">
        <v>3827</v>
      </c>
      <c r="G773" s="835" t="s">
        <v>4554</v>
      </c>
      <c r="H773" s="835" t="s">
        <v>4555</v>
      </c>
      <c r="I773" s="849">
        <v>17.899999618530273</v>
      </c>
      <c r="J773" s="849">
        <v>10</v>
      </c>
      <c r="K773" s="850">
        <v>179</v>
      </c>
    </row>
    <row r="774" spans="1:11" ht="14.4" customHeight="1" x14ac:dyDescent="0.3">
      <c r="A774" s="831" t="s">
        <v>583</v>
      </c>
      <c r="B774" s="832" t="s">
        <v>584</v>
      </c>
      <c r="C774" s="835" t="s">
        <v>614</v>
      </c>
      <c r="D774" s="863" t="s">
        <v>615</v>
      </c>
      <c r="E774" s="835" t="s">
        <v>3826</v>
      </c>
      <c r="F774" s="863" t="s">
        <v>3827</v>
      </c>
      <c r="G774" s="835" t="s">
        <v>4116</v>
      </c>
      <c r="H774" s="835" t="s">
        <v>4117</v>
      </c>
      <c r="I774" s="849">
        <v>17.909999847412109</v>
      </c>
      <c r="J774" s="849">
        <v>20</v>
      </c>
      <c r="K774" s="850">
        <v>358.20001220703125</v>
      </c>
    </row>
    <row r="775" spans="1:11" ht="14.4" customHeight="1" x14ac:dyDescent="0.3">
      <c r="A775" s="831" t="s">
        <v>583</v>
      </c>
      <c r="B775" s="832" t="s">
        <v>584</v>
      </c>
      <c r="C775" s="835" t="s">
        <v>614</v>
      </c>
      <c r="D775" s="863" t="s">
        <v>615</v>
      </c>
      <c r="E775" s="835" t="s">
        <v>3826</v>
      </c>
      <c r="F775" s="863" t="s">
        <v>3827</v>
      </c>
      <c r="G775" s="835" t="s">
        <v>4556</v>
      </c>
      <c r="H775" s="835" t="s">
        <v>4557</v>
      </c>
      <c r="I775" s="849">
        <v>22</v>
      </c>
      <c r="J775" s="849">
        <v>10</v>
      </c>
      <c r="K775" s="850">
        <v>220</v>
      </c>
    </row>
    <row r="776" spans="1:11" ht="14.4" customHeight="1" x14ac:dyDescent="0.3">
      <c r="A776" s="831" t="s">
        <v>583</v>
      </c>
      <c r="B776" s="832" t="s">
        <v>584</v>
      </c>
      <c r="C776" s="835" t="s">
        <v>614</v>
      </c>
      <c r="D776" s="863" t="s">
        <v>615</v>
      </c>
      <c r="E776" s="835" t="s">
        <v>3826</v>
      </c>
      <c r="F776" s="863" t="s">
        <v>3827</v>
      </c>
      <c r="G776" s="835" t="s">
        <v>4118</v>
      </c>
      <c r="H776" s="835" t="s">
        <v>4119</v>
      </c>
      <c r="I776" s="849">
        <v>17.909999847412109</v>
      </c>
      <c r="J776" s="849">
        <v>20</v>
      </c>
      <c r="K776" s="850">
        <v>358.20001220703125</v>
      </c>
    </row>
    <row r="777" spans="1:11" ht="14.4" customHeight="1" x14ac:dyDescent="0.3">
      <c r="A777" s="831" t="s">
        <v>583</v>
      </c>
      <c r="B777" s="832" t="s">
        <v>584</v>
      </c>
      <c r="C777" s="835" t="s">
        <v>614</v>
      </c>
      <c r="D777" s="863" t="s">
        <v>615</v>
      </c>
      <c r="E777" s="835" t="s">
        <v>3826</v>
      </c>
      <c r="F777" s="863" t="s">
        <v>3827</v>
      </c>
      <c r="G777" s="835" t="s">
        <v>4124</v>
      </c>
      <c r="H777" s="835" t="s">
        <v>4125</v>
      </c>
      <c r="I777" s="849">
        <v>17.909999847412109</v>
      </c>
      <c r="J777" s="849">
        <v>10</v>
      </c>
      <c r="K777" s="850">
        <v>179.10000610351562</v>
      </c>
    </row>
    <row r="778" spans="1:11" ht="14.4" customHeight="1" x14ac:dyDescent="0.3">
      <c r="A778" s="831" t="s">
        <v>583</v>
      </c>
      <c r="B778" s="832" t="s">
        <v>584</v>
      </c>
      <c r="C778" s="835" t="s">
        <v>614</v>
      </c>
      <c r="D778" s="863" t="s">
        <v>615</v>
      </c>
      <c r="E778" s="835" t="s">
        <v>3826</v>
      </c>
      <c r="F778" s="863" t="s">
        <v>3827</v>
      </c>
      <c r="G778" s="835" t="s">
        <v>4136</v>
      </c>
      <c r="H778" s="835" t="s">
        <v>4137</v>
      </c>
      <c r="I778" s="849">
        <v>21.899999618530273</v>
      </c>
      <c r="J778" s="849">
        <v>200</v>
      </c>
      <c r="K778" s="850">
        <v>4380.2001953125</v>
      </c>
    </row>
    <row r="779" spans="1:11" ht="14.4" customHeight="1" x14ac:dyDescent="0.3">
      <c r="A779" s="831" t="s">
        <v>583</v>
      </c>
      <c r="B779" s="832" t="s">
        <v>584</v>
      </c>
      <c r="C779" s="835" t="s">
        <v>614</v>
      </c>
      <c r="D779" s="863" t="s">
        <v>615</v>
      </c>
      <c r="E779" s="835" t="s">
        <v>3826</v>
      </c>
      <c r="F779" s="863" t="s">
        <v>3827</v>
      </c>
      <c r="G779" s="835" t="s">
        <v>4778</v>
      </c>
      <c r="H779" s="835" t="s">
        <v>4779</v>
      </c>
      <c r="I779" s="849">
        <v>21.899999618530273</v>
      </c>
      <c r="J779" s="849">
        <v>150</v>
      </c>
      <c r="K779" s="850">
        <v>3285.2000732421875</v>
      </c>
    </row>
    <row r="780" spans="1:11" ht="14.4" customHeight="1" x14ac:dyDescent="0.3">
      <c r="A780" s="831" t="s">
        <v>583</v>
      </c>
      <c r="B780" s="832" t="s">
        <v>584</v>
      </c>
      <c r="C780" s="835" t="s">
        <v>614</v>
      </c>
      <c r="D780" s="863" t="s">
        <v>615</v>
      </c>
      <c r="E780" s="835" t="s">
        <v>3826</v>
      </c>
      <c r="F780" s="863" t="s">
        <v>3827</v>
      </c>
      <c r="G780" s="835" t="s">
        <v>4780</v>
      </c>
      <c r="H780" s="835" t="s">
        <v>4781</v>
      </c>
      <c r="I780" s="849">
        <v>30.25</v>
      </c>
      <c r="J780" s="849">
        <v>100</v>
      </c>
      <c r="K780" s="850">
        <v>3025</v>
      </c>
    </row>
    <row r="781" spans="1:11" ht="14.4" customHeight="1" x14ac:dyDescent="0.3">
      <c r="A781" s="831" t="s">
        <v>583</v>
      </c>
      <c r="B781" s="832" t="s">
        <v>584</v>
      </c>
      <c r="C781" s="835" t="s">
        <v>614</v>
      </c>
      <c r="D781" s="863" t="s">
        <v>615</v>
      </c>
      <c r="E781" s="835" t="s">
        <v>3826</v>
      </c>
      <c r="F781" s="863" t="s">
        <v>3827</v>
      </c>
      <c r="G781" s="835" t="s">
        <v>4568</v>
      </c>
      <c r="H781" s="835" t="s">
        <v>4569</v>
      </c>
      <c r="I781" s="849">
        <v>17.979999542236328</v>
      </c>
      <c r="J781" s="849">
        <v>300</v>
      </c>
      <c r="K781" s="850">
        <v>5394</v>
      </c>
    </row>
    <row r="782" spans="1:11" ht="14.4" customHeight="1" x14ac:dyDescent="0.3">
      <c r="A782" s="831" t="s">
        <v>583</v>
      </c>
      <c r="B782" s="832" t="s">
        <v>584</v>
      </c>
      <c r="C782" s="835" t="s">
        <v>614</v>
      </c>
      <c r="D782" s="863" t="s">
        <v>615</v>
      </c>
      <c r="E782" s="835" t="s">
        <v>3826</v>
      </c>
      <c r="F782" s="863" t="s">
        <v>3827</v>
      </c>
      <c r="G782" s="835" t="s">
        <v>4190</v>
      </c>
      <c r="H782" s="835" t="s">
        <v>4191</v>
      </c>
      <c r="I782" s="849">
        <v>4.0300002098083496</v>
      </c>
      <c r="J782" s="849">
        <v>350</v>
      </c>
      <c r="K782" s="850">
        <v>1410.5</v>
      </c>
    </row>
    <row r="783" spans="1:11" ht="14.4" customHeight="1" x14ac:dyDescent="0.3">
      <c r="A783" s="831" t="s">
        <v>583</v>
      </c>
      <c r="B783" s="832" t="s">
        <v>584</v>
      </c>
      <c r="C783" s="835" t="s">
        <v>614</v>
      </c>
      <c r="D783" s="863" t="s">
        <v>615</v>
      </c>
      <c r="E783" s="835" t="s">
        <v>3826</v>
      </c>
      <c r="F783" s="863" t="s">
        <v>3827</v>
      </c>
      <c r="G783" s="835" t="s">
        <v>4592</v>
      </c>
      <c r="H783" s="835" t="s">
        <v>4593</v>
      </c>
      <c r="I783" s="849">
        <v>387.20001220703125</v>
      </c>
      <c r="J783" s="849">
        <v>2</v>
      </c>
      <c r="K783" s="850">
        <v>774.4000244140625</v>
      </c>
    </row>
    <row r="784" spans="1:11" ht="14.4" customHeight="1" x14ac:dyDescent="0.3">
      <c r="A784" s="831" t="s">
        <v>583</v>
      </c>
      <c r="B784" s="832" t="s">
        <v>584</v>
      </c>
      <c r="C784" s="835" t="s">
        <v>614</v>
      </c>
      <c r="D784" s="863" t="s">
        <v>615</v>
      </c>
      <c r="E784" s="835" t="s">
        <v>3826</v>
      </c>
      <c r="F784" s="863" t="s">
        <v>3827</v>
      </c>
      <c r="G784" s="835" t="s">
        <v>4598</v>
      </c>
      <c r="H784" s="835" t="s">
        <v>4599</v>
      </c>
      <c r="I784" s="849">
        <v>55.770000457763672</v>
      </c>
      <c r="J784" s="849">
        <v>5</v>
      </c>
      <c r="K784" s="850">
        <v>278.85000610351562</v>
      </c>
    </row>
    <row r="785" spans="1:11" ht="14.4" customHeight="1" x14ac:dyDescent="0.3">
      <c r="A785" s="831" t="s">
        <v>583</v>
      </c>
      <c r="B785" s="832" t="s">
        <v>584</v>
      </c>
      <c r="C785" s="835" t="s">
        <v>614</v>
      </c>
      <c r="D785" s="863" t="s">
        <v>615</v>
      </c>
      <c r="E785" s="835" t="s">
        <v>3826</v>
      </c>
      <c r="F785" s="863" t="s">
        <v>3827</v>
      </c>
      <c r="G785" s="835" t="s">
        <v>4600</v>
      </c>
      <c r="H785" s="835" t="s">
        <v>4601</v>
      </c>
      <c r="I785" s="849">
        <v>11.734999656677246</v>
      </c>
      <c r="J785" s="849">
        <v>40</v>
      </c>
      <c r="K785" s="850">
        <v>469.40000915527344</v>
      </c>
    </row>
    <row r="786" spans="1:11" ht="14.4" customHeight="1" x14ac:dyDescent="0.3">
      <c r="A786" s="831" t="s">
        <v>583</v>
      </c>
      <c r="B786" s="832" t="s">
        <v>584</v>
      </c>
      <c r="C786" s="835" t="s">
        <v>614</v>
      </c>
      <c r="D786" s="863" t="s">
        <v>615</v>
      </c>
      <c r="E786" s="835" t="s">
        <v>3826</v>
      </c>
      <c r="F786" s="863" t="s">
        <v>3827</v>
      </c>
      <c r="G786" s="835" t="s">
        <v>4608</v>
      </c>
      <c r="H786" s="835" t="s">
        <v>4609</v>
      </c>
      <c r="I786" s="849">
        <v>197.96000671386719</v>
      </c>
      <c r="J786" s="849">
        <v>5</v>
      </c>
      <c r="K786" s="850">
        <v>989.79998779296875</v>
      </c>
    </row>
    <row r="787" spans="1:11" ht="14.4" customHeight="1" x14ac:dyDescent="0.3">
      <c r="A787" s="831" t="s">
        <v>583</v>
      </c>
      <c r="B787" s="832" t="s">
        <v>584</v>
      </c>
      <c r="C787" s="835" t="s">
        <v>614</v>
      </c>
      <c r="D787" s="863" t="s">
        <v>615</v>
      </c>
      <c r="E787" s="835" t="s">
        <v>3826</v>
      </c>
      <c r="F787" s="863" t="s">
        <v>3827</v>
      </c>
      <c r="G787" s="835" t="s">
        <v>4616</v>
      </c>
      <c r="H787" s="835" t="s">
        <v>4617</v>
      </c>
      <c r="I787" s="849">
        <v>280</v>
      </c>
      <c r="J787" s="849">
        <v>10</v>
      </c>
      <c r="K787" s="850">
        <v>2799.949951171875</v>
      </c>
    </row>
    <row r="788" spans="1:11" ht="14.4" customHeight="1" x14ac:dyDescent="0.3">
      <c r="A788" s="831" t="s">
        <v>583</v>
      </c>
      <c r="B788" s="832" t="s">
        <v>584</v>
      </c>
      <c r="C788" s="835" t="s">
        <v>614</v>
      </c>
      <c r="D788" s="863" t="s">
        <v>615</v>
      </c>
      <c r="E788" s="835" t="s">
        <v>3826</v>
      </c>
      <c r="F788" s="863" t="s">
        <v>3827</v>
      </c>
      <c r="G788" s="835" t="s">
        <v>3834</v>
      </c>
      <c r="H788" s="835" t="s">
        <v>3835</v>
      </c>
      <c r="I788" s="849">
        <v>1.0900000333786011</v>
      </c>
      <c r="J788" s="849">
        <v>1100</v>
      </c>
      <c r="K788" s="850">
        <v>1199</v>
      </c>
    </row>
    <row r="789" spans="1:11" ht="14.4" customHeight="1" x14ac:dyDescent="0.3">
      <c r="A789" s="831" t="s">
        <v>583</v>
      </c>
      <c r="B789" s="832" t="s">
        <v>584</v>
      </c>
      <c r="C789" s="835" t="s">
        <v>614</v>
      </c>
      <c r="D789" s="863" t="s">
        <v>615</v>
      </c>
      <c r="E789" s="835" t="s">
        <v>3826</v>
      </c>
      <c r="F789" s="863" t="s">
        <v>3827</v>
      </c>
      <c r="G789" s="835" t="s">
        <v>3838</v>
      </c>
      <c r="H789" s="835" t="s">
        <v>3839</v>
      </c>
      <c r="I789" s="849">
        <v>1.6733332872390747</v>
      </c>
      <c r="J789" s="849">
        <v>700</v>
      </c>
      <c r="K789" s="850">
        <v>1171</v>
      </c>
    </row>
    <row r="790" spans="1:11" ht="14.4" customHeight="1" x14ac:dyDescent="0.3">
      <c r="A790" s="831" t="s">
        <v>583</v>
      </c>
      <c r="B790" s="832" t="s">
        <v>584</v>
      </c>
      <c r="C790" s="835" t="s">
        <v>614</v>
      </c>
      <c r="D790" s="863" t="s">
        <v>615</v>
      </c>
      <c r="E790" s="835" t="s">
        <v>3826</v>
      </c>
      <c r="F790" s="863" t="s">
        <v>3827</v>
      </c>
      <c r="G790" s="835" t="s">
        <v>3840</v>
      </c>
      <c r="H790" s="835" t="s">
        <v>3841</v>
      </c>
      <c r="I790" s="849">
        <v>0.67000001668930054</v>
      </c>
      <c r="J790" s="849">
        <v>600</v>
      </c>
      <c r="K790" s="850">
        <v>402</v>
      </c>
    </row>
    <row r="791" spans="1:11" ht="14.4" customHeight="1" x14ac:dyDescent="0.3">
      <c r="A791" s="831" t="s">
        <v>583</v>
      </c>
      <c r="B791" s="832" t="s">
        <v>584</v>
      </c>
      <c r="C791" s="835" t="s">
        <v>614</v>
      </c>
      <c r="D791" s="863" t="s">
        <v>615</v>
      </c>
      <c r="E791" s="835" t="s">
        <v>3826</v>
      </c>
      <c r="F791" s="863" t="s">
        <v>3827</v>
      </c>
      <c r="G791" s="835" t="s">
        <v>4866</v>
      </c>
      <c r="H791" s="835" t="s">
        <v>4867</v>
      </c>
      <c r="I791" s="849">
        <v>2.75</v>
      </c>
      <c r="J791" s="849">
        <v>100</v>
      </c>
      <c r="K791" s="850">
        <v>275</v>
      </c>
    </row>
    <row r="792" spans="1:11" ht="14.4" customHeight="1" x14ac:dyDescent="0.3">
      <c r="A792" s="831" t="s">
        <v>583</v>
      </c>
      <c r="B792" s="832" t="s">
        <v>584</v>
      </c>
      <c r="C792" s="835" t="s">
        <v>614</v>
      </c>
      <c r="D792" s="863" t="s">
        <v>615</v>
      </c>
      <c r="E792" s="835" t="s">
        <v>3826</v>
      </c>
      <c r="F792" s="863" t="s">
        <v>3827</v>
      </c>
      <c r="G792" s="835" t="s">
        <v>3842</v>
      </c>
      <c r="H792" s="835" t="s">
        <v>3843</v>
      </c>
      <c r="I792" s="849">
        <v>0.47399999499320983</v>
      </c>
      <c r="J792" s="849">
        <v>1500</v>
      </c>
      <c r="K792" s="850">
        <v>710</v>
      </c>
    </row>
    <row r="793" spans="1:11" ht="14.4" customHeight="1" x14ac:dyDescent="0.3">
      <c r="A793" s="831" t="s">
        <v>583</v>
      </c>
      <c r="B793" s="832" t="s">
        <v>584</v>
      </c>
      <c r="C793" s="835" t="s">
        <v>614</v>
      </c>
      <c r="D793" s="863" t="s">
        <v>615</v>
      </c>
      <c r="E793" s="835" t="s">
        <v>3826</v>
      </c>
      <c r="F793" s="863" t="s">
        <v>3827</v>
      </c>
      <c r="G793" s="835" t="s">
        <v>4868</v>
      </c>
      <c r="H793" s="835" t="s">
        <v>4869</v>
      </c>
      <c r="I793" s="849">
        <v>72.150001525878906</v>
      </c>
      <c r="J793" s="849">
        <v>25</v>
      </c>
      <c r="K793" s="850">
        <v>1803.81005859375</v>
      </c>
    </row>
    <row r="794" spans="1:11" ht="14.4" customHeight="1" x14ac:dyDescent="0.3">
      <c r="A794" s="831" t="s">
        <v>583</v>
      </c>
      <c r="B794" s="832" t="s">
        <v>584</v>
      </c>
      <c r="C794" s="835" t="s">
        <v>614</v>
      </c>
      <c r="D794" s="863" t="s">
        <v>615</v>
      </c>
      <c r="E794" s="835" t="s">
        <v>3844</v>
      </c>
      <c r="F794" s="863" t="s">
        <v>3845</v>
      </c>
      <c r="G794" s="835" t="s">
        <v>3846</v>
      </c>
      <c r="H794" s="835" t="s">
        <v>3847</v>
      </c>
      <c r="I794" s="849">
        <v>10.210000276565552</v>
      </c>
      <c r="J794" s="849">
        <v>330</v>
      </c>
      <c r="K794" s="850">
        <v>3457.7000122070312</v>
      </c>
    </row>
    <row r="795" spans="1:11" ht="14.4" customHeight="1" x14ac:dyDescent="0.3">
      <c r="A795" s="831" t="s">
        <v>583</v>
      </c>
      <c r="B795" s="832" t="s">
        <v>584</v>
      </c>
      <c r="C795" s="835" t="s">
        <v>614</v>
      </c>
      <c r="D795" s="863" t="s">
        <v>615</v>
      </c>
      <c r="E795" s="835" t="s">
        <v>3848</v>
      </c>
      <c r="F795" s="863" t="s">
        <v>3849</v>
      </c>
      <c r="G795" s="835" t="s">
        <v>3852</v>
      </c>
      <c r="H795" s="835" t="s">
        <v>3853</v>
      </c>
      <c r="I795" s="849">
        <v>0.30000001192092896</v>
      </c>
      <c r="J795" s="849">
        <v>100</v>
      </c>
      <c r="K795" s="850">
        <v>30</v>
      </c>
    </row>
    <row r="796" spans="1:11" ht="14.4" customHeight="1" x14ac:dyDescent="0.3">
      <c r="A796" s="831" t="s">
        <v>583</v>
      </c>
      <c r="B796" s="832" t="s">
        <v>584</v>
      </c>
      <c r="C796" s="835" t="s">
        <v>614</v>
      </c>
      <c r="D796" s="863" t="s">
        <v>615</v>
      </c>
      <c r="E796" s="835" t="s">
        <v>3848</v>
      </c>
      <c r="F796" s="863" t="s">
        <v>3849</v>
      </c>
      <c r="G796" s="835" t="s">
        <v>4433</v>
      </c>
      <c r="H796" s="835" t="s">
        <v>4434</v>
      </c>
      <c r="I796" s="849">
        <v>0.30500000715255737</v>
      </c>
      <c r="J796" s="849">
        <v>200</v>
      </c>
      <c r="K796" s="850">
        <v>61</v>
      </c>
    </row>
    <row r="797" spans="1:11" ht="14.4" customHeight="1" x14ac:dyDescent="0.3">
      <c r="A797" s="831" t="s">
        <v>583</v>
      </c>
      <c r="B797" s="832" t="s">
        <v>584</v>
      </c>
      <c r="C797" s="835" t="s">
        <v>614</v>
      </c>
      <c r="D797" s="863" t="s">
        <v>615</v>
      </c>
      <c r="E797" s="835" t="s">
        <v>3848</v>
      </c>
      <c r="F797" s="863" t="s">
        <v>3849</v>
      </c>
      <c r="G797" s="835" t="s">
        <v>3854</v>
      </c>
      <c r="H797" s="835" t="s">
        <v>3855</v>
      </c>
      <c r="I797" s="849">
        <v>0.52750001847743988</v>
      </c>
      <c r="J797" s="849">
        <v>600</v>
      </c>
      <c r="K797" s="850">
        <v>319</v>
      </c>
    </row>
    <row r="798" spans="1:11" ht="14.4" customHeight="1" x14ac:dyDescent="0.3">
      <c r="A798" s="831" t="s">
        <v>583</v>
      </c>
      <c r="B798" s="832" t="s">
        <v>584</v>
      </c>
      <c r="C798" s="835" t="s">
        <v>614</v>
      </c>
      <c r="D798" s="863" t="s">
        <v>615</v>
      </c>
      <c r="E798" s="835" t="s">
        <v>3848</v>
      </c>
      <c r="F798" s="863" t="s">
        <v>3849</v>
      </c>
      <c r="G798" s="835" t="s">
        <v>4687</v>
      </c>
      <c r="H798" s="835" t="s">
        <v>4688</v>
      </c>
      <c r="I798" s="849">
        <v>29.402499675750732</v>
      </c>
      <c r="J798" s="849">
        <v>200</v>
      </c>
      <c r="K798" s="850">
        <v>5880.5999755859375</v>
      </c>
    </row>
    <row r="799" spans="1:11" ht="14.4" customHeight="1" x14ac:dyDescent="0.3">
      <c r="A799" s="831" t="s">
        <v>583</v>
      </c>
      <c r="B799" s="832" t="s">
        <v>584</v>
      </c>
      <c r="C799" s="835" t="s">
        <v>614</v>
      </c>
      <c r="D799" s="863" t="s">
        <v>615</v>
      </c>
      <c r="E799" s="835" t="s">
        <v>3848</v>
      </c>
      <c r="F799" s="863" t="s">
        <v>3849</v>
      </c>
      <c r="G799" s="835" t="s">
        <v>4689</v>
      </c>
      <c r="H799" s="835" t="s">
        <v>4690</v>
      </c>
      <c r="I799" s="849">
        <v>29.399999618530273</v>
      </c>
      <c r="J799" s="849">
        <v>50</v>
      </c>
      <c r="K799" s="850">
        <v>1470.1500244140625</v>
      </c>
    </row>
    <row r="800" spans="1:11" ht="14.4" customHeight="1" x14ac:dyDescent="0.3">
      <c r="A800" s="831" t="s">
        <v>583</v>
      </c>
      <c r="B800" s="832" t="s">
        <v>584</v>
      </c>
      <c r="C800" s="835" t="s">
        <v>614</v>
      </c>
      <c r="D800" s="863" t="s">
        <v>615</v>
      </c>
      <c r="E800" s="835" t="s">
        <v>3848</v>
      </c>
      <c r="F800" s="863" t="s">
        <v>3849</v>
      </c>
      <c r="G800" s="835" t="s">
        <v>4691</v>
      </c>
      <c r="H800" s="835" t="s">
        <v>4692</v>
      </c>
      <c r="I800" s="849">
        <v>1.5149999856948853</v>
      </c>
      <c r="J800" s="849">
        <v>200</v>
      </c>
      <c r="K800" s="850">
        <v>303</v>
      </c>
    </row>
    <row r="801" spans="1:11" ht="14.4" customHeight="1" x14ac:dyDescent="0.3">
      <c r="A801" s="831" t="s">
        <v>583</v>
      </c>
      <c r="B801" s="832" t="s">
        <v>584</v>
      </c>
      <c r="C801" s="835" t="s">
        <v>614</v>
      </c>
      <c r="D801" s="863" t="s">
        <v>615</v>
      </c>
      <c r="E801" s="835" t="s">
        <v>3862</v>
      </c>
      <c r="F801" s="863" t="s">
        <v>3863</v>
      </c>
      <c r="G801" s="835" t="s">
        <v>4443</v>
      </c>
      <c r="H801" s="835" t="s">
        <v>4444</v>
      </c>
      <c r="I801" s="849">
        <v>0.68999999761581421</v>
      </c>
      <c r="J801" s="849">
        <v>1000</v>
      </c>
      <c r="K801" s="850">
        <v>690</v>
      </c>
    </row>
    <row r="802" spans="1:11" ht="14.4" customHeight="1" x14ac:dyDescent="0.3">
      <c r="A802" s="831" t="s">
        <v>583</v>
      </c>
      <c r="B802" s="832" t="s">
        <v>584</v>
      </c>
      <c r="C802" s="835" t="s">
        <v>614</v>
      </c>
      <c r="D802" s="863" t="s">
        <v>615</v>
      </c>
      <c r="E802" s="835" t="s">
        <v>3862</v>
      </c>
      <c r="F802" s="863" t="s">
        <v>3863</v>
      </c>
      <c r="G802" s="835" t="s">
        <v>3864</v>
      </c>
      <c r="H802" s="835" t="s">
        <v>3865</v>
      </c>
      <c r="I802" s="849">
        <v>0.68999999761581421</v>
      </c>
      <c r="J802" s="849">
        <v>1200</v>
      </c>
      <c r="K802" s="850">
        <v>828</v>
      </c>
    </row>
    <row r="803" spans="1:11" ht="14.4" customHeight="1" x14ac:dyDescent="0.3">
      <c r="A803" s="831" t="s">
        <v>583</v>
      </c>
      <c r="B803" s="832" t="s">
        <v>584</v>
      </c>
      <c r="C803" s="835" t="s">
        <v>614</v>
      </c>
      <c r="D803" s="863" t="s">
        <v>615</v>
      </c>
      <c r="E803" s="835" t="s">
        <v>3862</v>
      </c>
      <c r="F803" s="863" t="s">
        <v>3863</v>
      </c>
      <c r="G803" s="835" t="s">
        <v>4445</v>
      </c>
      <c r="H803" s="835" t="s">
        <v>4446</v>
      </c>
      <c r="I803" s="849">
        <v>0.68999999761581421</v>
      </c>
      <c r="J803" s="849">
        <v>600</v>
      </c>
      <c r="K803" s="850">
        <v>414</v>
      </c>
    </row>
    <row r="804" spans="1:11" ht="14.4" customHeight="1" x14ac:dyDescent="0.3">
      <c r="A804" s="831" t="s">
        <v>583</v>
      </c>
      <c r="B804" s="832" t="s">
        <v>584</v>
      </c>
      <c r="C804" s="835" t="s">
        <v>614</v>
      </c>
      <c r="D804" s="863" t="s">
        <v>615</v>
      </c>
      <c r="E804" s="835" t="s">
        <v>3878</v>
      </c>
      <c r="F804" s="863" t="s">
        <v>3879</v>
      </c>
      <c r="G804" s="835" t="s">
        <v>4697</v>
      </c>
      <c r="H804" s="835" t="s">
        <v>4698</v>
      </c>
      <c r="I804" s="849">
        <v>36.830001831054687</v>
      </c>
      <c r="J804" s="849">
        <v>65</v>
      </c>
      <c r="K804" s="850">
        <v>2394.0500183105469</v>
      </c>
    </row>
    <row r="805" spans="1:11" ht="14.4" customHeight="1" x14ac:dyDescent="0.3">
      <c r="A805" s="831" t="s">
        <v>583</v>
      </c>
      <c r="B805" s="832" t="s">
        <v>584</v>
      </c>
      <c r="C805" s="835" t="s">
        <v>614</v>
      </c>
      <c r="D805" s="863" t="s">
        <v>615</v>
      </c>
      <c r="E805" s="835" t="s">
        <v>3878</v>
      </c>
      <c r="F805" s="863" t="s">
        <v>3879</v>
      </c>
      <c r="G805" s="835" t="s">
        <v>4699</v>
      </c>
      <c r="H805" s="835" t="s">
        <v>4700</v>
      </c>
      <c r="I805" s="849">
        <v>36.830001831054687</v>
      </c>
      <c r="J805" s="849">
        <v>80</v>
      </c>
      <c r="K805" s="850">
        <v>2946.5900268554687</v>
      </c>
    </row>
    <row r="806" spans="1:11" ht="14.4" customHeight="1" x14ac:dyDescent="0.3">
      <c r="A806" s="831" t="s">
        <v>583</v>
      </c>
      <c r="B806" s="832" t="s">
        <v>584</v>
      </c>
      <c r="C806" s="835" t="s">
        <v>614</v>
      </c>
      <c r="D806" s="863" t="s">
        <v>615</v>
      </c>
      <c r="E806" s="835" t="s">
        <v>3878</v>
      </c>
      <c r="F806" s="863" t="s">
        <v>3879</v>
      </c>
      <c r="G806" s="835" t="s">
        <v>4701</v>
      </c>
      <c r="H806" s="835" t="s">
        <v>4702</v>
      </c>
      <c r="I806" s="849">
        <v>36.830001831054687</v>
      </c>
      <c r="J806" s="849">
        <v>70</v>
      </c>
      <c r="K806" s="850">
        <v>2578.2600708007813</v>
      </c>
    </row>
    <row r="807" spans="1:11" ht="14.4" customHeight="1" x14ac:dyDescent="0.3">
      <c r="A807" s="831" t="s">
        <v>583</v>
      </c>
      <c r="B807" s="832" t="s">
        <v>584</v>
      </c>
      <c r="C807" s="835" t="s">
        <v>614</v>
      </c>
      <c r="D807" s="863" t="s">
        <v>615</v>
      </c>
      <c r="E807" s="835" t="s">
        <v>3878</v>
      </c>
      <c r="F807" s="863" t="s">
        <v>3879</v>
      </c>
      <c r="G807" s="835" t="s">
        <v>4703</v>
      </c>
      <c r="H807" s="835" t="s">
        <v>4704</v>
      </c>
      <c r="I807" s="849">
        <v>36.830001831054687</v>
      </c>
      <c r="J807" s="849">
        <v>60</v>
      </c>
      <c r="K807" s="850">
        <v>2209.8299255371094</v>
      </c>
    </row>
    <row r="808" spans="1:11" ht="14.4" customHeight="1" x14ac:dyDescent="0.3">
      <c r="A808" s="831" t="s">
        <v>583</v>
      </c>
      <c r="B808" s="832" t="s">
        <v>584</v>
      </c>
      <c r="C808" s="835" t="s">
        <v>614</v>
      </c>
      <c r="D808" s="863" t="s">
        <v>615</v>
      </c>
      <c r="E808" s="835" t="s">
        <v>3878</v>
      </c>
      <c r="F808" s="863" t="s">
        <v>3879</v>
      </c>
      <c r="G808" s="835" t="s">
        <v>4705</v>
      </c>
      <c r="H808" s="835" t="s">
        <v>4706</v>
      </c>
      <c r="I808" s="849">
        <v>36.830001831054687</v>
      </c>
      <c r="J808" s="849">
        <v>10</v>
      </c>
      <c r="K808" s="850">
        <v>368.29998779296875</v>
      </c>
    </row>
    <row r="809" spans="1:11" ht="14.4" customHeight="1" x14ac:dyDescent="0.3">
      <c r="A809" s="831" t="s">
        <v>583</v>
      </c>
      <c r="B809" s="832" t="s">
        <v>584</v>
      </c>
      <c r="C809" s="835" t="s">
        <v>614</v>
      </c>
      <c r="D809" s="863" t="s">
        <v>615</v>
      </c>
      <c r="E809" s="835" t="s">
        <v>3878</v>
      </c>
      <c r="F809" s="863" t="s">
        <v>3879</v>
      </c>
      <c r="G809" s="835" t="s">
        <v>4709</v>
      </c>
      <c r="H809" s="835" t="s">
        <v>4710</v>
      </c>
      <c r="I809" s="849">
        <v>375.10000610351562</v>
      </c>
      <c r="J809" s="849">
        <v>4</v>
      </c>
      <c r="K809" s="850">
        <v>1476.2000122070312</v>
      </c>
    </row>
    <row r="810" spans="1:11" ht="14.4" customHeight="1" x14ac:dyDescent="0.3">
      <c r="A810" s="831" t="s">
        <v>583</v>
      </c>
      <c r="B810" s="832" t="s">
        <v>584</v>
      </c>
      <c r="C810" s="835" t="s">
        <v>614</v>
      </c>
      <c r="D810" s="863" t="s">
        <v>615</v>
      </c>
      <c r="E810" s="835" t="s">
        <v>3878</v>
      </c>
      <c r="F810" s="863" t="s">
        <v>3879</v>
      </c>
      <c r="G810" s="835" t="s">
        <v>4711</v>
      </c>
      <c r="H810" s="835" t="s">
        <v>4712</v>
      </c>
      <c r="I810" s="849">
        <v>375.10000610351562</v>
      </c>
      <c r="J810" s="849">
        <v>4</v>
      </c>
      <c r="K810" s="850">
        <v>1476.2000122070312</v>
      </c>
    </row>
    <row r="811" spans="1:11" ht="14.4" customHeight="1" x14ac:dyDescent="0.3">
      <c r="A811" s="831" t="s">
        <v>583</v>
      </c>
      <c r="B811" s="832" t="s">
        <v>584</v>
      </c>
      <c r="C811" s="835" t="s">
        <v>614</v>
      </c>
      <c r="D811" s="863" t="s">
        <v>615</v>
      </c>
      <c r="E811" s="835" t="s">
        <v>3878</v>
      </c>
      <c r="F811" s="863" t="s">
        <v>3879</v>
      </c>
      <c r="G811" s="835" t="s">
        <v>4713</v>
      </c>
      <c r="H811" s="835" t="s">
        <v>4714</v>
      </c>
      <c r="I811" s="849">
        <v>378.73001098632812</v>
      </c>
      <c r="J811" s="849">
        <v>3</v>
      </c>
      <c r="K811" s="850">
        <v>1127.7200317382812</v>
      </c>
    </row>
    <row r="812" spans="1:11" ht="14.4" customHeight="1" x14ac:dyDescent="0.3">
      <c r="A812" s="831" t="s">
        <v>583</v>
      </c>
      <c r="B812" s="832" t="s">
        <v>584</v>
      </c>
      <c r="C812" s="835" t="s">
        <v>614</v>
      </c>
      <c r="D812" s="863" t="s">
        <v>615</v>
      </c>
      <c r="E812" s="835" t="s">
        <v>3878</v>
      </c>
      <c r="F812" s="863" t="s">
        <v>3879</v>
      </c>
      <c r="G812" s="835" t="s">
        <v>4715</v>
      </c>
      <c r="H812" s="835" t="s">
        <v>4716</v>
      </c>
      <c r="I812" s="849">
        <v>104.05999755859375</v>
      </c>
      <c r="J812" s="849">
        <v>10</v>
      </c>
      <c r="K812" s="850">
        <v>1040.5999755859375</v>
      </c>
    </row>
    <row r="813" spans="1:11" ht="14.4" customHeight="1" x14ac:dyDescent="0.3">
      <c r="A813" s="831" t="s">
        <v>583</v>
      </c>
      <c r="B813" s="832" t="s">
        <v>584</v>
      </c>
      <c r="C813" s="835" t="s">
        <v>614</v>
      </c>
      <c r="D813" s="863" t="s">
        <v>615</v>
      </c>
      <c r="E813" s="835" t="s">
        <v>3878</v>
      </c>
      <c r="F813" s="863" t="s">
        <v>3879</v>
      </c>
      <c r="G813" s="835" t="s">
        <v>4717</v>
      </c>
      <c r="H813" s="835" t="s">
        <v>4718</v>
      </c>
      <c r="I813" s="849">
        <v>104.05999755859375</v>
      </c>
      <c r="J813" s="849">
        <v>20</v>
      </c>
      <c r="K813" s="850">
        <v>2081.199951171875</v>
      </c>
    </row>
    <row r="814" spans="1:11" ht="14.4" customHeight="1" x14ac:dyDescent="0.3">
      <c r="A814" s="831" t="s">
        <v>583</v>
      </c>
      <c r="B814" s="832" t="s">
        <v>584</v>
      </c>
      <c r="C814" s="835" t="s">
        <v>614</v>
      </c>
      <c r="D814" s="863" t="s">
        <v>615</v>
      </c>
      <c r="E814" s="835" t="s">
        <v>3878</v>
      </c>
      <c r="F814" s="863" t="s">
        <v>3879</v>
      </c>
      <c r="G814" s="835" t="s">
        <v>4870</v>
      </c>
      <c r="H814" s="835" t="s">
        <v>4871</v>
      </c>
      <c r="I814" s="849">
        <v>132</v>
      </c>
      <c r="J814" s="849">
        <v>10</v>
      </c>
      <c r="K814" s="850">
        <v>1319.989990234375</v>
      </c>
    </row>
    <row r="815" spans="1:11" ht="14.4" customHeight="1" x14ac:dyDescent="0.3">
      <c r="A815" s="831" t="s">
        <v>583</v>
      </c>
      <c r="B815" s="832" t="s">
        <v>584</v>
      </c>
      <c r="C815" s="835" t="s">
        <v>614</v>
      </c>
      <c r="D815" s="863" t="s">
        <v>615</v>
      </c>
      <c r="E815" s="835" t="s">
        <v>3878</v>
      </c>
      <c r="F815" s="863" t="s">
        <v>3879</v>
      </c>
      <c r="G815" s="835" t="s">
        <v>4872</v>
      </c>
      <c r="H815" s="835" t="s">
        <v>4873</v>
      </c>
      <c r="I815" s="849">
        <v>132</v>
      </c>
      <c r="J815" s="849">
        <v>30</v>
      </c>
      <c r="K815" s="850">
        <v>3959.969970703125</v>
      </c>
    </row>
    <row r="816" spans="1:11" ht="14.4" customHeight="1" x14ac:dyDescent="0.3">
      <c r="A816" s="831" t="s">
        <v>583</v>
      </c>
      <c r="B816" s="832" t="s">
        <v>584</v>
      </c>
      <c r="C816" s="835" t="s">
        <v>614</v>
      </c>
      <c r="D816" s="863" t="s">
        <v>615</v>
      </c>
      <c r="E816" s="835" t="s">
        <v>3878</v>
      </c>
      <c r="F816" s="863" t="s">
        <v>3879</v>
      </c>
      <c r="G816" s="835" t="s">
        <v>4822</v>
      </c>
      <c r="H816" s="835" t="s">
        <v>4823</v>
      </c>
      <c r="I816" s="849">
        <v>132</v>
      </c>
      <c r="J816" s="849">
        <v>20</v>
      </c>
      <c r="K816" s="850">
        <v>2639.969970703125</v>
      </c>
    </row>
    <row r="817" spans="1:11" ht="14.4" customHeight="1" x14ac:dyDescent="0.3">
      <c r="A817" s="831" t="s">
        <v>583</v>
      </c>
      <c r="B817" s="832" t="s">
        <v>584</v>
      </c>
      <c r="C817" s="835" t="s">
        <v>614</v>
      </c>
      <c r="D817" s="863" t="s">
        <v>615</v>
      </c>
      <c r="E817" s="835" t="s">
        <v>3878</v>
      </c>
      <c r="F817" s="863" t="s">
        <v>3879</v>
      </c>
      <c r="G817" s="835" t="s">
        <v>4729</v>
      </c>
      <c r="H817" s="835" t="s">
        <v>4730</v>
      </c>
      <c r="I817" s="849">
        <v>240.94000244140625</v>
      </c>
      <c r="J817" s="849">
        <v>10</v>
      </c>
      <c r="K817" s="850">
        <v>2409.39990234375</v>
      </c>
    </row>
    <row r="818" spans="1:11" ht="14.4" customHeight="1" x14ac:dyDescent="0.3">
      <c r="A818" s="831" t="s">
        <v>583</v>
      </c>
      <c r="B818" s="832" t="s">
        <v>584</v>
      </c>
      <c r="C818" s="835" t="s">
        <v>614</v>
      </c>
      <c r="D818" s="863" t="s">
        <v>615</v>
      </c>
      <c r="E818" s="835" t="s">
        <v>3878</v>
      </c>
      <c r="F818" s="863" t="s">
        <v>3879</v>
      </c>
      <c r="G818" s="835" t="s">
        <v>4731</v>
      </c>
      <c r="H818" s="835" t="s">
        <v>4732</v>
      </c>
      <c r="I818" s="849">
        <v>240.94000244140625</v>
      </c>
      <c r="J818" s="849">
        <v>10</v>
      </c>
      <c r="K818" s="850">
        <v>2409.39990234375</v>
      </c>
    </row>
    <row r="819" spans="1:11" ht="14.4" customHeight="1" x14ac:dyDescent="0.3">
      <c r="A819" s="831" t="s">
        <v>583</v>
      </c>
      <c r="B819" s="832" t="s">
        <v>584</v>
      </c>
      <c r="C819" s="835" t="s">
        <v>614</v>
      </c>
      <c r="D819" s="863" t="s">
        <v>615</v>
      </c>
      <c r="E819" s="835" t="s">
        <v>3878</v>
      </c>
      <c r="F819" s="863" t="s">
        <v>3879</v>
      </c>
      <c r="G819" s="835" t="s">
        <v>4733</v>
      </c>
      <c r="H819" s="835" t="s">
        <v>4734</v>
      </c>
      <c r="I819" s="849">
        <v>240.94000244140625</v>
      </c>
      <c r="J819" s="849">
        <v>20</v>
      </c>
      <c r="K819" s="850">
        <v>4818.75</v>
      </c>
    </row>
    <row r="820" spans="1:11" ht="14.4" customHeight="1" x14ac:dyDescent="0.3">
      <c r="A820" s="831" t="s">
        <v>583</v>
      </c>
      <c r="B820" s="832" t="s">
        <v>584</v>
      </c>
      <c r="C820" s="835" t="s">
        <v>614</v>
      </c>
      <c r="D820" s="863" t="s">
        <v>615</v>
      </c>
      <c r="E820" s="835" t="s">
        <v>3878</v>
      </c>
      <c r="F820" s="863" t="s">
        <v>3879</v>
      </c>
      <c r="G820" s="835" t="s">
        <v>4735</v>
      </c>
      <c r="H820" s="835" t="s">
        <v>4736</v>
      </c>
      <c r="I820" s="849">
        <v>209.3699951171875</v>
      </c>
      <c r="J820" s="849">
        <v>10</v>
      </c>
      <c r="K820" s="850">
        <v>2093.699951171875</v>
      </c>
    </row>
    <row r="821" spans="1:11" ht="14.4" customHeight="1" x14ac:dyDescent="0.3">
      <c r="A821" s="831" t="s">
        <v>583</v>
      </c>
      <c r="B821" s="832" t="s">
        <v>584</v>
      </c>
      <c r="C821" s="835" t="s">
        <v>614</v>
      </c>
      <c r="D821" s="863" t="s">
        <v>615</v>
      </c>
      <c r="E821" s="835" t="s">
        <v>3878</v>
      </c>
      <c r="F821" s="863" t="s">
        <v>3879</v>
      </c>
      <c r="G821" s="835" t="s">
        <v>4737</v>
      </c>
      <c r="H821" s="835" t="s">
        <v>4738</v>
      </c>
      <c r="I821" s="849">
        <v>209.3699951171875</v>
      </c>
      <c r="J821" s="849">
        <v>10</v>
      </c>
      <c r="K821" s="850">
        <v>2093.659912109375</v>
      </c>
    </row>
    <row r="822" spans="1:11" ht="14.4" customHeight="1" x14ac:dyDescent="0.3">
      <c r="A822" s="831" t="s">
        <v>583</v>
      </c>
      <c r="B822" s="832" t="s">
        <v>584</v>
      </c>
      <c r="C822" s="835" t="s">
        <v>614</v>
      </c>
      <c r="D822" s="863" t="s">
        <v>615</v>
      </c>
      <c r="E822" s="835" t="s">
        <v>3878</v>
      </c>
      <c r="F822" s="863" t="s">
        <v>3879</v>
      </c>
      <c r="G822" s="835" t="s">
        <v>4741</v>
      </c>
      <c r="H822" s="835" t="s">
        <v>4742</v>
      </c>
      <c r="I822" s="849">
        <v>120</v>
      </c>
      <c r="J822" s="849">
        <v>50</v>
      </c>
      <c r="K822" s="850">
        <v>6000.0400390625</v>
      </c>
    </row>
    <row r="823" spans="1:11" ht="14.4" customHeight="1" thickBot="1" x14ac:dyDescent="0.35">
      <c r="A823" s="839" t="s">
        <v>583</v>
      </c>
      <c r="B823" s="840" t="s">
        <v>584</v>
      </c>
      <c r="C823" s="843" t="s">
        <v>614</v>
      </c>
      <c r="D823" s="864" t="s">
        <v>615</v>
      </c>
      <c r="E823" s="843" t="s">
        <v>3878</v>
      </c>
      <c r="F823" s="864" t="s">
        <v>3879</v>
      </c>
      <c r="G823" s="843" t="s">
        <v>4745</v>
      </c>
      <c r="H823" s="843" t="s">
        <v>4746</v>
      </c>
      <c r="I823" s="851">
        <v>198.99800109863281</v>
      </c>
      <c r="J823" s="851">
        <v>70</v>
      </c>
      <c r="K823" s="852">
        <v>13929.729858398438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160.07222222222222</v>
      </c>
      <c r="D6" s="491"/>
      <c r="E6" s="491"/>
      <c r="F6" s="490"/>
      <c r="G6" s="492">
        <f ca="1">SUM(Tabulka[05 h_vram])/2</f>
        <v>205930.49</v>
      </c>
      <c r="H6" s="491">
        <f ca="1">SUM(Tabulka[06 h_naduv])/2</f>
        <v>18387.030000000002</v>
      </c>
      <c r="I6" s="491">
        <f ca="1">SUM(Tabulka[07 h_nadzk])/2</f>
        <v>3075.77</v>
      </c>
      <c r="J6" s="490">
        <f ca="1">SUM(Tabulka[08 h_oon])/2</f>
        <v>1066.5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2458353</v>
      </c>
      <c r="N6" s="491">
        <f ca="1">SUM(Tabulka[12 m_oc])/2</f>
        <v>2458353</v>
      </c>
      <c r="O6" s="490">
        <f ca="1">SUM(Tabulka[13 m_sk])/2</f>
        <v>74097460</v>
      </c>
      <c r="P6" s="489">
        <f ca="1">SUM(Tabulka[14_vzsk])/2</f>
        <v>150946</v>
      </c>
      <c r="Q6" s="489">
        <f ca="1">SUM(Tabulka[15_vzpl])/2</f>
        <v>191108.55110097112</v>
      </c>
      <c r="R6" s="488">
        <f ca="1">IF(Q6=0,0,P6/Q6)</f>
        <v>0.78984430121208205</v>
      </c>
      <c r="S6" s="487">
        <f ca="1">Q6-P6</f>
        <v>40162.551100971119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53.416666666666664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72970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11902.900000000001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1104706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1104706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39319420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116108.5511009711</v>
      </c>
      <c r="R8" s="471">
        <f ca="1">IF(Tabulka[[#This Row],[15_vzpl]]=0,"",Tabulka[[#This Row],[14_vzsk]]/Tabulka[[#This Row],[15_vzpl]])</f>
        <v>0.60623441884816776</v>
      </c>
      <c r="S8" s="470">
        <f ca="1">IF(Tabulka[[#This Row],[15_vzpl]]-Tabulka[[#This Row],[14_vzsk]]=0,"",Tabulka[[#This Row],[15_vzpl]]-Tabulka[[#This Row],[14_vzsk]])</f>
        <v>45719.551100971104</v>
      </c>
    </row>
    <row r="9" spans="1:19" x14ac:dyDescent="0.3">
      <c r="A9" s="469">
        <v>99</v>
      </c>
      <c r="B9" s="468" t="s">
        <v>4888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8.5111111111111128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11738.800000000001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60585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60585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3054565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70389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116108.5511009711</v>
      </c>
      <c r="R9" s="471">
        <f ca="1">IF(Tabulka[[#This Row],[15_vzpl]]=0,"",Tabulka[[#This Row],[14_vzsk]]/Tabulka[[#This Row],[15_vzpl]])</f>
        <v>0.60623441884816776</v>
      </c>
      <c r="S9" s="470">
        <f ca="1">IF(Tabulka[[#This Row],[15_vzpl]]-Tabulka[[#This Row],[14_vzsk]]=0,"",Tabulka[[#This Row],[15_vzpl]]-Tabulka[[#This Row],[14_vzsk]])</f>
        <v>45719.551100971104</v>
      </c>
    </row>
    <row r="10" spans="1:19" x14ac:dyDescent="0.3">
      <c r="A10" s="469">
        <v>100</v>
      </c>
      <c r="B10" s="468" t="s">
        <v>4889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5.0888888888888886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75420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75420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2333250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4890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39.816666666666663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54063.200000000004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9303.2999999999993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968701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968701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33931605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4875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104.65555555555557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130312.48999999999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6484.13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2383.27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1338034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1338034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34282733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80557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2" s="471">
        <f ca="1">IF(Tabulka[[#This Row],[15_vzpl]]=0,"",Tabulka[[#This Row],[14_vzsk]]/Tabulka[[#This Row],[15_vzpl]])</f>
        <v>1.0740933333333333</v>
      </c>
      <c r="S12" s="470">
        <f ca="1">IF(Tabulka[[#This Row],[15_vzpl]]-Tabulka[[#This Row],[14_vzsk]]=0,"",Tabulka[[#This Row],[15_vzpl]]-Tabulka[[#This Row],[14_vzsk]])</f>
        <v>-5557</v>
      </c>
    </row>
    <row r="13" spans="1:19" x14ac:dyDescent="0.3">
      <c r="A13" s="469">
        <v>303</v>
      </c>
      <c r="B13" s="468" t="s">
        <v>4891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23.838888888888889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29826.5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219982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219982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6616699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80557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R13" s="471">
        <f ca="1">IF(Tabulka[[#This Row],[15_vzpl]]=0,"",Tabulka[[#This Row],[14_vzsk]]/Tabulka[[#This Row],[15_vzpl]])</f>
        <v>1.0740933333333333</v>
      </c>
      <c r="S13" s="470">
        <f ca="1">IF(Tabulka[[#This Row],[15_vzpl]]-Tabulka[[#This Row],[14_vzsk]]=0,"",Tabulka[[#This Row],[15_vzpl]]-Tabulka[[#This Row],[14_vzsk]])</f>
        <v>-5557</v>
      </c>
    </row>
    <row r="14" spans="1:19" x14ac:dyDescent="0.3">
      <c r="A14" s="469">
        <v>304</v>
      </c>
      <c r="B14" s="468" t="s">
        <v>4892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53.844444444444434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66532.86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3057.38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1710.15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738674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738674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19255683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4893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15.083333333333334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19291.63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406.12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312186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312186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5716230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4894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254160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4895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10.888888888888889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2439961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4876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479307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4896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479307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4877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4897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4887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53.25</v>
      </c>
      <c r="F4" s="498"/>
      <c r="G4" s="498"/>
      <c r="H4" s="498"/>
      <c r="I4" s="498">
        <v>8470</v>
      </c>
      <c r="J4" s="498">
        <v>1358.5</v>
      </c>
      <c r="K4" s="498">
        <v>40</v>
      </c>
      <c r="L4" s="498">
        <v>88</v>
      </c>
      <c r="M4" s="498"/>
      <c r="N4" s="498"/>
      <c r="O4" s="498">
        <v>15544</v>
      </c>
      <c r="P4" s="498">
        <v>15544</v>
      </c>
      <c r="Q4" s="498">
        <v>4192554</v>
      </c>
      <c r="R4" s="498">
        <v>20550</v>
      </c>
      <c r="S4" s="498">
        <v>12900.950122330125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8.2000000000000011</v>
      </c>
      <c r="I5">
        <v>1225.6000000000001</v>
      </c>
      <c r="J5">
        <v>134</v>
      </c>
      <c r="Q5">
        <v>306851</v>
      </c>
      <c r="R5">
        <v>20550</v>
      </c>
      <c r="S5">
        <v>12900.950122330125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</v>
      </c>
      <c r="I6">
        <v>680</v>
      </c>
      <c r="J6">
        <v>149.5</v>
      </c>
      <c r="O6">
        <v>2544</v>
      </c>
      <c r="P6">
        <v>2544</v>
      </c>
      <c r="Q6">
        <v>218172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41.05</v>
      </c>
      <c r="I7">
        <v>6564.4</v>
      </c>
      <c r="J7">
        <v>1075</v>
      </c>
      <c r="K7">
        <v>40</v>
      </c>
      <c r="L7">
        <v>88</v>
      </c>
      <c r="O7">
        <v>13000</v>
      </c>
      <c r="P7">
        <v>13000</v>
      </c>
      <c r="Q7">
        <v>3667531</v>
      </c>
    </row>
    <row r="8" spans="1:19" x14ac:dyDescent="0.3">
      <c r="A8" s="505" t="s">
        <v>215</v>
      </c>
      <c r="B8" s="504">
        <v>5</v>
      </c>
      <c r="C8">
        <v>1</v>
      </c>
      <c r="D8" t="s">
        <v>4875</v>
      </c>
      <c r="E8">
        <v>104.60000000000001</v>
      </c>
      <c r="I8">
        <v>15492.619999999999</v>
      </c>
      <c r="J8">
        <v>595.5</v>
      </c>
      <c r="K8">
        <v>236.21000000000004</v>
      </c>
      <c r="O8">
        <v>21592</v>
      </c>
      <c r="P8">
        <v>21592</v>
      </c>
      <c r="Q8">
        <v>3583430</v>
      </c>
      <c r="R8">
        <v>23067</v>
      </c>
      <c r="S8">
        <v>8333.3333333333339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26.200000000000003</v>
      </c>
      <c r="I9">
        <v>3711</v>
      </c>
      <c r="J9">
        <v>129.5</v>
      </c>
      <c r="O9">
        <v>4000</v>
      </c>
      <c r="P9">
        <v>4000</v>
      </c>
      <c r="Q9">
        <v>744812</v>
      </c>
      <c r="R9">
        <v>23067</v>
      </c>
      <c r="S9">
        <v>8333.3333333333339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52.650000000000006</v>
      </c>
      <c r="I10">
        <v>8105.58</v>
      </c>
      <c r="J10">
        <v>315.5</v>
      </c>
      <c r="K10">
        <v>193.73000000000002</v>
      </c>
      <c r="O10">
        <v>9000</v>
      </c>
      <c r="P10">
        <v>9000</v>
      </c>
      <c r="Q10">
        <v>2043297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13.75</v>
      </c>
      <c r="I11">
        <v>2022.04</v>
      </c>
      <c r="J11">
        <v>45</v>
      </c>
      <c r="K11">
        <v>42.480000000000004</v>
      </c>
      <c r="O11">
        <v>8592</v>
      </c>
      <c r="P11">
        <v>8592</v>
      </c>
      <c r="Q11">
        <v>501183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81.5</v>
      </c>
      <c r="J12">
        <v>6.5</v>
      </c>
      <c r="Q12">
        <v>18472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1572.5</v>
      </c>
      <c r="J13">
        <v>99</v>
      </c>
      <c r="Q13">
        <v>275666</v>
      </c>
    </row>
    <row r="14" spans="1:19" x14ac:dyDescent="0.3">
      <c r="A14" s="505" t="s">
        <v>221</v>
      </c>
      <c r="B14" s="504">
        <v>11</v>
      </c>
      <c r="C14">
        <v>1</v>
      </c>
      <c r="D14" t="s">
        <v>4876</v>
      </c>
      <c r="E14">
        <v>2</v>
      </c>
      <c r="I14">
        <v>332</v>
      </c>
      <c r="Q14">
        <v>50530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332</v>
      </c>
      <c r="Q15">
        <v>50530</v>
      </c>
    </row>
    <row r="16" spans="1:19" x14ac:dyDescent="0.3">
      <c r="A16" s="501" t="s">
        <v>210</v>
      </c>
      <c r="B16" s="500">
        <v>2017</v>
      </c>
      <c r="C16">
        <v>1</v>
      </c>
      <c r="D16" t="s">
        <v>4877</v>
      </c>
      <c r="L16">
        <v>32</v>
      </c>
      <c r="Q16">
        <v>16000</v>
      </c>
    </row>
    <row r="17" spans="3:19" x14ac:dyDescent="0.3">
      <c r="C17">
        <v>1</v>
      </c>
      <c r="D17">
        <v>0</v>
      </c>
      <c r="L17">
        <v>32</v>
      </c>
      <c r="Q17">
        <v>16000</v>
      </c>
    </row>
    <row r="18" spans="3:19" x14ac:dyDescent="0.3">
      <c r="C18" t="s">
        <v>4878</v>
      </c>
      <c r="E18">
        <v>159.85000000000002</v>
      </c>
      <c r="I18">
        <v>24294.620000000003</v>
      </c>
      <c r="J18">
        <v>1954</v>
      </c>
      <c r="K18">
        <v>276.21000000000004</v>
      </c>
      <c r="L18">
        <v>120</v>
      </c>
      <c r="O18">
        <v>37136</v>
      </c>
      <c r="P18">
        <v>37136</v>
      </c>
      <c r="Q18">
        <v>7842514</v>
      </c>
      <c r="R18">
        <v>43617</v>
      </c>
      <c r="S18">
        <v>21234.283455663459</v>
      </c>
    </row>
    <row r="19" spans="3:19" x14ac:dyDescent="0.3">
      <c r="C19">
        <v>2</v>
      </c>
      <c r="D19" t="s">
        <v>299</v>
      </c>
      <c r="E19">
        <v>53.25</v>
      </c>
      <c r="I19">
        <v>7740</v>
      </c>
      <c r="J19">
        <v>1476.5</v>
      </c>
      <c r="K19">
        <v>34</v>
      </c>
      <c r="L19">
        <v>80</v>
      </c>
      <c r="O19">
        <v>34564</v>
      </c>
      <c r="P19">
        <v>34564</v>
      </c>
      <c r="Q19">
        <v>4259439</v>
      </c>
      <c r="R19">
        <v>7070</v>
      </c>
      <c r="S19">
        <v>12900.950122330125</v>
      </c>
    </row>
    <row r="20" spans="3:19" x14ac:dyDescent="0.3">
      <c r="C20">
        <v>2</v>
      </c>
      <c r="D20">
        <v>99</v>
      </c>
      <c r="E20">
        <v>10.200000000000001</v>
      </c>
      <c r="I20">
        <v>1344</v>
      </c>
      <c r="J20">
        <v>157.5</v>
      </c>
      <c r="K20">
        <v>0.5</v>
      </c>
      <c r="Q20">
        <v>360804</v>
      </c>
      <c r="R20">
        <v>7070</v>
      </c>
      <c r="S20">
        <v>12900.950122330125</v>
      </c>
    </row>
    <row r="21" spans="3:19" x14ac:dyDescent="0.3">
      <c r="C21">
        <v>2</v>
      </c>
      <c r="D21">
        <v>100</v>
      </c>
      <c r="E21">
        <v>4</v>
      </c>
      <c r="I21">
        <v>632</v>
      </c>
      <c r="J21">
        <v>158</v>
      </c>
      <c r="O21">
        <v>14000</v>
      </c>
      <c r="P21">
        <v>14000</v>
      </c>
      <c r="Q21">
        <v>233338</v>
      </c>
    </row>
    <row r="22" spans="3:19" x14ac:dyDescent="0.3">
      <c r="C22">
        <v>2</v>
      </c>
      <c r="D22">
        <v>101</v>
      </c>
      <c r="E22">
        <v>39.049999999999997</v>
      </c>
      <c r="I22">
        <v>5764</v>
      </c>
      <c r="J22">
        <v>1161</v>
      </c>
      <c r="K22">
        <v>33.5</v>
      </c>
      <c r="L22">
        <v>80</v>
      </c>
      <c r="O22">
        <v>20564</v>
      </c>
      <c r="P22">
        <v>20564</v>
      </c>
      <c r="Q22">
        <v>3665297</v>
      </c>
    </row>
    <row r="23" spans="3:19" x14ac:dyDescent="0.3">
      <c r="C23">
        <v>2</v>
      </c>
      <c r="D23" t="s">
        <v>4875</v>
      </c>
      <c r="E23">
        <v>104.60000000000001</v>
      </c>
      <c r="I23">
        <v>13622.619999999999</v>
      </c>
      <c r="J23">
        <v>992.5</v>
      </c>
      <c r="K23">
        <v>487.05</v>
      </c>
      <c r="O23">
        <v>41477</v>
      </c>
      <c r="P23">
        <v>41477</v>
      </c>
      <c r="Q23">
        <v>3624823</v>
      </c>
      <c r="R23">
        <v>3716</v>
      </c>
      <c r="S23">
        <v>8333.3333333333339</v>
      </c>
    </row>
    <row r="24" spans="3:19" x14ac:dyDescent="0.3">
      <c r="C24">
        <v>2</v>
      </c>
      <c r="D24">
        <v>303</v>
      </c>
      <c r="E24">
        <v>26.200000000000003</v>
      </c>
      <c r="I24">
        <v>3358</v>
      </c>
      <c r="J24">
        <v>309</v>
      </c>
      <c r="K24">
        <v>74</v>
      </c>
      <c r="O24">
        <v>5977</v>
      </c>
      <c r="P24">
        <v>5977</v>
      </c>
      <c r="Q24">
        <v>764562</v>
      </c>
      <c r="R24">
        <v>3716</v>
      </c>
      <c r="S24">
        <v>8333.3333333333339</v>
      </c>
    </row>
    <row r="25" spans="3:19" x14ac:dyDescent="0.3">
      <c r="C25">
        <v>2</v>
      </c>
      <c r="D25">
        <v>304</v>
      </c>
      <c r="E25">
        <v>52.650000000000006</v>
      </c>
      <c r="I25">
        <v>6874.08</v>
      </c>
      <c r="J25">
        <v>512</v>
      </c>
      <c r="K25">
        <v>346.36</v>
      </c>
      <c r="O25">
        <v>22000</v>
      </c>
      <c r="P25">
        <v>22000</v>
      </c>
      <c r="Q25">
        <v>2030962</v>
      </c>
    </row>
    <row r="26" spans="3:19" x14ac:dyDescent="0.3">
      <c r="C26">
        <v>2</v>
      </c>
      <c r="D26">
        <v>305</v>
      </c>
      <c r="E26">
        <v>13.75</v>
      </c>
      <c r="I26">
        <v>1744.54</v>
      </c>
      <c r="J26">
        <v>105</v>
      </c>
      <c r="K26">
        <v>66.69</v>
      </c>
      <c r="O26">
        <v>13500</v>
      </c>
      <c r="P26">
        <v>13500</v>
      </c>
      <c r="Q26">
        <v>546856</v>
      </c>
    </row>
    <row r="27" spans="3:19" x14ac:dyDescent="0.3">
      <c r="C27">
        <v>2</v>
      </c>
      <c r="D27">
        <v>418</v>
      </c>
      <c r="E27">
        <v>1</v>
      </c>
      <c r="I27">
        <v>113.5</v>
      </c>
      <c r="J27">
        <v>18.5</v>
      </c>
      <c r="Q27">
        <v>27197</v>
      </c>
    </row>
    <row r="28" spans="3:19" x14ac:dyDescent="0.3">
      <c r="C28">
        <v>2</v>
      </c>
      <c r="D28">
        <v>642</v>
      </c>
      <c r="E28">
        <v>11</v>
      </c>
      <c r="I28">
        <v>1532.5</v>
      </c>
      <c r="J28">
        <v>48</v>
      </c>
      <c r="Q28">
        <v>255246</v>
      </c>
    </row>
    <row r="29" spans="3:19" x14ac:dyDescent="0.3">
      <c r="C29">
        <v>2</v>
      </c>
      <c r="D29" t="s">
        <v>4876</v>
      </c>
      <c r="E29">
        <v>2</v>
      </c>
      <c r="I29">
        <v>280</v>
      </c>
      <c r="Q29">
        <v>50093</v>
      </c>
    </row>
    <row r="30" spans="3:19" x14ac:dyDescent="0.3">
      <c r="C30">
        <v>2</v>
      </c>
      <c r="D30">
        <v>30</v>
      </c>
      <c r="E30">
        <v>2</v>
      </c>
      <c r="I30">
        <v>280</v>
      </c>
      <c r="Q30">
        <v>50093</v>
      </c>
    </row>
    <row r="31" spans="3:19" x14ac:dyDescent="0.3">
      <c r="C31" t="s">
        <v>4879</v>
      </c>
      <c r="E31">
        <v>159.85000000000002</v>
      </c>
      <c r="I31">
        <v>21642.620000000003</v>
      </c>
      <c r="J31">
        <v>2469</v>
      </c>
      <c r="K31">
        <v>521.04999999999995</v>
      </c>
      <c r="L31">
        <v>80</v>
      </c>
      <c r="O31">
        <v>76041</v>
      </c>
      <c r="P31">
        <v>76041</v>
      </c>
      <c r="Q31">
        <v>7934355</v>
      </c>
      <c r="R31">
        <v>10786</v>
      </c>
      <c r="S31">
        <v>21234.283455663459</v>
      </c>
    </row>
    <row r="32" spans="3:19" x14ac:dyDescent="0.3">
      <c r="C32">
        <v>3</v>
      </c>
      <c r="D32" t="s">
        <v>299</v>
      </c>
      <c r="E32">
        <v>53.050000000000004</v>
      </c>
      <c r="I32">
        <v>8978.4000000000015</v>
      </c>
      <c r="J32">
        <v>1363.6</v>
      </c>
      <c r="K32">
        <v>69.900000000000006</v>
      </c>
      <c r="L32">
        <v>117</v>
      </c>
      <c r="O32">
        <v>29276</v>
      </c>
      <c r="P32">
        <v>29276</v>
      </c>
      <c r="Q32">
        <v>4200119</v>
      </c>
      <c r="R32">
        <v>9900</v>
      </c>
      <c r="S32">
        <v>12900.950122330125</v>
      </c>
    </row>
    <row r="33" spans="3:19" x14ac:dyDescent="0.3">
      <c r="C33">
        <v>3</v>
      </c>
      <c r="D33">
        <v>99</v>
      </c>
      <c r="E33">
        <v>10.200000000000001</v>
      </c>
      <c r="I33">
        <v>1624</v>
      </c>
      <c r="J33">
        <v>149.5</v>
      </c>
      <c r="K33">
        <v>0.5</v>
      </c>
      <c r="Q33">
        <v>368531</v>
      </c>
      <c r="R33">
        <v>9900</v>
      </c>
      <c r="S33">
        <v>12900.950122330125</v>
      </c>
    </row>
    <row r="34" spans="3:19" x14ac:dyDescent="0.3">
      <c r="C34">
        <v>3</v>
      </c>
      <c r="D34">
        <v>100</v>
      </c>
      <c r="E34">
        <v>4</v>
      </c>
      <c r="I34">
        <v>696</v>
      </c>
      <c r="J34">
        <v>142</v>
      </c>
      <c r="Q34">
        <v>212368</v>
      </c>
    </row>
    <row r="35" spans="3:19" x14ac:dyDescent="0.3">
      <c r="C35">
        <v>3</v>
      </c>
      <c r="D35">
        <v>101</v>
      </c>
      <c r="E35">
        <v>38.85</v>
      </c>
      <c r="I35">
        <v>6658.4000000000005</v>
      </c>
      <c r="J35">
        <v>1072.0999999999999</v>
      </c>
      <c r="K35">
        <v>69.400000000000006</v>
      </c>
      <c r="L35">
        <v>117</v>
      </c>
      <c r="O35">
        <v>29276</v>
      </c>
      <c r="P35">
        <v>29276</v>
      </c>
      <c r="Q35">
        <v>3619220</v>
      </c>
    </row>
    <row r="36" spans="3:19" x14ac:dyDescent="0.3">
      <c r="C36">
        <v>3</v>
      </c>
      <c r="D36" t="s">
        <v>4875</v>
      </c>
      <c r="E36">
        <v>104.85000000000001</v>
      </c>
      <c r="I36">
        <v>15725.5</v>
      </c>
      <c r="J36">
        <v>842</v>
      </c>
      <c r="K36">
        <v>381.9</v>
      </c>
      <c r="O36">
        <v>53745</v>
      </c>
      <c r="P36">
        <v>53745</v>
      </c>
      <c r="Q36">
        <v>3567096</v>
      </c>
      <c r="R36">
        <v>500</v>
      </c>
      <c r="S36">
        <v>8333.3333333333339</v>
      </c>
    </row>
    <row r="37" spans="3:19" x14ac:dyDescent="0.3">
      <c r="C37">
        <v>3</v>
      </c>
      <c r="D37">
        <v>303</v>
      </c>
      <c r="E37">
        <v>26.200000000000003</v>
      </c>
      <c r="I37">
        <v>3912.5</v>
      </c>
      <c r="J37">
        <v>286.5</v>
      </c>
      <c r="K37">
        <v>72</v>
      </c>
      <c r="O37">
        <v>4000</v>
      </c>
      <c r="P37">
        <v>4000</v>
      </c>
      <c r="Q37">
        <v>768025</v>
      </c>
      <c r="R37">
        <v>500</v>
      </c>
      <c r="S37">
        <v>8333.3333333333339</v>
      </c>
    </row>
    <row r="38" spans="3:19" x14ac:dyDescent="0.3">
      <c r="C38">
        <v>3</v>
      </c>
      <c r="D38">
        <v>304</v>
      </c>
      <c r="E38">
        <v>51.900000000000006</v>
      </c>
      <c r="I38">
        <v>7718.7000000000007</v>
      </c>
      <c r="J38">
        <v>408</v>
      </c>
      <c r="K38">
        <v>274.2</v>
      </c>
      <c r="O38">
        <v>24245</v>
      </c>
      <c r="P38">
        <v>24245</v>
      </c>
      <c r="Q38">
        <v>1923340</v>
      </c>
    </row>
    <row r="39" spans="3:19" x14ac:dyDescent="0.3">
      <c r="C39">
        <v>3</v>
      </c>
      <c r="D39">
        <v>305</v>
      </c>
      <c r="E39">
        <v>14.75</v>
      </c>
      <c r="I39">
        <v>2166.8000000000002</v>
      </c>
      <c r="J39">
        <v>117</v>
      </c>
      <c r="K39">
        <v>35.700000000000003</v>
      </c>
      <c r="O39">
        <v>19500</v>
      </c>
      <c r="P39">
        <v>19500</v>
      </c>
      <c r="Q39">
        <v>595874</v>
      </c>
    </row>
    <row r="40" spans="3:19" x14ac:dyDescent="0.3">
      <c r="C40">
        <v>3</v>
      </c>
      <c r="D40">
        <v>418</v>
      </c>
      <c r="E40">
        <v>1</v>
      </c>
      <c r="I40">
        <v>172.5</v>
      </c>
      <c r="J40">
        <v>7.5</v>
      </c>
      <c r="O40">
        <v>2000</v>
      </c>
      <c r="P40">
        <v>2000</v>
      </c>
      <c r="Q40">
        <v>27478</v>
      </c>
    </row>
    <row r="41" spans="3:19" x14ac:dyDescent="0.3">
      <c r="C41">
        <v>3</v>
      </c>
      <c r="D41">
        <v>642</v>
      </c>
      <c r="E41">
        <v>11</v>
      </c>
      <c r="I41">
        <v>1755</v>
      </c>
      <c r="J41">
        <v>23</v>
      </c>
      <c r="O41">
        <v>4000</v>
      </c>
      <c r="P41">
        <v>4000</v>
      </c>
      <c r="Q41">
        <v>252379</v>
      </c>
    </row>
    <row r="42" spans="3:19" x14ac:dyDescent="0.3">
      <c r="C42">
        <v>3</v>
      </c>
      <c r="D42" t="s">
        <v>4876</v>
      </c>
      <c r="E42">
        <v>2</v>
      </c>
      <c r="I42">
        <v>260</v>
      </c>
      <c r="Q42">
        <v>58690</v>
      </c>
    </row>
    <row r="43" spans="3:19" x14ac:dyDescent="0.3">
      <c r="C43">
        <v>3</v>
      </c>
      <c r="D43">
        <v>30</v>
      </c>
      <c r="E43">
        <v>2</v>
      </c>
      <c r="I43">
        <v>260</v>
      </c>
      <c r="Q43">
        <v>58690</v>
      </c>
    </row>
    <row r="44" spans="3:19" x14ac:dyDescent="0.3">
      <c r="C44" t="s">
        <v>4880</v>
      </c>
      <c r="E44">
        <v>159.9</v>
      </c>
      <c r="I44">
        <v>24963.9</v>
      </c>
      <c r="J44">
        <v>2205.6</v>
      </c>
      <c r="K44">
        <v>451.8</v>
      </c>
      <c r="L44">
        <v>117</v>
      </c>
      <c r="O44">
        <v>83021</v>
      </c>
      <c r="P44">
        <v>83021</v>
      </c>
      <c r="Q44">
        <v>7825905</v>
      </c>
      <c r="R44">
        <v>10400</v>
      </c>
      <c r="S44">
        <v>21234.283455663459</v>
      </c>
    </row>
    <row r="45" spans="3:19" x14ac:dyDescent="0.3">
      <c r="C45">
        <v>4</v>
      </c>
      <c r="D45" t="s">
        <v>299</v>
      </c>
      <c r="E45">
        <v>52.05</v>
      </c>
      <c r="I45">
        <v>8056.4</v>
      </c>
      <c r="J45">
        <v>1446.5</v>
      </c>
      <c r="K45">
        <v>64.5</v>
      </c>
      <c r="L45">
        <v>137</v>
      </c>
      <c r="O45">
        <v>3309</v>
      </c>
      <c r="P45">
        <v>3309</v>
      </c>
      <c r="Q45">
        <v>4387176</v>
      </c>
      <c r="R45">
        <v>15900</v>
      </c>
      <c r="S45">
        <v>12900.950122330125</v>
      </c>
    </row>
    <row r="46" spans="3:19" x14ac:dyDescent="0.3">
      <c r="C46">
        <v>4</v>
      </c>
      <c r="D46">
        <v>99</v>
      </c>
      <c r="E46">
        <v>8.4</v>
      </c>
      <c r="I46">
        <v>1246.4000000000001</v>
      </c>
      <c r="J46">
        <v>127.5</v>
      </c>
      <c r="K46">
        <v>2.5</v>
      </c>
      <c r="Q46">
        <v>334243</v>
      </c>
      <c r="R46">
        <v>15900</v>
      </c>
      <c r="S46">
        <v>12900.950122330125</v>
      </c>
    </row>
    <row r="47" spans="3:19" x14ac:dyDescent="0.3">
      <c r="C47">
        <v>4</v>
      </c>
      <c r="D47">
        <v>100</v>
      </c>
      <c r="E47">
        <v>4.8</v>
      </c>
      <c r="I47">
        <v>768</v>
      </c>
      <c r="J47">
        <v>142</v>
      </c>
      <c r="K47">
        <v>0.5</v>
      </c>
      <c r="Q47">
        <v>254030</v>
      </c>
    </row>
    <row r="48" spans="3:19" x14ac:dyDescent="0.3">
      <c r="C48">
        <v>4</v>
      </c>
      <c r="D48">
        <v>101</v>
      </c>
      <c r="E48">
        <v>38.85</v>
      </c>
      <c r="I48">
        <v>6042</v>
      </c>
      <c r="J48">
        <v>1177</v>
      </c>
      <c r="K48">
        <v>61.5</v>
      </c>
      <c r="L48">
        <v>137</v>
      </c>
      <c r="O48">
        <v>3309</v>
      </c>
      <c r="P48">
        <v>3309</v>
      </c>
      <c r="Q48">
        <v>3798903</v>
      </c>
    </row>
    <row r="49" spans="3:19" x14ac:dyDescent="0.3">
      <c r="C49">
        <v>4</v>
      </c>
      <c r="D49" t="s">
        <v>4875</v>
      </c>
      <c r="E49">
        <v>103.85000000000001</v>
      </c>
      <c r="I49">
        <v>13188</v>
      </c>
      <c r="J49">
        <v>1262</v>
      </c>
      <c r="K49">
        <v>327.23</v>
      </c>
      <c r="O49">
        <v>43101</v>
      </c>
      <c r="P49">
        <v>43101</v>
      </c>
      <c r="Q49">
        <v>3889282</v>
      </c>
      <c r="R49">
        <v>11323</v>
      </c>
      <c r="S49">
        <v>8333.3333333333339</v>
      </c>
    </row>
    <row r="50" spans="3:19" x14ac:dyDescent="0.3">
      <c r="C50">
        <v>4</v>
      </c>
      <c r="D50">
        <v>303</v>
      </c>
      <c r="E50">
        <v>25.200000000000003</v>
      </c>
      <c r="I50">
        <v>3220.5</v>
      </c>
      <c r="J50">
        <v>375.5</v>
      </c>
      <c r="K50">
        <v>41.5</v>
      </c>
      <c r="O50">
        <v>7000</v>
      </c>
      <c r="P50">
        <v>7000</v>
      </c>
      <c r="Q50">
        <v>835575</v>
      </c>
      <c r="R50">
        <v>11323</v>
      </c>
      <c r="S50">
        <v>8333.3333333333339</v>
      </c>
    </row>
    <row r="51" spans="3:19" x14ac:dyDescent="0.3">
      <c r="C51">
        <v>4</v>
      </c>
      <c r="D51">
        <v>304</v>
      </c>
      <c r="E51">
        <v>51.900000000000006</v>
      </c>
      <c r="I51">
        <v>6603</v>
      </c>
      <c r="J51">
        <v>557.5</v>
      </c>
      <c r="K51">
        <v>193.73</v>
      </c>
      <c r="O51">
        <v>18000</v>
      </c>
      <c r="P51">
        <v>18000</v>
      </c>
      <c r="Q51">
        <v>2144169</v>
      </c>
    </row>
    <row r="52" spans="3:19" x14ac:dyDescent="0.3">
      <c r="C52">
        <v>4</v>
      </c>
      <c r="D52">
        <v>305</v>
      </c>
      <c r="E52">
        <v>14.75</v>
      </c>
      <c r="I52">
        <v>2149.5</v>
      </c>
      <c r="J52">
        <v>84.5</v>
      </c>
      <c r="K52">
        <v>92</v>
      </c>
      <c r="O52">
        <v>16101</v>
      </c>
      <c r="P52">
        <v>16101</v>
      </c>
      <c r="Q52">
        <v>615000</v>
      </c>
    </row>
    <row r="53" spans="3:19" x14ac:dyDescent="0.3">
      <c r="C53">
        <v>4</v>
      </c>
      <c r="D53">
        <v>418</v>
      </c>
      <c r="E53">
        <v>1</v>
      </c>
      <c r="I53">
        <v>144</v>
      </c>
      <c r="J53">
        <v>26</v>
      </c>
      <c r="Q53">
        <v>32027</v>
      </c>
    </row>
    <row r="54" spans="3:19" x14ac:dyDescent="0.3">
      <c r="C54">
        <v>4</v>
      </c>
      <c r="D54">
        <v>642</v>
      </c>
      <c r="E54">
        <v>11</v>
      </c>
      <c r="I54">
        <v>1071</v>
      </c>
      <c r="J54">
        <v>218.5</v>
      </c>
      <c r="O54">
        <v>2000</v>
      </c>
      <c r="P54">
        <v>2000</v>
      </c>
      <c r="Q54">
        <v>262511</v>
      </c>
    </row>
    <row r="55" spans="3:19" x14ac:dyDescent="0.3">
      <c r="C55">
        <v>4</v>
      </c>
      <c r="D55" t="s">
        <v>4876</v>
      </c>
      <c r="E55">
        <v>2</v>
      </c>
      <c r="I55">
        <v>288</v>
      </c>
      <c r="Q55">
        <v>50321</v>
      </c>
    </row>
    <row r="56" spans="3:19" x14ac:dyDescent="0.3">
      <c r="C56">
        <v>4</v>
      </c>
      <c r="D56">
        <v>30</v>
      </c>
      <c r="E56">
        <v>2</v>
      </c>
      <c r="I56">
        <v>288</v>
      </c>
      <c r="Q56">
        <v>50321</v>
      </c>
    </row>
    <row r="57" spans="3:19" x14ac:dyDescent="0.3">
      <c r="C57" t="s">
        <v>4881</v>
      </c>
      <c r="E57">
        <v>157.9</v>
      </c>
      <c r="I57">
        <v>21532.400000000001</v>
      </c>
      <c r="J57">
        <v>2708.5</v>
      </c>
      <c r="K57">
        <v>391.73</v>
      </c>
      <c r="L57">
        <v>137</v>
      </c>
      <c r="O57">
        <v>46410</v>
      </c>
      <c r="P57">
        <v>46410</v>
      </c>
      <c r="Q57">
        <v>8326779</v>
      </c>
      <c r="R57">
        <v>27223</v>
      </c>
      <c r="S57">
        <v>21234.283455663459</v>
      </c>
    </row>
    <row r="58" spans="3:19" x14ac:dyDescent="0.3">
      <c r="C58">
        <v>5</v>
      </c>
      <c r="D58" t="s">
        <v>299</v>
      </c>
      <c r="E58">
        <v>51.25</v>
      </c>
      <c r="I58">
        <v>8981.6</v>
      </c>
      <c r="J58">
        <v>1149.3000000000002</v>
      </c>
      <c r="K58">
        <v>156</v>
      </c>
      <c r="L58">
        <v>92</v>
      </c>
      <c r="Q58">
        <v>4071855</v>
      </c>
      <c r="R58">
        <v>16969</v>
      </c>
      <c r="S58">
        <v>12900.950122330125</v>
      </c>
    </row>
    <row r="59" spans="3:19" x14ac:dyDescent="0.3">
      <c r="C59">
        <v>5</v>
      </c>
      <c r="D59">
        <v>99</v>
      </c>
      <c r="E59">
        <v>7.4</v>
      </c>
      <c r="I59">
        <v>1320</v>
      </c>
      <c r="J59">
        <v>105.10000000000001</v>
      </c>
      <c r="K59">
        <v>88</v>
      </c>
      <c r="Q59">
        <v>315608</v>
      </c>
      <c r="R59">
        <v>16969</v>
      </c>
      <c r="S59">
        <v>12900.950122330125</v>
      </c>
    </row>
    <row r="60" spans="3:19" x14ac:dyDescent="0.3">
      <c r="C60">
        <v>5</v>
      </c>
      <c r="D60">
        <v>100</v>
      </c>
      <c r="E60">
        <v>5</v>
      </c>
      <c r="I60">
        <v>800</v>
      </c>
      <c r="J60">
        <v>121.5</v>
      </c>
      <c r="Q60">
        <v>230967</v>
      </c>
    </row>
    <row r="61" spans="3:19" x14ac:dyDescent="0.3">
      <c r="C61">
        <v>5</v>
      </c>
      <c r="D61">
        <v>101</v>
      </c>
      <c r="E61">
        <v>38.85</v>
      </c>
      <c r="I61">
        <v>6861.6</v>
      </c>
      <c r="J61">
        <v>922.7</v>
      </c>
      <c r="K61">
        <v>68</v>
      </c>
      <c r="L61">
        <v>92</v>
      </c>
      <c r="Q61">
        <v>3525280</v>
      </c>
    </row>
    <row r="62" spans="3:19" x14ac:dyDescent="0.3">
      <c r="C62">
        <v>5</v>
      </c>
      <c r="D62" t="s">
        <v>4875</v>
      </c>
      <c r="E62">
        <v>103.85000000000001</v>
      </c>
      <c r="I62">
        <v>15673.25</v>
      </c>
      <c r="J62">
        <v>299</v>
      </c>
      <c r="K62">
        <v>213.63</v>
      </c>
      <c r="O62">
        <v>36593</v>
      </c>
      <c r="P62">
        <v>36593</v>
      </c>
      <c r="Q62">
        <v>3545073</v>
      </c>
      <c r="R62">
        <v>12293</v>
      </c>
      <c r="S62">
        <v>8333.3333333333339</v>
      </c>
    </row>
    <row r="63" spans="3:19" x14ac:dyDescent="0.3">
      <c r="C63">
        <v>5</v>
      </c>
      <c r="D63">
        <v>303</v>
      </c>
      <c r="E63">
        <v>22.200000000000003</v>
      </c>
      <c r="I63">
        <v>3311</v>
      </c>
      <c r="J63">
        <v>53</v>
      </c>
      <c r="K63">
        <v>13</v>
      </c>
      <c r="O63">
        <v>2000</v>
      </c>
      <c r="P63">
        <v>2000</v>
      </c>
      <c r="Q63">
        <v>610760</v>
      </c>
      <c r="R63">
        <v>12293</v>
      </c>
      <c r="S63">
        <v>8333.3333333333339</v>
      </c>
    </row>
    <row r="64" spans="3:19" x14ac:dyDescent="0.3">
      <c r="C64">
        <v>5</v>
      </c>
      <c r="D64">
        <v>304</v>
      </c>
      <c r="E64">
        <v>54.900000000000006</v>
      </c>
      <c r="I64">
        <v>8379</v>
      </c>
      <c r="J64">
        <v>138</v>
      </c>
      <c r="K64">
        <v>191.13</v>
      </c>
      <c r="O64">
        <v>13000</v>
      </c>
      <c r="P64">
        <v>13000</v>
      </c>
      <c r="Q64">
        <v>2077688</v>
      </c>
    </row>
    <row r="65" spans="3:19" x14ac:dyDescent="0.3">
      <c r="C65">
        <v>5</v>
      </c>
      <c r="D65">
        <v>305</v>
      </c>
      <c r="E65">
        <v>14.75</v>
      </c>
      <c r="I65">
        <v>2298.75</v>
      </c>
      <c r="J65">
        <v>10.5</v>
      </c>
      <c r="K65">
        <v>9.5</v>
      </c>
      <c r="O65">
        <v>20000</v>
      </c>
      <c r="P65">
        <v>20000</v>
      </c>
      <c r="Q65">
        <v>574934</v>
      </c>
    </row>
    <row r="66" spans="3:19" x14ac:dyDescent="0.3">
      <c r="C66">
        <v>5</v>
      </c>
      <c r="D66">
        <v>418</v>
      </c>
      <c r="E66">
        <v>1</v>
      </c>
      <c r="I66">
        <v>156</v>
      </c>
      <c r="Q66">
        <v>26659</v>
      </c>
    </row>
    <row r="67" spans="3:19" x14ac:dyDescent="0.3">
      <c r="C67">
        <v>5</v>
      </c>
      <c r="D67">
        <v>642</v>
      </c>
      <c r="E67">
        <v>11</v>
      </c>
      <c r="I67">
        <v>1528.5</v>
      </c>
      <c r="J67">
        <v>97.5</v>
      </c>
      <c r="O67">
        <v>1593</v>
      </c>
      <c r="P67">
        <v>1593</v>
      </c>
      <c r="Q67">
        <v>255032</v>
      </c>
    </row>
    <row r="68" spans="3:19" x14ac:dyDescent="0.3">
      <c r="C68">
        <v>5</v>
      </c>
      <c r="D68" t="s">
        <v>4876</v>
      </c>
      <c r="E68">
        <v>2</v>
      </c>
      <c r="I68">
        <v>336</v>
      </c>
      <c r="Q68">
        <v>50947</v>
      </c>
    </row>
    <row r="69" spans="3:19" x14ac:dyDescent="0.3">
      <c r="C69">
        <v>5</v>
      </c>
      <c r="D69">
        <v>30</v>
      </c>
      <c r="E69">
        <v>2</v>
      </c>
      <c r="I69">
        <v>336</v>
      </c>
      <c r="Q69">
        <v>50947</v>
      </c>
    </row>
    <row r="70" spans="3:19" x14ac:dyDescent="0.3">
      <c r="C70" t="s">
        <v>4882</v>
      </c>
      <c r="E70">
        <v>157.10000000000002</v>
      </c>
      <c r="I70">
        <v>24990.85</v>
      </c>
      <c r="J70">
        <v>1448.3000000000002</v>
      </c>
      <c r="K70">
        <v>369.63</v>
      </c>
      <c r="L70">
        <v>92</v>
      </c>
      <c r="O70">
        <v>36593</v>
      </c>
      <c r="P70">
        <v>36593</v>
      </c>
      <c r="Q70">
        <v>7667875</v>
      </c>
      <c r="R70">
        <v>29262</v>
      </c>
      <c r="S70">
        <v>21234.283455663459</v>
      </c>
    </row>
    <row r="71" spans="3:19" x14ac:dyDescent="0.3">
      <c r="C71">
        <v>6</v>
      </c>
      <c r="D71" t="s">
        <v>299</v>
      </c>
      <c r="E71">
        <v>51.25</v>
      </c>
      <c r="I71">
        <v>7928</v>
      </c>
      <c r="J71">
        <v>1173.5</v>
      </c>
      <c r="K71">
        <v>140.6</v>
      </c>
      <c r="L71">
        <v>88</v>
      </c>
      <c r="Q71">
        <v>4015496</v>
      </c>
      <c r="S71">
        <v>12900.950122330125</v>
      </c>
    </row>
    <row r="72" spans="3:19" x14ac:dyDescent="0.3">
      <c r="C72">
        <v>6</v>
      </c>
      <c r="D72">
        <v>99</v>
      </c>
      <c r="E72">
        <v>6.4</v>
      </c>
      <c r="I72">
        <v>984</v>
      </c>
      <c r="J72">
        <v>154.5</v>
      </c>
      <c r="K72">
        <v>72</v>
      </c>
      <c r="Q72">
        <v>273554</v>
      </c>
      <c r="S72">
        <v>12900.950122330125</v>
      </c>
    </row>
    <row r="73" spans="3:19" x14ac:dyDescent="0.3">
      <c r="C73">
        <v>6</v>
      </c>
      <c r="D73">
        <v>100</v>
      </c>
      <c r="E73">
        <v>5</v>
      </c>
      <c r="I73">
        <v>704</v>
      </c>
      <c r="J73">
        <v>130</v>
      </c>
      <c r="Q73">
        <v>242356</v>
      </c>
    </row>
    <row r="74" spans="3:19" x14ac:dyDescent="0.3">
      <c r="C74">
        <v>6</v>
      </c>
      <c r="D74">
        <v>101</v>
      </c>
      <c r="E74">
        <v>39.85</v>
      </c>
      <c r="I74">
        <v>6240</v>
      </c>
      <c r="J74">
        <v>889</v>
      </c>
      <c r="K74">
        <v>68.599999999999994</v>
      </c>
      <c r="L74">
        <v>88</v>
      </c>
      <c r="Q74">
        <v>3499586</v>
      </c>
    </row>
    <row r="75" spans="3:19" x14ac:dyDescent="0.3">
      <c r="C75">
        <v>6</v>
      </c>
      <c r="D75" t="s">
        <v>4875</v>
      </c>
      <c r="E75">
        <v>103.10000000000001</v>
      </c>
      <c r="I75">
        <v>15351</v>
      </c>
      <c r="J75">
        <v>576.38</v>
      </c>
      <c r="K75">
        <v>114</v>
      </c>
      <c r="O75">
        <v>37268</v>
      </c>
      <c r="P75">
        <v>37268</v>
      </c>
      <c r="Q75">
        <v>3587165</v>
      </c>
      <c r="S75">
        <v>8333.3333333333339</v>
      </c>
    </row>
    <row r="76" spans="3:19" x14ac:dyDescent="0.3">
      <c r="C76">
        <v>6</v>
      </c>
      <c r="D76">
        <v>303</v>
      </c>
      <c r="E76">
        <v>22.200000000000003</v>
      </c>
      <c r="I76">
        <v>3389</v>
      </c>
      <c r="J76">
        <v>106.75</v>
      </c>
      <c r="K76">
        <v>20.5</v>
      </c>
      <c r="Q76">
        <v>642799</v>
      </c>
      <c r="S76">
        <v>8333.3333333333339</v>
      </c>
    </row>
    <row r="77" spans="3:19" x14ac:dyDescent="0.3">
      <c r="C77">
        <v>6</v>
      </c>
      <c r="D77">
        <v>304</v>
      </c>
      <c r="E77">
        <v>53.900000000000006</v>
      </c>
      <c r="I77">
        <v>8033</v>
      </c>
      <c r="J77">
        <v>225.88</v>
      </c>
      <c r="K77">
        <v>93.5</v>
      </c>
      <c r="O77">
        <v>7000</v>
      </c>
      <c r="P77">
        <v>7000</v>
      </c>
      <c r="Q77">
        <v>1999299</v>
      </c>
    </row>
    <row r="78" spans="3:19" x14ac:dyDescent="0.3">
      <c r="C78">
        <v>6</v>
      </c>
      <c r="D78">
        <v>305</v>
      </c>
      <c r="E78">
        <v>16</v>
      </c>
      <c r="I78">
        <v>2372</v>
      </c>
      <c r="J78">
        <v>58.75</v>
      </c>
      <c r="O78">
        <v>30268</v>
      </c>
      <c r="P78">
        <v>30268</v>
      </c>
      <c r="Q78">
        <v>658424</v>
      </c>
    </row>
    <row r="79" spans="3:19" x14ac:dyDescent="0.3">
      <c r="C79">
        <v>6</v>
      </c>
      <c r="D79">
        <v>418</v>
      </c>
      <c r="E79">
        <v>1</v>
      </c>
      <c r="I79">
        <v>96</v>
      </c>
      <c r="Q79">
        <v>25381</v>
      </c>
    </row>
    <row r="80" spans="3:19" x14ac:dyDescent="0.3">
      <c r="C80">
        <v>6</v>
      </c>
      <c r="D80">
        <v>642</v>
      </c>
      <c r="E80">
        <v>10</v>
      </c>
      <c r="I80">
        <v>1461</v>
      </c>
      <c r="J80">
        <v>185</v>
      </c>
      <c r="Q80">
        <v>261262</v>
      </c>
    </row>
    <row r="81" spans="3:19" x14ac:dyDescent="0.3">
      <c r="C81">
        <v>6</v>
      </c>
      <c r="D81" t="s">
        <v>4876</v>
      </c>
      <c r="E81">
        <v>2</v>
      </c>
      <c r="I81">
        <v>336</v>
      </c>
      <c r="Q81">
        <v>50573</v>
      </c>
    </row>
    <row r="82" spans="3:19" x14ac:dyDescent="0.3">
      <c r="C82">
        <v>6</v>
      </c>
      <c r="D82">
        <v>30</v>
      </c>
      <c r="E82">
        <v>2</v>
      </c>
      <c r="I82">
        <v>336</v>
      </c>
      <c r="Q82">
        <v>50573</v>
      </c>
    </row>
    <row r="83" spans="3:19" x14ac:dyDescent="0.3">
      <c r="C83" t="s">
        <v>4883</v>
      </c>
      <c r="E83">
        <v>156.35000000000002</v>
      </c>
      <c r="I83">
        <v>23615</v>
      </c>
      <c r="J83">
        <v>1749.88</v>
      </c>
      <c r="K83">
        <v>254.6</v>
      </c>
      <c r="L83">
        <v>88</v>
      </c>
      <c r="O83">
        <v>37268</v>
      </c>
      <c r="P83">
        <v>37268</v>
      </c>
      <c r="Q83">
        <v>7653234</v>
      </c>
      <c r="S83">
        <v>21234.283455663459</v>
      </c>
    </row>
    <row r="84" spans="3:19" x14ac:dyDescent="0.3">
      <c r="C84">
        <v>7</v>
      </c>
      <c r="D84" t="s">
        <v>299</v>
      </c>
      <c r="E84">
        <v>53.05</v>
      </c>
      <c r="I84">
        <v>6810</v>
      </c>
      <c r="J84">
        <v>1276</v>
      </c>
      <c r="K84">
        <v>68.5</v>
      </c>
      <c r="L84">
        <v>130.5</v>
      </c>
      <c r="O84">
        <v>954513</v>
      </c>
      <c r="P84">
        <v>954513</v>
      </c>
      <c r="Q84">
        <v>5341279</v>
      </c>
      <c r="S84">
        <v>12900.950122330125</v>
      </c>
    </row>
    <row r="85" spans="3:19" x14ac:dyDescent="0.3">
      <c r="C85">
        <v>7</v>
      </c>
      <c r="D85">
        <v>99</v>
      </c>
      <c r="E85">
        <v>7</v>
      </c>
      <c r="I85">
        <v>1001.2</v>
      </c>
      <c r="J85">
        <v>109</v>
      </c>
      <c r="O85">
        <v>60585</v>
      </c>
      <c r="P85">
        <v>60585</v>
      </c>
      <c r="Q85">
        <v>343028</v>
      </c>
      <c r="S85">
        <v>12900.950122330125</v>
      </c>
    </row>
    <row r="86" spans="3:19" x14ac:dyDescent="0.3">
      <c r="C86">
        <v>7</v>
      </c>
      <c r="D86">
        <v>100</v>
      </c>
      <c r="E86">
        <v>6</v>
      </c>
      <c r="I86">
        <v>856</v>
      </c>
      <c r="J86">
        <v>151.5</v>
      </c>
      <c r="O86">
        <v>58876</v>
      </c>
      <c r="P86">
        <v>58876</v>
      </c>
      <c r="Q86">
        <v>350504</v>
      </c>
    </row>
    <row r="87" spans="3:19" x14ac:dyDescent="0.3">
      <c r="C87">
        <v>7</v>
      </c>
      <c r="D87">
        <v>101</v>
      </c>
      <c r="E87">
        <v>40.049999999999997</v>
      </c>
      <c r="I87">
        <v>4952.8</v>
      </c>
      <c r="J87">
        <v>1015.5</v>
      </c>
      <c r="K87">
        <v>68.5</v>
      </c>
      <c r="L87">
        <v>130.5</v>
      </c>
      <c r="O87">
        <v>835052</v>
      </c>
      <c r="P87">
        <v>835052</v>
      </c>
      <c r="Q87">
        <v>4647747</v>
      </c>
    </row>
    <row r="88" spans="3:19" x14ac:dyDescent="0.3">
      <c r="C88">
        <v>7</v>
      </c>
      <c r="D88" t="s">
        <v>4875</v>
      </c>
      <c r="E88">
        <v>103.85000000000001</v>
      </c>
      <c r="I88">
        <v>12568</v>
      </c>
      <c r="J88">
        <v>1013.5</v>
      </c>
      <c r="K88">
        <v>234.75</v>
      </c>
      <c r="O88">
        <v>974248</v>
      </c>
      <c r="P88">
        <v>974248</v>
      </c>
      <c r="Q88">
        <v>4909014</v>
      </c>
      <c r="S88">
        <v>8333.3333333333339</v>
      </c>
    </row>
    <row r="89" spans="3:19" x14ac:dyDescent="0.3">
      <c r="C89">
        <v>7</v>
      </c>
      <c r="D89">
        <v>303</v>
      </c>
      <c r="E89">
        <v>22.200000000000003</v>
      </c>
      <c r="I89">
        <v>2912</v>
      </c>
      <c r="J89">
        <v>187</v>
      </c>
      <c r="K89">
        <v>22.5</v>
      </c>
      <c r="O89">
        <v>175905</v>
      </c>
      <c r="P89">
        <v>175905</v>
      </c>
      <c r="Q89">
        <v>896040</v>
      </c>
      <c r="S89">
        <v>8333.3333333333339</v>
      </c>
    </row>
    <row r="90" spans="3:19" x14ac:dyDescent="0.3">
      <c r="C90">
        <v>7</v>
      </c>
      <c r="D90">
        <v>304</v>
      </c>
      <c r="E90">
        <v>53.650000000000006</v>
      </c>
      <c r="I90">
        <v>6037.5</v>
      </c>
      <c r="J90">
        <v>508</v>
      </c>
      <c r="K90">
        <v>167</v>
      </c>
      <c r="O90">
        <v>557669</v>
      </c>
      <c r="P90">
        <v>557669</v>
      </c>
      <c r="Q90">
        <v>2759523</v>
      </c>
    </row>
    <row r="91" spans="3:19" x14ac:dyDescent="0.3">
      <c r="C91">
        <v>7</v>
      </c>
      <c r="D91">
        <v>305</v>
      </c>
      <c r="E91">
        <v>16</v>
      </c>
      <c r="I91">
        <v>2028</v>
      </c>
      <c r="J91">
        <v>75</v>
      </c>
      <c r="K91">
        <v>45.25</v>
      </c>
      <c r="O91">
        <v>184575</v>
      </c>
      <c r="P91">
        <v>184575</v>
      </c>
      <c r="Q91">
        <v>857315</v>
      </c>
    </row>
    <row r="92" spans="3:19" x14ac:dyDescent="0.3">
      <c r="C92">
        <v>7</v>
      </c>
      <c r="D92">
        <v>418</v>
      </c>
      <c r="E92">
        <v>1</v>
      </c>
      <c r="I92">
        <v>160.5</v>
      </c>
      <c r="J92">
        <v>7.5</v>
      </c>
      <c r="O92">
        <v>7232</v>
      </c>
      <c r="P92">
        <v>7232</v>
      </c>
      <c r="Q92">
        <v>39218</v>
      </c>
    </row>
    <row r="93" spans="3:19" x14ac:dyDescent="0.3">
      <c r="C93">
        <v>7</v>
      </c>
      <c r="D93">
        <v>642</v>
      </c>
      <c r="E93">
        <v>11</v>
      </c>
      <c r="I93">
        <v>1430</v>
      </c>
      <c r="J93">
        <v>236</v>
      </c>
      <c r="O93">
        <v>48867</v>
      </c>
      <c r="P93">
        <v>48867</v>
      </c>
      <c r="Q93">
        <v>356918</v>
      </c>
    </row>
    <row r="94" spans="3:19" x14ac:dyDescent="0.3">
      <c r="C94">
        <v>7</v>
      </c>
      <c r="D94" t="s">
        <v>4876</v>
      </c>
      <c r="E94">
        <v>2</v>
      </c>
      <c r="I94">
        <v>296</v>
      </c>
      <c r="O94">
        <v>15613</v>
      </c>
      <c r="P94">
        <v>15613</v>
      </c>
      <c r="Q94">
        <v>65896</v>
      </c>
    </row>
    <row r="95" spans="3:19" x14ac:dyDescent="0.3">
      <c r="C95">
        <v>7</v>
      </c>
      <c r="D95">
        <v>30</v>
      </c>
      <c r="E95">
        <v>2</v>
      </c>
      <c r="I95">
        <v>296</v>
      </c>
      <c r="O95">
        <v>15613</v>
      </c>
      <c r="P95">
        <v>15613</v>
      </c>
      <c r="Q95">
        <v>65896</v>
      </c>
    </row>
    <row r="96" spans="3:19" x14ac:dyDescent="0.3">
      <c r="C96" t="s">
        <v>4884</v>
      </c>
      <c r="E96">
        <v>158.9</v>
      </c>
      <c r="I96">
        <v>19674</v>
      </c>
      <c r="J96">
        <v>2289.5</v>
      </c>
      <c r="K96">
        <v>303.25</v>
      </c>
      <c r="L96">
        <v>130.5</v>
      </c>
      <c r="O96">
        <v>1944374</v>
      </c>
      <c r="P96">
        <v>1944374</v>
      </c>
      <c r="Q96">
        <v>10316189</v>
      </c>
      <c r="S96">
        <v>21234.283455663459</v>
      </c>
    </row>
    <row r="97" spans="3:19" x14ac:dyDescent="0.3">
      <c r="C97">
        <v>8</v>
      </c>
      <c r="D97" t="s">
        <v>299</v>
      </c>
      <c r="E97">
        <v>55.449999999999996</v>
      </c>
      <c r="I97">
        <v>7554.4000000000005</v>
      </c>
      <c r="J97">
        <v>1240</v>
      </c>
      <c r="K97">
        <v>58</v>
      </c>
      <c r="L97">
        <v>92</v>
      </c>
      <c r="Q97">
        <v>4313054</v>
      </c>
      <c r="S97">
        <v>12900.950122330125</v>
      </c>
    </row>
    <row r="98" spans="3:19" x14ac:dyDescent="0.3">
      <c r="C98">
        <v>8</v>
      </c>
      <c r="D98">
        <v>99</v>
      </c>
      <c r="E98">
        <v>9.4</v>
      </c>
      <c r="I98">
        <v>1457.6000000000001</v>
      </c>
      <c r="J98">
        <v>200.5</v>
      </c>
      <c r="Q98">
        <v>371790</v>
      </c>
      <c r="S98">
        <v>12900.950122330125</v>
      </c>
    </row>
    <row r="99" spans="3:19" x14ac:dyDescent="0.3">
      <c r="C99">
        <v>8</v>
      </c>
      <c r="D99">
        <v>100</v>
      </c>
      <c r="E99">
        <v>6</v>
      </c>
      <c r="I99">
        <v>920</v>
      </c>
      <c r="J99">
        <v>116</v>
      </c>
      <c r="Q99">
        <v>278655</v>
      </c>
    </row>
    <row r="100" spans="3:19" x14ac:dyDescent="0.3">
      <c r="C100">
        <v>8</v>
      </c>
      <c r="D100">
        <v>101</v>
      </c>
      <c r="E100">
        <v>40.049999999999997</v>
      </c>
      <c r="I100">
        <v>5176.8</v>
      </c>
      <c r="J100">
        <v>923.5</v>
      </c>
      <c r="K100">
        <v>58</v>
      </c>
      <c r="L100">
        <v>92</v>
      </c>
      <c r="Q100">
        <v>3662609</v>
      </c>
    </row>
    <row r="101" spans="3:19" x14ac:dyDescent="0.3">
      <c r="C101">
        <v>8</v>
      </c>
      <c r="D101" t="s">
        <v>4875</v>
      </c>
      <c r="E101">
        <v>106.10000000000001</v>
      </c>
      <c r="I101">
        <v>14338.5</v>
      </c>
      <c r="J101">
        <v>380.5</v>
      </c>
      <c r="K101">
        <v>112.5</v>
      </c>
      <c r="O101">
        <v>55774</v>
      </c>
      <c r="P101">
        <v>55774</v>
      </c>
      <c r="Q101">
        <v>3739834</v>
      </c>
      <c r="R101">
        <v>13915</v>
      </c>
      <c r="S101">
        <v>8333.3333333333339</v>
      </c>
    </row>
    <row r="102" spans="3:19" x14ac:dyDescent="0.3">
      <c r="C102">
        <v>8</v>
      </c>
      <c r="D102">
        <v>303</v>
      </c>
      <c r="E102">
        <v>21.200000000000003</v>
      </c>
      <c r="I102">
        <v>2988</v>
      </c>
      <c r="J102">
        <v>104</v>
      </c>
      <c r="O102">
        <v>7400</v>
      </c>
      <c r="P102">
        <v>7400</v>
      </c>
      <c r="Q102">
        <v>659166</v>
      </c>
      <c r="R102">
        <v>13915</v>
      </c>
      <c r="S102">
        <v>8333.3333333333339</v>
      </c>
    </row>
    <row r="103" spans="3:19" x14ac:dyDescent="0.3">
      <c r="C103">
        <v>8</v>
      </c>
      <c r="D103">
        <v>304</v>
      </c>
      <c r="E103">
        <v>56.900000000000006</v>
      </c>
      <c r="I103">
        <v>7272.5</v>
      </c>
      <c r="J103">
        <v>143.5</v>
      </c>
      <c r="K103">
        <v>76.5</v>
      </c>
      <c r="O103">
        <v>41786</v>
      </c>
      <c r="P103">
        <v>41786</v>
      </c>
      <c r="Q103">
        <v>2124380</v>
      </c>
    </row>
    <row r="104" spans="3:19" x14ac:dyDescent="0.3">
      <c r="C104">
        <v>8</v>
      </c>
      <c r="D104">
        <v>305</v>
      </c>
      <c r="E104">
        <v>16</v>
      </c>
      <c r="I104">
        <v>2268</v>
      </c>
      <c r="J104">
        <v>46</v>
      </c>
      <c r="K104">
        <v>36</v>
      </c>
      <c r="O104">
        <v>6588</v>
      </c>
      <c r="P104">
        <v>6588</v>
      </c>
      <c r="Q104">
        <v>664660</v>
      </c>
    </row>
    <row r="105" spans="3:19" x14ac:dyDescent="0.3">
      <c r="C105">
        <v>8</v>
      </c>
      <c r="D105">
        <v>418</v>
      </c>
      <c r="E105">
        <v>1</v>
      </c>
      <c r="I105">
        <v>173.5</v>
      </c>
      <c r="Q105">
        <v>27053</v>
      </c>
    </row>
    <row r="106" spans="3:19" x14ac:dyDescent="0.3">
      <c r="C106">
        <v>8</v>
      </c>
      <c r="D106">
        <v>642</v>
      </c>
      <c r="E106">
        <v>11</v>
      </c>
      <c r="I106">
        <v>1636.5</v>
      </c>
      <c r="J106">
        <v>87</v>
      </c>
      <c r="Q106">
        <v>264575</v>
      </c>
    </row>
    <row r="107" spans="3:19" x14ac:dyDescent="0.3">
      <c r="C107">
        <v>8</v>
      </c>
      <c r="D107" t="s">
        <v>4876</v>
      </c>
      <c r="E107">
        <v>2</v>
      </c>
      <c r="I107">
        <v>224</v>
      </c>
      <c r="Q107">
        <v>51985</v>
      </c>
    </row>
    <row r="108" spans="3:19" x14ac:dyDescent="0.3">
      <c r="C108">
        <v>8</v>
      </c>
      <c r="D108">
        <v>30</v>
      </c>
      <c r="E108">
        <v>2</v>
      </c>
      <c r="I108">
        <v>224</v>
      </c>
      <c r="Q108">
        <v>51985</v>
      </c>
    </row>
    <row r="109" spans="3:19" x14ac:dyDescent="0.3">
      <c r="C109" t="s">
        <v>4885</v>
      </c>
      <c r="E109">
        <v>163.55000000000001</v>
      </c>
      <c r="I109">
        <v>22116.9</v>
      </c>
      <c r="J109">
        <v>1620.5</v>
      </c>
      <c r="K109">
        <v>170.5</v>
      </c>
      <c r="L109">
        <v>92</v>
      </c>
      <c r="O109">
        <v>55774</v>
      </c>
      <c r="P109">
        <v>55774</v>
      </c>
      <c r="Q109">
        <v>8104873</v>
      </c>
      <c r="R109">
        <v>13915</v>
      </c>
      <c r="S109">
        <v>21234.283455663459</v>
      </c>
    </row>
    <row r="110" spans="3:19" x14ac:dyDescent="0.3">
      <c r="C110">
        <v>9</v>
      </c>
      <c r="D110" t="s">
        <v>299</v>
      </c>
      <c r="E110">
        <v>58.15</v>
      </c>
      <c r="I110">
        <v>8451.2000000000007</v>
      </c>
      <c r="J110">
        <v>1419</v>
      </c>
      <c r="K110">
        <v>61</v>
      </c>
      <c r="L110">
        <v>210</v>
      </c>
      <c r="O110">
        <v>67500</v>
      </c>
      <c r="P110">
        <v>67500</v>
      </c>
      <c r="Q110">
        <v>4538448</v>
      </c>
      <c r="S110">
        <v>12900.950122330125</v>
      </c>
    </row>
    <row r="111" spans="3:19" x14ac:dyDescent="0.3">
      <c r="C111">
        <v>9</v>
      </c>
      <c r="D111">
        <v>99</v>
      </c>
      <c r="E111">
        <v>9.4</v>
      </c>
      <c r="I111">
        <v>1536</v>
      </c>
      <c r="J111">
        <v>209.5</v>
      </c>
      <c r="Q111">
        <v>380156</v>
      </c>
      <c r="S111">
        <v>12900.950122330125</v>
      </c>
    </row>
    <row r="112" spans="3:19" x14ac:dyDescent="0.3">
      <c r="C112">
        <v>9</v>
      </c>
      <c r="D112">
        <v>100</v>
      </c>
      <c r="E112">
        <v>7</v>
      </c>
      <c r="I112">
        <v>1112</v>
      </c>
      <c r="J112">
        <v>142</v>
      </c>
      <c r="Q112">
        <v>312860</v>
      </c>
    </row>
    <row r="113" spans="3:19" x14ac:dyDescent="0.3">
      <c r="C113">
        <v>9</v>
      </c>
      <c r="D113">
        <v>101</v>
      </c>
      <c r="E113">
        <v>41.75</v>
      </c>
      <c r="I113">
        <v>5803.2</v>
      </c>
      <c r="J113">
        <v>1067.5</v>
      </c>
      <c r="K113">
        <v>61</v>
      </c>
      <c r="L113">
        <v>210</v>
      </c>
      <c r="O113">
        <v>67500</v>
      </c>
      <c r="P113">
        <v>67500</v>
      </c>
      <c r="Q113">
        <v>3845432</v>
      </c>
    </row>
    <row r="114" spans="3:19" x14ac:dyDescent="0.3">
      <c r="C114">
        <v>9</v>
      </c>
      <c r="D114" t="s">
        <v>4875</v>
      </c>
      <c r="E114">
        <v>107.1</v>
      </c>
      <c r="I114">
        <v>14353</v>
      </c>
      <c r="J114">
        <v>522.75</v>
      </c>
      <c r="K114">
        <v>276</v>
      </c>
      <c r="O114">
        <v>74236</v>
      </c>
      <c r="P114">
        <v>74236</v>
      </c>
      <c r="Q114">
        <v>3837016</v>
      </c>
      <c r="R114">
        <v>15743</v>
      </c>
      <c r="S114">
        <v>8333.3333333333339</v>
      </c>
    </row>
    <row r="115" spans="3:19" x14ac:dyDescent="0.3">
      <c r="C115">
        <v>9</v>
      </c>
      <c r="D115">
        <v>303</v>
      </c>
      <c r="E115">
        <v>22.95</v>
      </c>
      <c r="I115">
        <v>3024.5</v>
      </c>
      <c r="J115">
        <v>119.25</v>
      </c>
      <c r="K115">
        <v>23.5</v>
      </c>
      <c r="O115">
        <v>13700</v>
      </c>
      <c r="P115">
        <v>13700</v>
      </c>
      <c r="Q115">
        <v>694960</v>
      </c>
      <c r="R115">
        <v>15743</v>
      </c>
      <c r="S115">
        <v>8333.3333333333339</v>
      </c>
    </row>
    <row r="116" spans="3:19" x14ac:dyDescent="0.3">
      <c r="C116">
        <v>9</v>
      </c>
      <c r="D116">
        <v>304</v>
      </c>
      <c r="E116">
        <v>56.15</v>
      </c>
      <c r="I116">
        <v>7509.5</v>
      </c>
      <c r="J116">
        <v>249</v>
      </c>
      <c r="K116">
        <v>174</v>
      </c>
      <c r="O116">
        <v>45974</v>
      </c>
      <c r="P116">
        <v>45974</v>
      </c>
      <c r="Q116">
        <v>2153025</v>
      </c>
    </row>
    <row r="117" spans="3:19" x14ac:dyDescent="0.3">
      <c r="C117">
        <v>9</v>
      </c>
      <c r="D117">
        <v>305</v>
      </c>
      <c r="E117">
        <v>16</v>
      </c>
      <c r="I117">
        <v>2242</v>
      </c>
      <c r="J117">
        <v>112</v>
      </c>
      <c r="K117">
        <v>78.5</v>
      </c>
      <c r="O117">
        <v>13062</v>
      </c>
      <c r="P117">
        <v>13062</v>
      </c>
      <c r="Q117">
        <v>701984</v>
      </c>
    </row>
    <row r="118" spans="3:19" x14ac:dyDescent="0.3">
      <c r="C118">
        <v>9</v>
      </c>
      <c r="D118">
        <v>418</v>
      </c>
      <c r="E118">
        <v>1</v>
      </c>
      <c r="I118">
        <v>108</v>
      </c>
      <c r="J118">
        <v>8</v>
      </c>
      <c r="Q118">
        <v>30675</v>
      </c>
    </row>
    <row r="119" spans="3:19" x14ac:dyDescent="0.3">
      <c r="C119">
        <v>9</v>
      </c>
      <c r="D119">
        <v>642</v>
      </c>
      <c r="E119">
        <v>11</v>
      </c>
      <c r="I119">
        <v>1469</v>
      </c>
      <c r="J119">
        <v>34.5</v>
      </c>
      <c r="O119">
        <v>1500</v>
      </c>
      <c r="P119">
        <v>1500</v>
      </c>
      <c r="Q119">
        <v>256372</v>
      </c>
    </row>
    <row r="120" spans="3:19" x14ac:dyDescent="0.3">
      <c r="C120">
        <v>9</v>
      </c>
      <c r="D120" t="s">
        <v>4876</v>
      </c>
      <c r="E120">
        <v>2</v>
      </c>
      <c r="I120">
        <v>296</v>
      </c>
      <c r="Q120">
        <v>50272</v>
      </c>
    </row>
    <row r="121" spans="3:19" x14ac:dyDescent="0.3">
      <c r="C121">
        <v>9</v>
      </c>
      <c r="D121">
        <v>30</v>
      </c>
      <c r="E121">
        <v>2</v>
      </c>
      <c r="I121">
        <v>296</v>
      </c>
      <c r="Q121">
        <v>50272</v>
      </c>
    </row>
    <row r="122" spans="3:19" x14ac:dyDescent="0.3">
      <c r="C122" t="s">
        <v>4886</v>
      </c>
      <c r="E122">
        <v>167.25</v>
      </c>
      <c r="I122">
        <v>23100.2</v>
      </c>
      <c r="J122">
        <v>1941.75</v>
      </c>
      <c r="K122">
        <v>337</v>
      </c>
      <c r="L122">
        <v>210</v>
      </c>
      <c r="O122">
        <v>141736</v>
      </c>
      <c r="P122">
        <v>141736</v>
      </c>
      <c r="Q122">
        <v>8425736</v>
      </c>
      <c r="R122">
        <v>15743</v>
      </c>
      <c r="S122">
        <v>21234.283455663459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4910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2974758.34</v>
      </c>
      <c r="C3" s="344">
        <f t="shared" ref="C3:Z3" si="0">SUBTOTAL(9,C6:C1048576)</f>
        <v>10</v>
      </c>
      <c r="D3" s="344"/>
      <c r="E3" s="344">
        <f>SUBTOTAL(9,E6:E1048576)/4</f>
        <v>3578948.9899999998</v>
      </c>
      <c r="F3" s="344"/>
      <c r="G3" s="344">
        <f t="shared" si="0"/>
        <v>20</v>
      </c>
      <c r="H3" s="344">
        <f>SUBTOTAL(9,H6:H1048576)/4</f>
        <v>4251586.99</v>
      </c>
      <c r="I3" s="347">
        <f>IF(B3&lt;&gt;0,H3/B3,"")</f>
        <v>1.4292209665676576</v>
      </c>
      <c r="J3" s="345">
        <f>IF(E3&lt;&gt;0,H3/E3,"")</f>
        <v>1.1879428854335252</v>
      </c>
      <c r="K3" s="346">
        <f t="shared" si="0"/>
        <v>234562.66000000006</v>
      </c>
      <c r="L3" s="346"/>
      <c r="M3" s="344">
        <f t="shared" si="0"/>
        <v>1.4787086586752833</v>
      </c>
      <c r="N3" s="344">
        <f t="shared" si="0"/>
        <v>317253.38000000012</v>
      </c>
      <c r="O3" s="344"/>
      <c r="P3" s="344">
        <f t="shared" si="0"/>
        <v>2</v>
      </c>
      <c r="Q3" s="344">
        <f t="shared" si="0"/>
        <v>340720.70000000007</v>
      </c>
      <c r="R3" s="347">
        <f>IF(K3&lt;&gt;0,Q3/K3,"")</f>
        <v>1.4525785988272812</v>
      </c>
      <c r="S3" s="347">
        <f>IF(N3&lt;&gt;0,Q3/N3,"")</f>
        <v>1.0739702757461558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4898</v>
      </c>
      <c r="B6" s="871">
        <v>2974758.34</v>
      </c>
      <c r="C6" s="872">
        <v>1</v>
      </c>
      <c r="D6" s="872">
        <v>0.83118210075410992</v>
      </c>
      <c r="E6" s="871">
        <v>3578948.9899999998</v>
      </c>
      <c r="F6" s="872">
        <v>1.2031057924523711</v>
      </c>
      <c r="G6" s="872">
        <v>1</v>
      </c>
      <c r="H6" s="871">
        <v>4251586.9899999993</v>
      </c>
      <c r="I6" s="872">
        <v>1.4292209665676572</v>
      </c>
      <c r="J6" s="872">
        <v>1.1879428854335248</v>
      </c>
      <c r="K6" s="871">
        <v>117281.33000000003</v>
      </c>
      <c r="L6" s="872">
        <v>1</v>
      </c>
      <c r="M6" s="872">
        <v>0.73935432933764167</v>
      </c>
      <c r="N6" s="871">
        <v>158626.69000000006</v>
      </c>
      <c r="O6" s="872">
        <v>1.3525314728269198</v>
      </c>
      <c r="P6" s="872">
        <v>1</v>
      </c>
      <c r="Q6" s="871">
        <v>170360.35000000003</v>
      </c>
      <c r="R6" s="872">
        <v>1.4525785988272812</v>
      </c>
      <c r="S6" s="872">
        <v>1.0739702757461558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4899</v>
      </c>
      <c r="B7" s="874"/>
      <c r="C7" s="875"/>
      <c r="D7" s="875"/>
      <c r="E7" s="874">
        <v>61338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4900</v>
      </c>
      <c r="B8" s="874"/>
      <c r="C8" s="875"/>
      <c r="D8" s="875"/>
      <c r="E8" s="874">
        <v>251</v>
      </c>
      <c r="F8" s="875"/>
      <c r="G8" s="875">
        <v>1</v>
      </c>
      <c r="H8" s="874"/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4901</v>
      </c>
      <c r="B9" s="874"/>
      <c r="C9" s="875"/>
      <c r="D9" s="875"/>
      <c r="E9" s="874">
        <v>3690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4902</v>
      </c>
      <c r="B10" s="874"/>
      <c r="C10" s="875"/>
      <c r="D10" s="875"/>
      <c r="E10" s="874">
        <v>7194</v>
      </c>
      <c r="F10" s="875"/>
      <c r="G10" s="875">
        <v>1</v>
      </c>
      <c r="H10" s="874"/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4903</v>
      </c>
      <c r="B11" s="874"/>
      <c r="C11" s="875"/>
      <c r="D11" s="875"/>
      <c r="E11" s="874">
        <v>9500</v>
      </c>
      <c r="F11" s="875"/>
      <c r="G11" s="875">
        <v>1</v>
      </c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4904</v>
      </c>
      <c r="B12" s="874"/>
      <c r="C12" s="875"/>
      <c r="D12" s="875"/>
      <c r="E12" s="874">
        <v>3273</v>
      </c>
      <c r="F12" s="875"/>
      <c r="G12" s="875">
        <v>1</v>
      </c>
      <c r="H12" s="874"/>
      <c r="I12" s="875"/>
      <c r="J12" s="875"/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0" t="s">
        <v>4905</v>
      </c>
      <c r="B13" s="874"/>
      <c r="C13" s="875"/>
      <c r="D13" s="875"/>
      <c r="E13" s="874">
        <v>7695</v>
      </c>
      <c r="F13" s="875"/>
      <c r="G13" s="875">
        <v>1</v>
      </c>
      <c r="H13" s="874"/>
      <c r="I13" s="875"/>
      <c r="J13" s="875"/>
      <c r="K13" s="874"/>
      <c r="L13" s="875"/>
      <c r="M13" s="875"/>
      <c r="N13" s="874"/>
      <c r="O13" s="875"/>
      <c r="P13" s="875"/>
      <c r="Q13" s="874"/>
      <c r="R13" s="875"/>
      <c r="S13" s="875"/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4906</v>
      </c>
      <c r="B14" s="874"/>
      <c r="C14" s="875"/>
      <c r="D14" s="875"/>
      <c r="E14" s="874">
        <v>740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4907</v>
      </c>
      <c r="B15" s="874"/>
      <c r="C15" s="875"/>
      <c r="D15" s="875"/>
      <c r="E15" s="874">
        <v>945</v>
      </c>
      <c r="F15" s="875"/>
      <c r="G15" s="875">
        <v>1</v>
      </c>
      <c r="H15" s="874"/>
      <c r="I15" s="875"/>
      <c r="J15" s="875"/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0" t="s">
        <v>4908</v>
      </c>
      <c r="B16" s="874">
        <v>2974758.34</v>
      </c>
      <c r="C16" s="875">
        <v>1</v>
      </c>
      <c r="D16" s="875">
        <v>0.8537550475479887</v>
      </c>
      <c r="E16" s="874">
        <v>3484322.9899999998</v>
      </c>
      <c r="F16" s="875">
        <v>1.1712961497235437</v>
      </c>
      <c r="G16" s="875">
        <v>1</v>
      </c>
      <c r="H16" s="874">
        <v>4251586.9899999993</v>
      </c>
      <c r="I16" s="875">
        <v>1.4292209665676572</v>
      </c>
      <c r="J16" s="875">
        <v>1.2202046142685525</v>
      </c>
      <c r="K16" s="874">
        <v>117281.33000000003</v>
      </c>
      <c r="L16" s="875">
        <v>1</v>
      </c>
      <c r="M16" s="875">
        <v>0.73935432933764167</v>
      </c>
      <c r="N16" s="874">
        <v>158626.69000000006</v>
      </c>
      <c r="O16" s="875">
        <v>1.3525314728269198</v>
      </c>
      <c r="P16" s="875">
        <v>1</v>
      </c>
      <c r="Q16" s="874">
        <v>170360.35000000003</v>
      </c>
      <c r="R16" s="875">
        <v>1.4525785988272812</v>
      </c>
      <c r="S16" s="875">
        <v>1.0739702757461558</v>
      </c>
      <c r="T16" s="874"/>
      <c r="U16" s="875"/>
      <c r="V16" s="875"/>
      <c r="W16" s="874"/>
      <c r="X16" s="875"/>
      <c r="Y16" s="875"/>
      <c r="Z16" s="874"/>
      <c r="AA16" s="875"/>
      <c r="AB16" s="876"/>
    </row>
    <row r="17" spans="1:28" ht="14.4" customHeight="1" thickBot="1" x14ac:dyDescent="0.35">
      <c r="A17" s="881" t="s">
        <v>4909</v>
      </c>
      <c r="B17" s="877"/>
      <c r="C17" s="878"/>
      <c r="D17" s="878"/>
      <c r="E17" s="877">
        <v>0</v>
      </c>
      <c r="F17" s="878"/>
      <c r="G17" s="878"/>
      <c r="H17" s="877">
        <v>0</v>
      </c>
      <c r="I17" s="878"/>
      <c r="J17" s="878"/>
      <c r="K17" s="877"/>
      <c r="L17" s="878"/>
      <c r="M17" s="878"/>
      <c r="N17" s="877"/>
      <c r="O17" s="878"/>
      <c r="P17" s="878"/>
      <c r="Q17" s="877"/>
      <c r="R17" s="878"/>
      <c r="S17" s="878"/>
      <c r="T17" s="877"/>
      <c r="U17" s="878"/>
      <c r="V17" s="878"/>
      <c r="W17" s="877"/>
      <c r="X17" s="878"/>
      <c r="Y17" s="878"/>
      <c r="Z17" s="877"/>
      <c r="AA17" s="878"/>
      <c r="AB17" s="879"/>
    </row>
    <row r="18" spans="1:28" ht="14.4" customHeight="1" thickBot="1" x14ac:dyDescent="0.35"/>
    <row r="19" spans="1:28" ht="14.4" customHeight="1" x14ac:dyDescent="0.3">
      <c r="A19" s="870" t="s">
        <v>597</v>
      </c>
      <c r="B19" s="871">
        <v>1965773.3399999996</v>
      </c>
      <c r="C19" s="872">
        <v>1</v>
      </c>
      <c r="D19" s="872">
        <v>0.80579936973894717</v>
      </c>
      <c r="E19" s="871">
        <v>2439531.9900000002</v>
      </c>
      <c r="F19" s="872">
        <v>1.241003700864109</v>
      </c>
      <c r="G19" s="872">
        <v>1</v>
      </c>
      <c r="H19" s="871">
        <v>2768747.99</v>
      </c>
      <c r="I19" s="872">
        <v>1.4084777393511709</v>
      </c>
      <c r="J19" s="873">
        <v>1.1349504746605106</v>
      </c>
    </row>
    <row r="20" spans="1:28" ht="14.4" customHeight="1" x14ac:dyDescent="0.3">
      <c r="A20" s="880" t="s">
        <v>4911</v>
      </c>
      <c r="B20" s="874">
        <v>54944.34</v>
      </c>
      <c r="C20" s="875">
        <v>1</v>
      </c>
      <c r="D20" s="875">
        <v>1.1162936128221812</v>
      </c>
      <c r="E20" s="874">
        <v>49220.33</v>
      </c>
      <c r="F20" s="875">
        <v>0.89582166243147165</v>
      </c>
      <c r="G20" s="875">
        <v>1</v>
      </c>
      <c r="H20" s="874">
        <v>68981.33</v>
      </c>
      <c r="I20" s="875">
        <v>1.2554765422607681</v>
      </c>
      <c r="J20" s="876">
        <v>1.4014804451737728</v>
      </c>
    </row>
    <row r="21" spans="1:28" ht="14.4" customHeight="1" x14ac:dyDescent="0.3">
      <c r="A21" s="880" t="s">
        <v>4912</v>
      </c>
      <c r="B21" s="874">
        <v>1910828.9999999995</v>
      </c>
      <c r="C21" s="875">
        <v>1</v>
      </c>
      <c r="D21" s="875">
        <v>0.79940579798702882</v>
      </c>
      <c r="E21" s="874">
        <v>2390311.66</v>
      </c>
      <c r="F21" s="875">
        <v>1.250929130759477</v>
      </c>
      <c r="G21" s="875">
        <v>1</v>
      </c>
      <c r="H21" s="874">
        <v>2699766.66</v>
      </c>
      <c r="I21" s="875">
        <v>1.4128771648326464</v>
      </c>
      <c r="J21" s="876">
        <v>1.1294621974106924</v>
      </c>
    </row>
    <row r="22" spans="1:28" ht="14.4" customHeight="1" x14ac:dyDescent="0.3">
      <c r="A22" s="882" t="s">
        <v>602</v>
      </c>
      <c r="B22" s="883"/>
      <c r="C22" s="884"/>
      <c r="D22" s="884"/>
      <c r="E22" s="883">
        <v>0</v>
      </c>
      <c r="F22" s="884"/>
      <c r="G22" s="884"/>
      <c r="H22" s="883">
        <v>0</v>
      </c>
      <c r="I22" s="884"/>
      <c r="J22" s="885"/>
    </row>
    <row r="23" spans="1:28" ht="14.4" customHeight="1" x14ac:dyDescent="0.3">
      <c r="A23" s="880" t="s">
        <v>4911</v>
      </c>
      <c r="B23" s="874"/>
      <c r="C23" s="875"/>
      <c r="D23" s="875"/>
      <c r="E23" s="874">
        <v>0</v>
      </c>
      <c r="F23" s="875"/>
      <c r="G23" s="875"/>
      <c r="H23" s="874">
        <v>0</v>
      </c>
      <c r="I23" s="875"/>
      <c r="J23" s="876"/>
    </row>
    <row r="24" spans="1:28" ht="14.4" customHeight="1" x14ac:dyDescent="0.3">
      <c r="A24" s="882" t="s">
        <v>605</v>
      </c>
      <c r="B24" s="883">
        <v>758344</v>
      </c>
      <c r="C24" s="884">
        <v>1</v>
      </c>
      <c r="D24" s="884">
        <v>0.82579942612284452</v>
      </c>
      <c r="E24" s="883">
        <v>918315</v>
      </c>
      <c r="F24" s="884">
        <v>1.2109478020528941</v>
      </c>
      <c r="G24" s="884">
        <v>1</v>
      </c>
      <c r="H24" s="883">
        <v>1217726</v>
      </c>
      <c r="I24" s="884">
        <v>1.605769940818415</v>
      </c>
      <c r="J24" s="885">
        <v>1.326043895613161</v>
      </c>
    </row>
    <row r="25" spans="1:28" ht="14.4" customHeight="1" x14ac:dyDescent="0.3">
      <c r="A25" s="880" t="s">
        <v>4911</v>
      </c>
      <c r="B25" s="874">
        <v>1095</v>
      </c>
      <c r="C25" s="875">
        <v>1</v>
      </c>
      <c r="D25" s="875">
        <v>1.0660358071205351E-2</v>
      </c>
      <c r="E25" s="874">
        <v>102717</v>
      </c>
      <c r="F25" s="875">
        <v>93.805479452054797</v>
      </c>
      <c r="G25" s="875">
        <v>1</v>
      </c>
      <c r="H25" s="874">
        <v>1314</v>
      </c>
      <c r="I25" s="875">
        <v>1.2</v>
      </c>
      <c r="J25" s="876">
        <v>1.2792429685446421E-2</v>
      </c>
    </row>
    <row r="26" spans="1:28" ht="14.4" customHeight="1" x14ac:dyDescent="0.3">
      <c r="A26" s="880" t="s">
        <v>4912</v>
      </c>
      <c r="B26" s="874">
        <v>757249</v>
      </c>
      <c r="C26" s="875">
        <v>1</v>
      </c>
      <c r="D26" s="875">
        <v>0.92845862790247158</v>
      </c>
      <c r="E26" s="874">
        <v>815598</v>
      </c>
      <c r="F26" s="875">
        <v>1.0770539148945724</v>
      </c>
      <c r="G26" s="875">
        <v>1</v>
      </c>
      <c r="H26" s="874">
        <v>1216412</v>
      </c>
      <c r="I26" s="875">
        <v>1.6063566937691565</v>
      </c>
      <c r="J26" s="876">
        <v>1.4914357318188618</v>
      </c>
    </row>
    <row r="27" spans="1:28" ht="14.4" customHeight="1" x14ac:dyDescent="0.3">
      <c r="A27" s="882" t="s">
        <v>608</v>
      </c>
      <c r="B27" s="883">
        <v>250641</v>
      </c>
      <c r="C27" s="884">
        <v>1</v>
      </c>
      <c r="D27" s="884">
        <v>1.1335989724199691</v>
      </c>
      <c r="E27" s="883">
        <v>221102</v>
      </c>
      <c r="F27" s="884">
        <v>0.882146177201655</v>
      </c>
      <c r="G27" s="884">
        <v>1</v>
      </c>
      <c r="H27" s="883">
        <v>265113</v>
      </c>
      <c r="I27" s="884">
        <v>1.0577399547560056</v>
      </c>
      <c r="J27" s="885">
        <v>1.1990529257989526</v>
      </c>
    </row>
    <row r="28" spans="1:28" ht="14.4" customHeight="1" x14ac:dyDescent="0.3">
      <c r="A28" s="880" t="s">
        <v>4911</v>
      </c>
      <c r="B28" s="874"/>
      <c r="C28" s="875"/>
      <c r="D28" s="875"/>
      <c r="E28" s="874">
        <v>22662</v>
      </c>
      <c r="F28" s="875"/>
      <c r="G28" s="875">
        <v>1</v>
      </c>
      <c r="H28" s="874"/>
      <c r="I28" s="875"/>
      <c r="J28" s="876"/>
    </row>
    <row r="29" spans="1:28" ht="14.4" customHeight="1" thickBot="1" x14ac:dyDescent="0.35">
      <c r="A29" s="881" t="s">
        <v>4912</v>
      </c>
      <c r="B29" s="877">
        <v>250641</v>
      </c>
      <c r="C29" s="878">
        <v>1</v>
      </c>
      <c r="D29" s="878">
        <v>1.2630568433783511</v>
      </c>
      <c r="E29" s="877">
        <v>198440</v>
      </c>
      <c r="F29" s="878">
        <v>0.79173000426905416</v>
      </c>
      <c r="G29" s="878">
        <v>1</v>
      </c>
      <c r="H29" s="877">
        <v>265113</v>
      </c>
      <c r="I29" s="878">
        <v>1.0577399547560056</v>
      </c>
      <c r="J29" s="879">
        <v>1.3359856883692804</v>
      </c>
    </row>
    <row r="30" spans="1:28" ht="14.4" customHeight="1" x14ac:dyDescent="0.3">
      <c r="A30" s="804" t="s">
        <v>328</v>
      </c>
    </row>
    <row r="31" spans="1:28" ht="14.4" customHeight="1" x14ac:dyDescent="0.3">
      <c r="A31" s="805" t="s">
        <v>2170</v>
      </c>
    </row>
    <row r="32" spans="1:28" ht="14.4" customHeight="1" x14ac:dyDescent="0.3">
      <c r="A32" s="804" t="s">
        <v>4913</v>
      </c>
    </row>
    <row r="33" spans="1:1" ht="14.4" customHeight="1" x14ac:dyDescent="0.3">
      <c r="A33" s="804" t="s">
        <v>4914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4957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15520</v>
      </c>
      <c r="C3" s="404">
        <f t="shared" si="0"/>
        <v>17905</v>
      </c>
      <c r="D3" s="438">
        <f t="shared" si="0"/>
        <v>22541</v>
      </c>
      <c r="E3" s="346">
        <f t="shared" si="0"/>
        <v>2974758.34</v>
      </c>
      <c r="F3" s="344">
        <f t="shared" si="0"/>
        <v>3578948.99</v>
      </c>
      <c r="G3" s="405">
        <f t="shared" si="0"/>
        <v>4251586.99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4915</v>
      </c>
      <c r="B6" s="225">
        <v>7</v>
      </c>
      <c r="C6" s="225">
        <v>8</v>
      </c>
      <c r="D6" s="225">
        <v>10</v>
      </c>
      <c r="E6" s="887">
        <v>2251</v>
      </c>
      <c r="F6" s="887">
        <v>2587</v>
      </c>
      <c r="G6" s="888">
        <v>2502</v>
      </c>
    </row>
    <row r="7" spans="1:7" ht="14.4" customHeight="1" x14ac:dyDescent="0.3">
      <c r="A7" s="857" t="s">
        <v>2172</v>
      </c>
      <c r="B7" s="849">
        <v>249</v>
      </c>
      <c r="C7" s="849">
        <v>355</v>
      </c>
      <c r="D7" s="849">
        <v>123</v>
      </c>
      <c r="E7" s="889">
        <v>54042</v>
      </c>
      <c r="F7" s="889">
        <v>77024</v>
      </c>
      <c r="G7" s="890">
        <v>22483</v>
      </c>
    </row>
    <row r="8" spans="1:7" ht="14.4" customHeight="1" x14ac:dyDescent="0.3">
      <c r="A8" s="857" t="s">
        <v>2173</v>
      </c>
      <c r="B8" s="849">
        <v>42</v>
      </c>
      <c r="C8" s="849">
        <v>24</v>
      </c>
      <c r="D8" s="849">
        <v>1442</v>
      </c>
      <c r="E8" s="889">
        <v>9248</v>
      </c>
      <c r="F8" s="889">
        <v>4225</v>
      </c>
      <c r="G8" s="890">
        <v>199858.34000000003</v>
      </c>
    </row>
    <row r="9" spans="1:7" ht="14.4" customHeight="1" x14ac:dyDescent="0.3">
      <c r="A9" s="857" t="s">
        <v>4916</v>
      </c>
      <c r="B9" s="849">
        <v>257</v>
      </c>
      <c r="C9" s="849"/>
      <c r="D9" s="849"/>
      <c r="E9" s="889">
        <v>59473</v>
      </c>
      <c r="F9" s="889"/>
      <c r="G9" s="890"/>
    </row>
    <row r="10" spans="1:7" ht="14.4" customHeight="1" x14ac:dyDescent="0.3">
      <c r="A10" s="857" t="s">
        <v>2174</v>
      </c>
      <c r="B10" s="849"/>
      <c r="C10" s="849">
        <v>152</v>
      </c>
      <c r="D10" s="849">
        <v>191</v>
      </c>
      <c r="E10" s="889"/>
      <c r="F10" s="889">
        <v>44821</v>
      </c>
      <c r="G10" s="890">
        <v>50597</v>
      </c>
    </row>
    <row r="11" spans="1:7" ht="14.4" customHeight="1" x14ac:dyDescent="0.3">
      <c r="A11" s="857" t="s">
        <v>4917</v>
      </c>
      <c r="B11" s="849">
        <v>5</v>
      </c>
      <c r="C11" s="849"/>
      <c r="D11" s="849"/>
      <c r="E11" s="889">
        <v>1931</v>
      </c>
      <c r="F11" s="889"/>
      <c r="G11" s="890"/>
    </row>
    <row r="12" spans="1:7" ht="14.4" customHeight="1" x14ac:dyDescent="0.3">
      <c r="A12" s="857" t="s">
        <v>2175</v>
      </c>
      <c r="B12" s="849"/>
      <c r="C12" s="849"/>
      <c r="D12" s="849">
        <v>38</v>
      </c>
      <c r="E12" s="889"/>
      <c r="F12" s="889"/>
      <c r="G12" s="890">
        <v>5157.33</v>
      </c>
    </row>
    <row r="13" spans="1:7" ht="14.4" customHeight="1" x14ac:dyDescent="0.3">
      <c r="A13" s="857" t="s">
        <v>2176</v>
      </c>
      <c r="B13" s="849">
        <v>1006</v>
      </c>
      <c r="C13" s="849">
        <v>2309</v>
      </c>
      <c r="D13" s="849">
        <v>3365</v>
      </c>
      <c r="E13" s="889">
        <v>145238.00000000003</v>
      </c>
      <c r="F13" s="889">
        <v>325716.32999999996</v>
      </c>
      <c r="G13" s="890">
        <v>459605.01</v>
      </c>
    </row>
    <row r="14" spans="1:7" ht="14.4" customHeight="1" x14ac:dyDescent="0.3">
      <c r="A14" s="857" t="s">
        <v>4911</v>
      </c>
      <c r="B14" s="849">
        <v>1193</v>
      </c>
      <c r="C14" s="849">
        <v>887</v>
      </c>
      <c r="D14" s="849">
        <v>467</v>
      </c>
      <c r="E14" s="889">
        <v>56039.34</v>
      </c>
      <c r="F14" s="889">
        <v>174599.33000000002</v>
      </c>
      <c r="G14" s="890">
        <v>70295.33</v>
      </c>
    </row>
    <row r="15" spans="1:7" ht="14.4" customHeight="1" x14ac:dyDescent="0.3">
      <c r="A15" s="857" t="s">
        <v>2177</v>
      </c>
      <c r="B15" s="849"/>
      <c r="C15" s="849">
        <v>114</v>
      </c>
      <c r="D15" s="849">
        <v>219</v>
      </c>
      <c r="E15" s="889"/>
      <c r="F15" s="889">
        <v>28171</v>
      </c>
      <c r="G15" s="890">
        <v>50757</v>
      </c>
    </row>
    <row r="16" spans="1:7" ht="14.4" customHeight="1" x14ac:dyDescent="0.3">
      <c r="A16" s="857" t="s">
        <v>2178</v>
      </c>
      <c r="B16" s="849">
        <v>7</v>
      </c>
      <c r="C16" s="849">
        <v>10</v>
      </c>
      <c r="D16" s="849">
        <v>16</v>
      </c>
      <c r="E16" s="889">
        <v>1720</v>
      </c>
      <c r="F16" s="889">
        <v>2259</v>
      </c>
      <c r="G16" s="890">
        <v>7793</v>
      </c>
    </row>
    <row r="17" spans="1:7" ht="14.4" customHeight="1" x14ac:dyDescent="0.3">
      <c r="A17" s="857" t="s">
        <v>4918</v>
      </c>
      <c r="B17" s="849">
        <v>98</v>
      </c>
      <c r="C17" s="849"/>
      <c r="D17" s="849"/>
      <c r="E17" s="889">
        <v>25075</v>
      </c>
      <c r="F17" s="889"/>
      <c r="G17" s="890"/>
    </row>
    <row r="18" spans="1:7" ht="14.4" customHeight="1" x14ac:dyDescent="0.3">
      <c r="A18" s="857" t="s">
        <v>2179</v>
      </c>
      <c r="B18" s="849">
        <v>41</v>
      </c>
      <c r="C18" s="849">
        <v>32</v>
      </c>
      <c r="D18" s="849">
        <v>26</v>
      </c>
      <c r="E18" s="889">
        <v>8717</v>
      </c>
      <c r="F18" s="889">
        <v>7547</v>
      </c>
      <c r="G18" s="890">
        <v>6506</v>
      </c>
    </row>
    <row r="19" spans="1:7" ht="14.4" customHeight="1" x14ac:dyDescent="0.3">
      <c r="A19" s="857" t="s">
        <v>2180</v>
      </c>
      <c r="B19" s="849">
        <v>51</v>
      </c>
      <c r="C19" s="849">
        <v>28</v>
      </c>
      <c r="D19" s="849">
        <v>44</v>
      </c>
      <c r="E19" s="889">
        <v>9695</v>
      </c>
      <c r="F19" s="889">
        <v>5682</v>
      </c>
      <c r="G19" s="890">
        <v>8259</v>
      </c>
    </row>
    <row r="20" spans="1:7" ht="14.4" customHeight="1" x14ac:dyDescent="0.3">
      <c r="A20" s="857" t="s">
        <v>2181</v>
      </c>
      <c r="B20" s="849">
        <v>172</v>
      </c>
      <c r="C20" s="849">
        <v>147</v>
      </c>
      <c r="D20" s="849">
        <v>126</v>
      </c>
      <c r="E20" s="889">
        <v>38794</v>
      </c>
      <c r="F20" s="889">
        <v>35845</v>
      </c>
      <c r="G20" s="890">
        <v>28253</v>
      </c>
    </row>
    <row r="21" spans="1:7" ht="14.4" customHeight="1" x14ac:dyDescent="0.3">
      <c r="A21" s="857" t="s">
        <v>4919</v>
      </c>
      <c r="B21" s="849">
        <v>30</v>
      </c>
      <c r="C21" s="849">
        <v>22</v>
      </c>
      <c r="D21" s="849">
        <v>96</v>
      </c>
      <c r="E21" s="889">
        <v>7395</v>
      </c>
      <c r="F21" s="889">
        <v>5530</v>
      </c>
      <c r="G21" s="890">
        <v>21034</v>
      </c>
    </row>
    <row r="22" spans="1:7" ht="14.4" customHeight="1" x14ac:dyDescent="0.3">
      <c r="A22" s="857" t="s">
        <v>2182</v>
      </c>
      <c r="B22" s="849">
        <v>78</v>
      </c>
      <c r="C22" s="849">
        <v>71</v>
      </c>
      <c r="D22" s="849">
        <v>34</v>
      </c>
      <c r="E22" s="889">
        <v>16946</v>
      </c>
      <c r="F22" s="889">
        <v>15119</v>
      </c>
      <c r="G22" s="890">
        <v>5665</v>
      </c>
    </row>
    <row r="23" spans="1:7" ht="14.4" customHeight="1" x14ac:dyDescent="0.3">
      <c r="A23" s="857" t="s">
        <v>4920</v>
      </c>
      <c r="B23" s="849">
        <v>186</v>
      </c>
      <c r="C23" s="849">
        <v>717</v>
      </c>
      <c r="D23" s="849">
        <v>14</v>
      </c>
      <c r="E23" s="889">
        <v>43850</v>
      </c>
      <c r="F23" s="889">
        <v>179898</v>
      </c>
      <c r="G23" s="890">
        <v>3363</v>
      </c>
    </row>
    <row r="24" spans="1:7" ht="14.4" customHeight="1" x14ac:dyDescent="0.3">
      <c r="A24" s="857" t="s">
        <v>2183</v>
      </c>
      <c r="B24" s="849">
        <v>236</v>
      </c>
      <c r="C24" s="849">
        <v>134</v>
      </c>
      <c r="D24" s="849">
        <v>155</v>
      </c>
      <c r="E24" s="889">
        <v>44412.33</v>
      </c>
      <c r="F24" s="889">
        <v>23741.670000000002</v>
      </c>
      <c r="G24" s="890">
        <v>33052.009999999995</v>
      </c>
    </row>
    <row r="25" spans="1:7" ht="14.4" customHeight="1" x14ac:dyDescent="0.3">
      <c r="A25" s="857" t="s">
        <v>4921</v>
      </c>
      <c r="B25" s="849">
        <v>137</v>
      </c>
      <c r="C25" s="849">
        <v>150</v>
      </c>
      <c r="D25" s="849">
        <v>104</v>
      </c>
      <c r="E25" s="889">
        <v>32843</v>
      </c>
      <c r="F25" s="889">
        <v>37971</v>
      </c>
      <c r="G25" s="890">
        <v>26104</v>
      </c>
    </row>
    <row r="26" spans="1:7" ht="14.4" customHeight="1" x14ac:dyDescent="0.3">
      <c r="A26" s="857" t="s">
        <v>2184</v>
      </c>
      <c r="B26" s="849">
        <v>63</v>
      </c>
      <c r="C26" s="849">
        <v>61</v>
      </c>
      <c r="D26" s="849">
        <v>113</v>
      </c>
      <c r="E26" s="889">
        <v>18990</v>
      </c>
      <c r="F26" s="889">
        <v>18662</v>
      </c>
      <c r="G26" s="890">
        <v>27246</v>
      </c>
    </row>
    <row r="27" spans="1:7" ht="14.4" customHeight="1" x14ac:dyDescent="0.3">
      <c r="A27" s="857" t="s">
        <v>2185</v>
      </c>
      <c r="B27" s="849"/>
      <c r="C27" s="849">
        <v>733</v>
      </c>
      <c r="D27" s="849">
        <v>1229</v>
      </c>
      <c r="E27" s="889"/>
      <c r="F27" s="889">
        <v>101941</v>
      </c>
      <c r="G27" s="890">
        <v>162610.99</v>
      </c>
    </row>
    <row r="28" spans="1:7" ht="14.4" customHeight="1" x14ac:dyDescent="0.3">
      <c r="A28" s="857" t="s">
        <v>4922</v>
      </c>
      <c r="B28" s="849">
        <v>131</v>
      </c>
      <c r="C28" s="849"/>
      <c r="D28" s="849"/>
      <c r="E28" s="889">
        <v>42000</v>
      </c>
      <c r="F28" s="889"/>
      <c r="G28" s="890"/>
    </row>
    <row r="29" spans="1:7" ht="14.4" customHeight="1" x14ac:dyDescent="0.3">
      <c r="A29" s="857" t="s">
        <v>2186</v>
      </c>
      <c r="B29" s="849">
        <v>1451</v>
      </c>
      <c r="C29" s="849">
        <v>347</v>
      </c>
      <c r="D29" s="849">
        <v>1393</v>
      </c>
      <c r="E29" s="889">
        <v>273670.01</v>
      </c>
      <c r="F29" s="889">
        <v>71744.009999999995</v>
      </c>
      <c r="G29" s="890">
        <v>306255.67</v>
      </c>
    </row>
    <row r="30" spans="1:7" ht="14.4" customHeight="1" x14ac:dyDescent="0.3">
      <c r="A30" s="857" t="s">
        <v>2187</v>
      </c>
      <c r="B30" s="849"/>
      <c r="C30" s="849">
        <v>252</v>
      </c>
      <c r="D30" s="849">
        <v>734</v>
      </c>
      <c r="E30" s="889"/>
      <c r="F30" s="889">
        <v>65368</v>
      </c>
      <c r="G30" s="890">
        <v>124722</v>
      </c>
    </row>
    <row r="31" spans="1:7" ht="14.4" customHeight="1" x14ac:dyDescent="0.3">
      <c r="A31" s="857" t="s">
        <v>2188</v>
      </c>
      <c r="B31" s="849">
        <v>267</v>
      </c>
      <c r="C31" s="849">
        <v>358</v>
      </c>
      <c r="D31" s="849">
        <v>322</v>
      </c>
      <c r="E31" s="889">
        <v>62002</v>
      </c>
      <c r="F31" s="889">
        <v>99431</v>
      </c>
      <c r="G31" s="890">
        <v>79781</v>
      </c>
    </row>
    <row r="32" spans="1:7" ht="14.4" customHeight="1" x14ac:dyDescent="0.3">
      <c r="A32" s="857" t="s">
        <v>4923</v>
      </c>
      <c r="B32" s="849"/>
      <c r="C32" s="849"/>
      <c r="D32" s="849">
        <v>181</v>
      </c>
      <c r="E32" s="889"/>
      <c r="F32" s="889"/>
      <c r="G32" s="890">
        <v>38097</v>
      </c>
    </row>
    <row r="33" spans="1:7" ht="14.4" customHeight="1" x14ac:dyDescent="0.3">
      <c r="A33" s="857" t="s">
        <v>2189</v>
      </c>
      <c r="B33" s="849">
        <v>7</v>
      </c>
      <c r="C33" s="849">
        <v>3</v>
      </c>
      <c r="D33" s="849">
        <v>13</v>
      </c>
      <c r="E33" s="889">
        <v>3317</v>
      </c>
      <c r="F33" s="889">
        <v>1387</v>
      </c>
      <c r="G33" s="890">
        <v>3593</v>
      </c>
    </row>
    <row r="34" spans="1:7" ht="14.4" customHeight="1" x14ac:dyDescent="0.3">
      <c r="A34" s="857" t="s">
        <v>2190</v>
      </c>
      <c r="B34" s="849">
        <v>401</v>
      </c>
      <c r="C34" s="849">
        <v>335</v>
      </c>
      <c r="D34" s="849">
        <v>423</v>
      </c>
      <c r="E34" s="889">
        <v>106091</v>
      </c>
      <c r="F34" s="889">
        <v>89034</v>
      </c>
      <c r="G34" s="890">
        <v>90217</v>
      </c>
    </row>
    <row r="35" spans="1:7" ht="14.4" customHeight="1" x14ac:dyDescent="0.3">
      <c r="A35" s="857" t="s">
        <v>4924</v>
      </c>
      <c r="B35" s="849"/>
      <c r="C35" s="849">
        <v>2</v>
      </c>
      <c r="D35" s="849"/>
      <c r="E35" s="889"/>
      <c r="F35" s="889">
        <v>433</v>
      </c>
      <c r="G35" s="890"/>
    </row>
    <row r="36" spans="1:7" ht="14.4" customHeight="1" x14ac:dyDescent="0.3">
      <c r="A36" s="857" t="s">
        <v>2191</v>
      </c>
      <c r="B36" s="849">
        <v>1375</v>
      </c>
      <c r="C36" s="849">
        <v>1197</v>
      </c>
      <c r="D36" s="849">
        <v>1525</v>
      </c>
      <c r="E36" s="889">
        <v>228487.34</v>
      </c>
      <c r="F36" s="889">
        <v>153575.33000000002</v>
      </c>
      <c r="G36" s="890">
        <v>188324</v>
      </c>
    </row>
    <row r="37" spans="1:7" ht="14.4" customHeight="1" x14ac:dyDescent="0.3">
      <c r="A37" s="857" t="s">
        <v>4925</v>
      </c>
      <c r="B37" s="849">
        <v>23</v>
      </c>
      <c r="C37" s="849">
        <v>27</v>
      </c>
      <c r="D37" s="849">
        <v>17</v>
      </c>
      <c r="E37" s="889">
        <v>5544</v>
      </c>
      <c r="F37" s="889">
        <v>7432</v>
      </c>
      <c r="G37" s="890">
        <v>4733</v>
      </c>
    </row>
    <row r="38" spans="1:7" ht="14.4" customHeight="1" x14ac:dyDescent="0.3">
      <c r="A38" s="857" t="s">
        <v>4926</v>
      </c>
      <c r="B38" s="849">
        <v>97</v>
      </c>
      <c r="C38" s="849">
        <v>75</v>
      </c>
      <c r="D38" s="849">
        <v>8</v>
      </c>
      <c r="E38" s="889">
        <v>23010</v>
      </c>
      <c r="F38" s="889">
        <v>20726</v>
      </c>
      <c r="G38" s="890">
        <v>1659</v>
      </c>
    </row>
    <row r="39" spans="1:7" ht="14.4" customHeight="1" x14ac:dyDescent="0.3">
      <c r="A39" s="857" t="s">
        <v>2192</v>
      </c>
      <c r="B39" s="849"/>
      <c r="C39" s="849">
        <v>86</v>
      </c>
      <c r="D39" s="849">
        <v>684</v>
      </c>
      <c r="E39" s="889"/>
      <c r="F39" s="889">
        <v>21158</v>
      </c>
      <c r="G39" s="890">
        <v>169418</v>
      </c>
    </row>
    <row r="40" spans="1:7" ht="14.4" customHeight="1" x14ac:dyDescent="0.3">
      <c r="A40" s="857" t="s">
        <v>2193</v>
      </c>
      <c r="B40" s="849">
        <v>26</v>
      </c>
      <c r="C40" s="849">
        <v>21</v>
      </c>
      <c r="D40" s="849">
        <v>29</v>
      </c>
      <c r="E40" s="889">
        <v>7060</v>
      </c>
      <c r="F40" s="889">
        <v>4782</v>
      </c>
      <c r="G40" s="890">
        <v>6362</v>
      </c>
    </row>
    <row r="41" spans="1:7" ht="14.4" customHeight="1" x14ac:dyDescent="0.3">
      <c r="A41" s="857" t="s">
        <v>4927</v>
      </c>
      <c r="B41" s="849"/>
      <c r="C41" s="849">
        <v>6</v>
      </c>
      <c r="D41" s="849"/>
      <c r="E41" s="889"/>
      <c r="F41" s="889">
        <v>1629</v>
      </c>
      <c r="G41" s="890"/>
    </row>
    <row r="42" spans="1:7" ht="14.4" customHeight="1" x14ac:dyDescent="0.3">
      <c r="A42" s="857" t="s">
        <v>4928</v>
      </c>
      <c r="B42" s="849"/>
      <c r="C42" s="849">
        <v>129</v>
      </c>
      <c r="D42" s="849"/>
      <c r="E42" s="889"/>
      <c r="F42" s="889">
        <v>31466</v>
      </c>
      <c r="G42" s="890"/>
    </row>
    <row r="43" spans="1:7" ht="14.4" customHeight="1" x14ac:dyDescent="0.3">
      <c r="A43" s="857" t="s">
        <v>2194</v>
      </c>
      <c r="B43" s="849"/>
      <c r="C43" s="849">
        <v>68</v>
      </c>
      <c r="D43" s="849">
        <v>44</v>
      </c>
      <c r="E43" s="889"/>
      <c r="F43" s="889">
        <v>15707</v>
      </c>
      <c r="G43" s="890">
        <v>11969</v>
      </c>
    </row>
    <row r="44" spans="1:7" ht="14.4" customHeight="1" x14ac:dyDescent="0.3">
      <c r="A44" s="857" t="s">
        <v>4929</v>
      </c>
      <c r="B44" s="849"/>
      <c r="C44" s="849"/>
      <c r="D44" s="849">
        <v>6</v>
      </c>
      <c r="E44" s="889"/>
      <c r="F44" s="889"/>
      <c r="G44" s="890">
        <v>1062</v>
      </c>
    </row>
    <row r="45" spans="1:7" ht="14.4" customHeight="1" x14ac:dyDescent="0.3">
      <c r="A45" s="857" t="s">
        <v>4930</v>
      </c>
      <c r="B45" s="849"/>
      <c r="C45" s="849"/>
      <c r="D45" s="849">
        <v>56</v>
      </c>
      <c r="E45" s="889"/>
      <c r="F45" s="889"/>
      <c r="G45" s="890">
        <v>11607</v>
      </c>
    </row>
    <row r="46" spans="1:7" ht="14.4" customHeight="1" x14ac:dyDescent="0.3">
      <c r="A46" s="857" t="s">
        <v>2195</v>
      </c>
      <c r="B46" s="849">
        <v>419</v>
      </c>
      <c r="C46" s="849">
        <v>350</v>
      </c>
      <c r="D46" s="849">
        <v>210</v>
      </c>
      <c r="E46" s="889">
        <v>124635</v>
      </c>
      <c r="F46" s="889">
        <v>106612</v>
      </c>
      <c r="G46" s="890">
        <v>55041</v>
      </c>
    </row>
    <row r="47" spans="1:7" ht="14.4" customHeight="1" x14ac:dyDescent="0.3">
      <c r="A47" s="857" t="s">
        <v>4931</v>
      </c>
      <c r="B47" s="849">
        <v>212</v>
      </c>
      <c r="C47" s="849">
        <v>109</v>
      </c>
      <c r="D47" s="849">
        <v>232</v>
      </c>
      <c r="E47" s="889">
        <v>51736</v>
      </c>
      <c r="F47" s="889">
        <v>27191</v>
      </c>
      <c r="G47" s="890">
        <v>52235</v>
      </c>
    </row>
    <row r="48" spans="1:7" ht="14.4" customHeight="1" x14ac:dyDescent="0.3">
      <c r="A48" s="857" t="s">
        <v>2196</v>
      </c>
      <c r="B48" s="849"/>
      <c r="C48" s="849"/>
      <c r="D48" s="849">
        <v>1</v>
      </c>
      <c r="E48" s="889"/>
      <c r="F48" s="889"/>
      <c r="G48" s="890">
        <v>37</v>
      </c>
    </row>
    <row r="49" spans="1:7" ht="14.4" customHeight="1" x14ac:dyDescent="0.3">
      <c r="A49" s="857" t="s">
        <v>4932</v>
      </c>
      <c r="B49" s="849">
        <v>887</v>
      </c>
      <c r="C49" s="849">
        <v>1404</v>
      </c>
      <c r="D49" s="849">
        <v>429</v>
      </c>
      <c r="E49" s="889">
        <v>138853.33000000002</v>
      </c>
      <c r="F49" s="889">
        <v>205292.33000000002</v>
      </c>
      <c r="G49" s="890">
        <v>72577.989999999991</v>
      </c>
    </row>
    <row r="50" spans="1:7" ht="14.4" customHeight="1" x14ac:dyDescent="0.3">
      <c r="A50" s="857" t="s">
        <v>4933</v>
      </c>
      <c r="B50" s="849"/>
      <c r="C50" s="849"/>
      <c r="D50" s="849">
        <v>8</v>
      </c>
      <c r="E50" s="889"/>
      <c r="F50" s="889"/>
      <c r="G50" s="890">
        <v>1801</v>
      </c>
    </row>
    <row r="51" spans="1:7" ht="14.4" customHeight="1" x14ac:dyDescent="0.3">
      <c r="A51" s="857" t="s">
        <v>4934</v>
      </c>
      <c r="B51" s="849">
        <v>182</v>
      </c>
      <c r="C51" s="849"/>
      <c r="D51" s="849"/>
      <c r="E51" s="889">
        <v>35279</v>
      </c>
      <c r="F51" s="889"/>
      <c r="G51" s="890"/>
    </row>
    <row r="52" spans="1:7" ht="14.4" customHeight="1" x14ac:dyDescent="0.3">
      <c r="A52" s="857" t="s">
        <v>4935</v>
      </c>
      <c r="B52" s="849">
        <v>2</v>
      </c>
      <c r="C52" s="849"/>
      <c r="D52" s="849"/>
      <c r="E52" s="889">
        <v>165</v>
      </c>
      <c r="F52" s="889"/>
      <c r="G52" s="890"/>
    </row>
    <row r="53" spans="1:7" ht="14.4" customHeight="1" x14ac:dyDescent="0.3">
      <c r="A53" s="857" t="s">
        <v>2198</v>
      </c>
      <c r="B53" s="849"/>
      <c r="C53" s="849">
        <v>106</v>
      </c>
      <c r="D53" s="849">
        <v>102</v>
      </c>
      <c r="E53" s="889"/>
      <c r="F53" s="889">
        <v>31120</v>
      </c>
      <c r="G53" s="890">
        <v>26164</v>
      </c>
    </row>
    <row r="54" spans="1:7" ht="14.4" customHeight="1" x14ac:dyDescent="0.3">
      <c r="A54" s="857" t="s">
        <v>2199</v>
      </c>
      <c r="B54" s="849"/>
      <c r="C54" s="849">
        <v>64</v>
      </c>
      <c r="D54" s="849">
        <v>118</v>
      </c>
      <c r="E54" s="889"/>
      <c r="F54" s="889">
        <v>18155</v>
      </c>
      <c r="G54" s="890">
        <v>33687</v>
      </c>
    </row>
    <row r="55" spans="1:7" ht="14.4" customHeight="1" x14ac:dyDescent="0.3">
      <c r="A55" s="857" t="s">
        <v>4936</v>
      </c>
      <c r="B55" s="849"/>
      <c r="C55" s="849"/>
      <c r="D55" s="849">
        <v>9</v>
      </c>
      <c r="E55" s="889"/>
      <c r="F55" s="889"/>
      <c r="G55" s="890">
        <v>2259</v>
      </c>
    </row>
    <row r="56" spans="1:7" ht="14.4" customHeight="1" x14ac:dyDescent="0.3">
      <c r="A56" s="857" t="s">
        <v>2200</v>
      </c>
      <c r="B56" s="849">
        <v>95</v>
      </c>
      <c r="C56" s="849">
        <v>90</v>
      </c>
      <c r="D56" s="849">
        <v>95</v>
      </c>
      <c r="E56" s="889">
        <v>21478</v>
      </c>
      <c r="F56" s="889">
        <v>22967</v>
      </c>
      <c r="G56" s="890">
        <v>23883</v>
      </c>
    </row>
    <row r="57" spans="1:7" ht="14.4" customHeight="1" x14ac:dyDescent="0.3">
      <c r="A57" s="857" t="s">
        <v>2201</v>
      </c>
      <c r="B57" s="849">
        <v>786</v>
      </c>
      <c r="C57" s="849">
        <v>969</v>
      </c>
      <c r="D57" s="849">
        <v>402</v>
      </c>
      <c r="E57" s="889">
        <v>181996</v>
      </c>
      <c r="F57" s="889">
        <v>236427</v>
      </c>
      <c r="G57" s="890">
        <v>95439</v>
      </c>
    </row>
    <row r="58" spans="1:7" ht="14.4" customHeight="1" x14ac:dyDescent="0.3">
      <c r="A58" s="857" t="s">
        <v>4937</v>
      </c>
      <c r="B58" s="849"/>
      <c r="C58" s="849"/>
      <c r="D58" s="849">
        <v>6</v>
      </c>
      <c r="E58" s="889"/>
      <c r="F58" s="889"/>
      <c r="G58" s="890">
        <v>1062</v>
      </c>
    </row>
    <row r="59" spans="1:7" ht="14.4" customHeight="1" x14ac:dyDescent="0.3">
      <c r="A59" s="857" t="s">
        <v>2202</v>
      </c>
      <c r="B59" s="849">
        <v>646</v>
      </c>
      <c r="C59" s="849">
        <v>649</v>
      </c>
      <c r="D59" s="849">
        <v>940</v>
      </c>
      <c r="E59" s="889">
        <v>147529</v>
      </c>
      <c r="F59" s="889">
        <v>159667</v>
      </c>
      <c r="G59" s="890">
        <v>229226</v>
      </c>
    </row>
    <row r="60" spans="1:7" ht="14.4" customHeight="1" x14ac:dyDescent="0.3">
      <c r="A60" s="857" t="s">
        <v>2203</v>
      </c>
      <c r="B60" s="849">
        <v>2225</v>
      </c>
      <c r="C60" s="849">
        <v>2844</v>
      </c>
      <c r="D60" s="849">
        <v>1890</v>
      </c>
      <c r="E60" s="889">
        <v>338665.99</v>
      </c>
      <c r="F60" s="889">
        <v>442803.66</v>
      </c>
      <c r="G60" s="890">
        <v>300657.66000000003</v>
      </c>
    </row>
    <row r="61" spans="1:7" ht="14.4" customHeight="1" x14ac:dyDescent="0.3">
      <c r="A61" s="857" t="s">
        <v>4938</v>
      </c>
      <c r="B61" s="849"/>
      <c r="C61" s="849">
        <v>34</v>
      </c>
      <c r="D61" s="849">
        <v>202</v>
      </c>
      <c r="E61" s="889"/>
      <c r="F61" s="889">
        <v>8698</v>
      </c>
      <c r="G61" s="890">
        <v>44459</v>
      </c>
    </row>
    <row r="62" spans="1:7" ht="14.4" customHeight="1" x14ac:dyDescent="0.3">
      <c r="A62" s="857" t="s">
        <v>4939</v>
      </c>
      <c r="B62" s="849">
        <v>235</v>
      </c>
      <c r="C62" s="849">
        <v>110</v>
      </c>
      <c r="D62" s="849">
        <v>354</v>
      </c>
      <c r="E62" s="889">
        <v>67117</v>
      </c>
      <c r="F62" s="889">
        <v>33910</v>
      </c>
      <c r="G62" s="890">
        <v>78141</v>
      </c>
    </row>
    <row r="63" spans="1:7" ht="14.4" customHeight="1" x14ac:dyDescent="0.3">
      <c r="A63" s="857" t="s">
        <v>4940</v>
      </c>
      <c r="B63" s="849">
        <v>8</v>
      </c>
      <c r="C63" s="849"/>
      <c r="D63" s="849"/>
      <c r="E63" s="889">
        <v>3338</v>
      </c>
      <c r="F63" s="889"/>
      <c r="G63" s="890"/>
    </row>
    <row r="64" spans="1:7" ht="14.4" customHeight="1" x14ac:dyDescent="0.3">
      <c r="A64" s="857" t="s">
        <v>2204</v>
      </c>
      <c r="B64" s="849"/>
      <c r="C64" s="849">
        <v>2</v>
      </c>
      <c r="D64" s="849">
        <v>7</v>
      </c>
      <c r="E64" s="889"/>
      <c r="F64" s="889">
        <v>502</v>
      </c>
      <c r="G64" s="890">
        <v>1313</v>
      </c>
    </row>
    <row r="65" spans="1:7" ht="14.4" customHeight="1" x14ac:dyDescent="0.3">
      <c r="A65" s="857" t="s">
        <v>4941</v>
      </c>
      <c r="B65" s="849">
        <v>16</v>
      </c>
      <c r="C65" s="849"/>
      <c r="D65" s="849"/>
      <c r="E65" s="889">
        <v>3462</v>
      </c>
      <c r="F65" s="889"/>
      <c r="G65" s="890"/>
    </row>
    <row r="66" spans="1:7" ht="14.4" customHeight="1" x14ac:dyDescent="0.3">
      <c r="A66" s="857" t="s">
        <v>4942</v>
      </c>
      <c r="B66" s="849">
        <v>40</v>
      </c>
      <c r="C66" s="849">
        <v>30</v>
      </c>
      <c r="D66" s="849">
        <v>32</v>
      </c>
      <c r="E66" s="889">
        <v>12863</v>
      </c>
      <c r="F66" s="889">
        <v>9544</v>
      </c>
      <c r="G66" s="890">
        <v>8416</v>
      </c>
    </row>
    <row r="67" spans="1:7" ht="14.4" customHeight="1" x14ac:dyDescent="0.3">
      <c r="A67" s="857" t="s">
        <v>2205</v>
      </c>
      <c r="B67" s="849">
        <v>582</v>
      </c>
      <c r="C67" s="849">
        <v>147</v>
      </c>
      <c r="D67" s="849">
        <v>379</v>
      </c>
      <c r="E67" s="889">
        <v>129438</v>
      </c>
      <c r="F67" s="889">
        <v>37516</v>
      </c>
      <c r="G67" s="890">
        <v>89614</v>
      </c>
    </row>
    <row r="68" spans="1:7" ht="14.4" customHeight="1" x14ac:dyDescent="0.3">
      <c r="A68" s="857" t="s">
        <v>2206</v>
      </c>
      <c r="B68" s="849">
        <v>20</v>
      </c>
      <c r="C68" s="849">
        <v>8</v>
      </c>
      <c r="D68" s="849">
        <v>30</v>
      </c>
      <c r="E68" s="889">
        <v>4163</v>
      </c>
      <c r="F68" s="889">
        <v>1970</v>
      </c>
      <c r="G68" s="890">
        <v>6496.33</v>
      </c>
    </row>
    <row r="69" spans="1:7" ht="14.4" customHeight="1" x14ac:dyDescent="0.3">
      <c r="A69" s="857" t="s">
        <v>2207</v>
      </c>
      <c r="B69" s="849">
        <v>198</v>
      </c>
      <c r="C69" s="849">
        <v>177</v>
      </c>
      <c r="D69" s="849">
        <v>358</v>
      </c>
      <c r="E69" s="889">
        <v>49166</v>
      </c>
      <c r="F69" s="889">
        <v>47493</v>
      </c>
      <c r="G69" s="890">
        <v>80321</v>
      </c>
    </row>
    <row r="70" spans="1:7" ht="14.4" customHeight="1" x14ac:dyDescent="0.3">
      <c r="A70" s="857" t="s">
        <v>2208</v>
      </c>
      <c r="B70" s="849"/>
      <c r="C70" s="849"/>
      <c r="D70" s="849">
        <v>316</v>
      </c>
      <c r="E70" s="889"/>
      <c r="F70" s="889"/>
      <c r="G70" s="890">
        <v>73004</v>
      </c>
    </row>
    <row r="71" spans="1:7" ht="14.4" customHeight="1" x14ac:dyDescent="0.3">
      <c r="A71" s="857" t="s">
        <v>2209</v>
      </c>
      <c r="B71" s="849"/>
      <c r="C71" s="849">
        <v>25</v>
      </c>
      <c r="D71" s="849">
        <v>186</v>
      </c>
      <c r="E71" s="889"/>
      <c r="F71" s="889">
        <v>6291</v>
      </c>
      <c r="G71" s="890">
        <v>43759</v>
      </c>
    </row>
    <row r="72" spans="1:7" ht="14.4" customHeight="1" x14ac:dyDescent="0.3">
      <c r="A72" s="857" t="s">
        <v>4943</v>
      </c>
      <c r="B72" s="849"/>
      <c r="C72" s="849"/>
      <c r="D72" s="849">
        <v>16</v>
      </c>
      <c r="E72" s="889"/>
      <c r="F72" s="889"/>
      <c r="G72" s="890">
        <v>3595</v>
      </c>
    </row>
    <row r="73" spans="1:7" ht="14.4" customHeight="1" x14ac:dyDescent="0.3">
      <c r="A73" s="857" t="s">
        <v>4944</v>
      </c>
      <c r="B73" s="849">
        <v>17</v>
      </c>
      <c r="C73" s="849">
        <v>15</v>
      </c>
      <c r="D73" s="849">
        <v>9</v>
      </c>
      <c r="E73" s="889">
        <v>3990</v>
      </c>
      <c r="F73" s="889">
        <v>3507</v>
      </c>
      <c r="G73" s="890">
        <v>2682</v>
      </c>
    </row>
    <row r="74" spans="1:7" ht="14.4" customHeight="1" x14ac:dyDescent="0.3">
      <c r="A74" s="857" t="s">
        <v>4945</v>
      </c>
      <c r="B74" s="849"/>
      <c r="C74" s="849">
        <v>13</v>
      </c>
      <c r="D74" s="849"/>
      <c r="E74" s="889"/>
      <c r="F74" s="889">
        <v>3043</v>
      </c>
      <c r="G74" s="890"/>
    </row>
    <row r="75" spans="1:7" ht="14.4" customHeight="1" x14ac:dyDescent="0.3">
      <c r="A75" s="857" t="s">
        <v>4946</v>
      </c>
      <c r="B75" s="849">
        <v>116</v>
      </c>
      <c r="C75" s="849">
        <v>273</v>
      </c>
      <c r="D75" s="849">
        <v>190</v>
      </c>
      <c r="E75" s="889">
        <v>28316</v>
      </c>
      <c r="F75" s="889">
        <v>66182</v>
      </c>
      <c r="G75" s="890">
        <v>33788</v>
      </c>
    </row>
    <row r="76" spans="1:7" ht="14.4" customHeight="1" x14ac:dyDescent="0.3">
      <c r="A76" s="857" t="s">
        <v>2210</v>
      </c>
      <c r="B76" s="849">
        <v>63</v>
      </c>
      <c r="C76" s="849">
        <v>21</v>
      </c>
      <c r="D76" s="849">
        <v>27</v>
      </c>
      <c r="E76" s="889">
        <v>19581</v>
      </c>
      <c r="F76" s="889">
        <v>6261</v>
      </c>
      <c r="G76" s="890">
        <v>6860</v>
      </c>
    </row>
    <row r="77" spans="1:7" ht="14.4" customHeight="1" x14ac:dyDescent="0.3">
      <c r="A77" s="857" t="s">
        <v>4947</v>
      </c>
      <c r="B77" s="849">
        <v>36</v>
      </c>
      <c r="C77" s="849">
        <v>5</v>
      </c>
      <c r="D77" s="849">
        <v>19</v>
      </c>
      <c r="E77" s="889">
        <v>12987</v>
      </c>
      <c r="F77" s="889">
        <v>1388</v>
      </c>
      <c r="G77" s="890">
        <v>5402</v>
      </c>
    </row>
    <row r="78" spans="1:7" ht="14.4" customHeight="1" x14ac:dyDescent="0.3">
      <c r="A78" s="857" t="s">
        <v>4948</v>
      </c>
      <c r="B78" s="849">
        <v>59</v>
      </c>
      <c r="C78" s="849">
        <v>105</v>
      </c>
      <c r="D78" s="849">
        <v>312</v>
      </c>
      <c r="E78" s="889">
        <v>16655</v>
      </c>
      <c r="F78" s="889">
        <v>29844</v>
      </c>
      <c r="G78" s="890">
        <v>75086</v>
      </c>
    </row>
    <row r="79" spans="1:7" ht="14.4" customHeight="1" x14ac:dyDescent="0.3">
      <c r="A79" s="857" t="s">
        <v>2211</v>
      </c>
      <c r="B79" s="849"/>
      <c r="C79" s="849"/>
      <c r="D79" s="849">
        <v>158</v>
      </c>
      <c r="E79" s="889"/>
      <c r="F79" s="889"/>
      <c r="G79" s="890">
        <v>39098</v>
      </c>
    </row>
    <row r="80" spans="1:7" ht="14.4" customHeight="1" x14ac:dyDescent="0.3">
      <c r="A80" s="857" t="s">
        <v>4949</v>
      </c>
      <c r="B80" s="849"/>
      <c r="C80" s="849"/>
      <c r="D80" s="849">
        <v>2</v>
      </c>
      <c r="E80" s="889"/>
      <c r="F80" s="889"/>
      <c r="G80" s="890">
        <v>210.32999999999998</v>
      </c>
    </row>
    <row r="81" spans="1:7" ht="14.4" customHeight="1" x14ac:dyDescent="0.3">
      <c r="A81" s="857" t="s">
        <v>2212</v>
      </c>
      <c r="B81" s="849">
        <v>27</v>
      </c>
      <c r="C81" s="849">
        <v>51</v>
      </c>
      <c r="D81" s="849">
        <v>13</v>
      </c>
      <c r="E81" s="889">
        <v>8324</v>
      </c>
      <c r="F81" s="889">
        <v>14050.33</v>
      </c>
      <c r="G81" s="890">
        <v>2911</v>
      </c>
    </row>
    <row r="82" spans="1:7" ht="14.4" customHeight="1" x14ac:dyDescent="0.3">
      <c r="A82" s="857" t="s">
        <v>2213</v>
      </c>
      <c r="B82" s="849">
        <v>4</v>
      </c>
      <c r="C82" s="849">
        <v>2</v>
      </c>
      <c r="D82" s="849">
        <v>3</v>
      </c>
      <c r="E82" s="889">
        <v>340</v>
      </c>
      <c r="F82" s="889">
        <v>288</v>
      </c>
      <c r="G82" s="890">
        <v>753</v>
      </c>
    </row>
    <row r="83" spans="1:7" ht="14.4" customHeight="1" x14ac:dyDescent="0.3">
      <c r="A83" s="857" t="s">
        <v>4950</v>
      </c>
      <c r="B83" s="849">
        <v>81</v>
      </c>
      <c r="C83" s="849">
        <v>310</v>
      </c>
      <c r="D83" s="849">
        <v>484</v>
      </c>
      <c r="E83" s="889">
        <v>21047</v>
      </c>
      <c r="F83" s="889">
        <v>76180</v>
      </c>
      <c r="G83" s="890">
        <v>119995</v>
      </c>
    </row>
    <row r="84" spans="1:7" ht="14.4" customHeight="1" x14ac:dyDescent="0.3">
      <c r="A84" s="857" t="s">
        <v>4951</v>
      </c>
      <c r="B84" s="849"/>
      <c r="C84" s="849"/>
      <c r="D84" s="849">
        <v>3</v>
      </c>
      <c r="E84" s="889"/>
      <c r="F84" s="889"/>
      <c r="G84" s="890">
        <v>740</v>
      </c>
    </row>
    <row r="85" spans="1:7" ht="14.4" customHeight="1" x14ac:dyDescent="0.3">
      <c r="A85" s="857" t="s">
        <v>2214</v>
      </c>
      <c r="B85" s="849">
        <v>59</v>
      </c>
      <c r="C85" s="849">
        <v>13</v>
      </c>
      <c r="D85" s="849">
        <v>8</v>
      </c>
      <c r="E85" s="889">
        <v>13365</v>
      </c>
      <c r="F85" s="889">
        <v>3015</v>
      </c>
      <c r="G85" s="890">
        <v>1209</v>
      </c>
    </row>
    <row r="86" spans="1:7" ht="14.4" customHeight="1" x14ac:dyDescent="0.3">
      <c r="A86" s="857" t="s">
        <v>4952</v>
      </c>
      <c r="B86" s="849">
        <v>241</v>
      </c>
      <c r="C86" s="849">
        <v>64</v>
      </c>
      <c r="D86" s="849"/>
      <c r="E86" s="889">
        <v>54331</v>
      </c>
      <c r="F86" s="889">
        <v>14689</v>
      </c>
      <c r="G86" s="890"/>
    </row>
    <row r="87" spans="1:7" ht="14.4" customHeight="1" x14ac:dyDescent="0.3">
      <c r="A87" s="857" t="s">
        <v>4953</v>
      </c>
      <c r="B87" s="849"/>
      <c r="C87" s="849"/>
      <c r="D87" s="849">
        <v>39</v>
      </c>
      <c r="E87" s="889"/>
      <c r="F87" s="889"/>
      <c r="G87" s="890">
        <v>9229</v>
      </c>
    </row>
    <row r="88" spans="1:7" ht="14.4" customHeight="1" x14ac:dyDescent="0.3">
      <c r="A88" s="857" t="s">
        <v>4954</v>
      </c>
      <c r="B88" s="849">
        <v>106</v>
      </c>
      <c r="C88" s="849">
        <v>68</v>
      </c>
      <c r="D88" s="849"/>
      <c r="E88" s="889">
        <v>23721</v>
      </c>
      <c r="F88" s="889">
        <v>16621</v>
      </c>
      <c r="G88" s="890"/>
    </row>
    <row r="89" spans="1:7" ht="14.4" customHeight="1" x14ac:dyDescent="0.3">
      <c r="A89" s="857" t="s">
        <v>2215</v>
      </c>
      <c r="B89" s="849">
        <v>391</v>
      </c>
      <c r="C89" s="849">
        <v>772</v>
      </c>
      <c r="D89" s="849">
        <v>1305</v>
      </c>
      <c r="E89" s="889">
        <v>101005</v>
      </c>
      <c r="F89" s="889">
        <v>215919</v>
      </c>
      <c r="G89" s="890">
        <v>312791</v>
      </c>
    </row>
    <row r="90" spans="1:7" ht="14.4" customHeight="1" x14ac:dyDescent="0.3">
      <c r="A90" s="857" t="s">
        <v>4955</v>
      </c>
      <c r="B90" s="849"/>
      <c r="C90" s="849"/>
      <c r="D90" s="849">
        <v>180</v>
      </c>
      <c r="E90" s="889"/>
      <c r="F90" s="889"/>
      <c r="G90" s="890">
        <v>42433</v>
      </c>
    </row>
    <row r="91" spans="1:7" ht="14.4" customHeight="1" x14ac:dyDescent="0.3">
      <c r="A91" s="857" t="s">
        <v>2216</v>
      </c>
      <c r="B91" s="849"/>
      <c r="C91" s="849">
        <v>10</v>
      </c>
      <c r="D91" s="849">
        <v>220</v>
      </c>
      <c r="E91" s="889"/>
      <c r="F91" s="889">
        <v>1622</v>
      </c>
      <c r="G91" s="890">
        <v>46271</v>
      </c>
    </row>
    <row r="92" spans="1:7" ht="14.4" customHeight="1" thickBot="1" x14ac:dyDescent="0.35">
      <c r="A92" s="893" t="s">
        <v>4956</v>
      </c>
      <c r="B92" s="851">
        <v>131</v>
      </c>
      <c r="C92" s="851">
        <v>205</v>
      </c>
      <c r="D92" s="851"/>
      <c r="E92" s="891">
        <v>33371</v>
      </c>
      <c r="F92" s="891">
        <v>54969</v>
      </c>
      <c r="G92" s="892"/>
    </row>
    <row r="93" spans="1:7" ht="14.4" customHeight="1" x14ac:dyDescent="0.3">
      <c r="A93" s="804" t="s">
        <v>328</v>
      </c>
    </row>
    <row r="94" spans="1:7" ht="14.4" customHeight="1" x14ac:dyDescent="0.3">
      <c r="A94" s="805" t="s">
        <v>2170</v>
      </c>
    </row>
    <row r="95" spans="1:7" ht="14.4" customHeight="1" x14ac:dyDescent="0.3">
      <c r="A95" s="804" t="s">
        <v>4913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5094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15904.970000000001</v>
      </c>
      <c r="H3" s="208">
        <f t="shared" si="0"/>
        <v>3092039.67</v>
      </c>
      <c r="I3" s="78"/>
      <c r="J3" s="78"/>
      <c r="K3" s="208">
        <f t="shared" si="0"/>
        <v>18416.760000000002</v>
      </c>
      <c r="L3" s="208">
        <f t="shared" si="0"/>
        <v>3737575.6799999997</v>
      </c>
      <c r="M3" s="78"/>
      <c r="N3" s="78"/>
      <c r="O3" s="208">
        <f t="shared" si="0"/>
        <v>23076.65</v>
      </c>
      <c r="P3" s="208">
        <f t="shared" si="0"/>
        <v>4421947.34</v>
      </c>
      <c r="Q3" s="79">
        <f>IF(L3=0,0,P3/L3)</f>
        <v>1.1831057665700564</v>
      </c>
      <c r="R3" s="209">
        <f>IF(O3=0,0,P3/O3)</f>
        <v>191.61998556982923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4958</v>
      </c>
      <c r="C6" s="825" t="s">
        <v>605</v>
      </c>
      <c r="D6" s="825" t="s">
        <v>4959</v>
      </c>
      <c r="E6" s="825" t="s">
        <v>4960</v>
      </c>
      <c r="F6" s="825" t="s">
        <v>4961</v>
      </c>
      <c r="G6" s="225"/>
      <c r="H6" s="225"/>
      <c r="I6" s="825"/>
      <c r="J6" s="825"/>
      <c r="K6" s="225">
        <v>1</v>
      </c>
      <c r="L6" s="225">
        <v>251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/>
      <c r="B7" s="832" t="s">
        <v>4962</v>
      </c>
      <c r="C7" s="832" t="s">
        <v>605</v>
      </c>
      <c r="D7" s="832" t="s">
        <v>4959</v>
      </c>
      <c r="E7" s="832" t="s">
        <v>4960</v>
      </c>
      <c r="F7" s="832" t="s">
        <v>4961</v>
      </c>
      <c r="G7" s="849"/>
      <c r="H7" s="849"/>
      <c r="I7" s="832"/>
      <c r="J7" s="832"/>
      <c r="K7" s="849">
        <v>5</v>
      </c>
      <c r="L7" s="849">
        <v>1255</v>
      </c>
      <c r="M7" s="832">
        <v>1</v>
      </c>
      <c r="N7" s="832">
        <v>251</v>
      </c>
      <c r="O7" s="849"/>
      <c r="P7" s="849"/>
      <c r="Q7" s="837"/>
      <c r="R7" s="850"/>
    </row>
    <row r="8" spans="1:18" ht="14.4" customHeight="1" x14ac:dyDescent="0.3">
      <c r="A8" s="831"/>
      <c r="B8" s="832" t="s">
        <v>4962</v>
      </c>
      <c r="C8" s="832" t="s">
        <v>605</v>
      </c>
      <c r="D8" s="832" t="s">
        <v>4959</v>
      </c>
      <c r="E8" s="832" t="s">
        <v>4963</v>
      </c>
      <c r="F8" s="832" t="s">
        <v>4964</v>
      </c>
      <c r="G8" s="849"/>
      <c r="H8" s="849"/>
      <c r="I8" s="832"/>
      <c r="J8" s="832"/>
      <c r="K8" s="849">
        <v>5</v>
      </c>
      <c r="L8" s="849">
        <v>630</v>
      </c>
      <c r="M8" s="832">
        <v>1</v>
      </c>
      <c r="N8" s="832">
        <v>126</v>
      </c>
      <c r="O8" s="849"/>
      <c r="P8" s="849"/>
      <c r="Q8" s="837"/>
      <c r="R8" s="850"/>
    </row>
    <row r="9" spans="1:18" ht="14.4" customHeight="1" x14ac:dyDescent="0.3">
      <c r="A9" s="831"/>
      <c r="B9" s="832" t="s">
        <v>4962</v>
      </c>
      <c r="C9" s="832" t="s">
        <v>605</v>
      </c>
      <c r="D9" s="832" t="s">
        <v>4959</v>
      </c>
      <c r="E9" s="832" t="s">
        <v>4965</v>
      </c>
      <c r="F9" s="832" t="s">
        <v>4966</v>
      </c>
      <c r="G9" s="849"/>
      <c r="H9" s="849"/>
      <c r="I9" s="832"/>
      <c r="J9" s="832"/>
      <c r="K9" s="849">
        <v>1</v>
      </c>
      <c r="L9" s="849">
        <v>215</v>
      </c>
      <c r="M9" s="832">
        <v>1</v>
      </c>
      <c r="N9" s="832">
        <v>215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4962</v>
      </c>
      <c r="C10" s="832" t="s">
        <v>605</v>
      </c>
      <c r="D10" s="832" t="s">
        <v>4959</v>
      </c>
      <c r="E10" s="832" t="s">
        <v>4967</v>
      </c>
      <c r="F10" s="832" t="s">
        <v>4968</v>
      </c>
      <c r="G10" s="849"/>
      <c r="H10" s="849"/>
      <c r="I10" s="832"/>
      <c r="J10" s="832"/>
      <c r="K10" s="849">
        <v>8</v>
      </c>
      <c r="L10" s="849">
        <v>680</v>
      </c>
      <c r="M10" s="832">
        <v>1</v>
      </c>
      <c r="N10" s="832">
        <v>85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4962</v>
      </c>
      <c r="C11" s="832" t="s">
        <v>605</v>
      </c>
      <c r="D11" s="832" t="s">
        <v>4959</v>
      </c>
      <c r="E11" s="832" t="s">
        <v>4969</v>
      </c>
      <c r="F11" s="832" t="s">
        <v>4970</v>
      </c>
      <c r="G11" s="849"/>
      <c r="H11" s="849"/>
      <c r="I11" s="832"/>
      <c r="J11" s="832"/>
      <c r="K11" s="849">
        <v>2</v>
      </c>
      <c r="L11" s="849">
        <v>614</v>
      </c>
      <c r="M11" s="832">
        <v>1</v>
      </c>
      <c r="N11" s="832">
        <v>307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4962</v>
      </c>
      <c r="C12" s="832" t="s">
        <v>605</v>
      </c>
      <c r="D12" s="832" t="s">
        <v>4959</v>
      </c>
      <c r="E12" s="832" t="s">
        <v>4971</v>
      </c>
      <c r="F12" s="832" t="s">
        <v>4970</v>
      </c>
      <c r="G12" s="849"/>
      <c r="H12" s="849"/>
      <c r="I12" s="832"/>
      <c r="J12" s="832"/>
      <c r="K12" s="849">
        <v>10</v>
      </c>
      <c r="L12" s="849">
        <v>3800</v>
      </c>
      <c r="M12" s="832">
        <v>1</v>
      </c>
      <c r="N12" s="832">
        <v>380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4972</v>
      </c>
      <c r="C13" s="832" t="s">
        <v>605</v>
      </c>
      <c r="D13" s="832" t="s">
        <v>4959</v>
      </c>
      <c r="E13" s="832" t="s">
        <v>4960</v>
      </c>
      <c r="F13" s="832" t="s">
        <v>4961</v>
      </c>
      <c r="G13" s="849"/>
      <c r="H13" s="849"/>
      <c r="I13" s="832"/>
      <c r="J13" s="832"/>
      <c r="K13" s="849">
        <v>3</v>
      </c>
      <c r="L13" s="849">
        <v>753</v>
      </c>
      <c r="M13" s="832">
        <v>1</v>
      </c>
      <c r="N13" s="832">
        <v>251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4972</v>
      </c>
      <c r="C14" s="832" t="s">
        <v>605</v>
      </c>
      <c r="D14" s="832" t="s">
        <v>4959</v>
      </c>
      <c r="E14" s="832" t="s">
        <v>4963</v>
      </c>
      <c r="F14" s="832" t="s">
        <v>4964</v>
      </c>
      <c r="G14" s="849"/>
      <c r="H14" s="849"/>
      <c r="I14" s="832"/>
      <c r="J14" s="832"/>
      <c r="K14" s="849">
        <v>2</v>
      </c>
      <c r="L14" s="849">
        <v>252</v>
      </c>
      <c r="M14" s="832">
        <v>1</v>
      </c>
      <c r="N14" s="832">
        <v>126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4972</v>
      </c>
      <c r="C15" s="832" t="s">
        <v>605</v>
      </c>
      <c r="D15" s="832" t="s">
        <v>4959</v>
      </c>
      <c r="E15" s="832" t="s">
        <v>4965</v>
      </c>
      <c r="F15" s="832" t="s">
        <v>4966</v>
      </c>
      <c r="G15" s="849"/>
      <c r="H15" s="849"/>
      <c r="I15" s="832"/>
      <c r="J15" s="832"/>
      <c r="K15" s="849">
        <v>3</v>
      </c>
      <c r="L15" s="849">
        <v>645</v>
      </c>
      <c r="M15" s="832">
        <v>1</v>
      </c>
      <c r="N15" s="832">
        <v>215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4972</v>
      </c>
      <c r="C16" s="832" t="s">
        <v>605</v>
      </c>
      <c r="D16" s="832" t="s">
        <v>4959</v>
      </c>
      <c r="E16" s="832" t="s">
        <v>4967</v>
      </c>
      <c r="F16" s="832" t="s">
        <v>4968</v>
      </c>
      <c r="G16" s="849"/>
      <c r="H16" s="849"/>
      <c r="I16" s="832"/>
      <c r="J16" s="832"/>
      <c r="K16" s="849">
        <v>13</v>
      </c>
      <c r="L16" s="849">
        <v>1105</v>
      </c>
      <c r="M16" s="832">
        <v>1</v>
      </c>
      <c r="N16" s="832">
        <v>85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4972</v>
      </c>
      <c r="C17" s="832" t="s">
        <v>605</v>
      </c>
      <c r="D17" s="832" t="s">
        <v>4959</v>
      </c>
      <c r="E17" s="832" t="s">
        <v>4971</v>
      </c>
      <c r="F17" s="832" t="s">
        <v>4970</v>
      </c>
      <c r="G17" s="849"/>
      <c r="H17" s="849"/>
      <c r="I17" s="832"/>
      <c r="J17" s="832"/>
      <c r="K17" s="849">
        <v>13</v>
      </c>
      <c r="L17" s="849">
        <v>4940</v>
      </c>
      <c r="M17" s="832">
        <v>1</v>
      </c>
      <c r="N17" s="832">
        <v>380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4973</v>
      </c>
      <c r="C18" s="832" t="s">
        <v>602</v>
      </c>
      <c r="D18" s="832" t="s">
        <v>4959</v>
      </c>
      <c r="E18" s="832" t="s">
        <v>4974</v>
      </c>
      <c r="F18" s="832" t="s">
        <v>4975</v>
      </c>
      <c r="G18" s="849"/>
      <c r="H18" s="849"/>
      <c r="I18" s="832"/>
      <c r="J18" s="832"/>
      <c r="K18" s="849">
        <v>23</v>
      </c>
      <c r="L18" s="849">
        <v>0</v>
      </c>
      <c r="M18" s="832"/>
      <c r="N18" s="832">
        <v>0</v>
      </c>
      <c r="O18" s="849">
        <v>16</v>
      </c>
      <c r="P18" s="849">
        <v>0</v>
      </c>
      <c r="Q18" s="837"/>
      <c r="R18" s="850">
        <v>0</v>
      </c>
    </row>
    <row r="19" spans="1:18" ht="14.4" customHeight="1" x14ac:dyDescent="0.3">
      <c r="A19" s="831" t="s">
        <v>4976</v>
      </c>
      <c r="B19" s="832" t="s">
        <v>4977</v>
      </c>
      <c r="C19" s="832" t="s">
        <v>605</v>
      </c>
      <c r="D19" s="832" t="s">
        <v>4959</v>
      </c>
      <c r="E19" s="832" t="s">
        <v>4960</v>
      </c>
      <c r="F19" s="832" t="s">
        <v>4961</v>
      </c>
      <c r="G19" s="849"/>
      <c r="H19" s="849"/>
      <c r="I19" s="832"/>
      <c r="J19" s="832"/>
      <c r="K19" s="849">
        <v>62</v>
      </c>
      <c r="L19" s="849">
        <v>15562</v>
      </c>
      <c r="M19" s="832">
        <v>1</v>
      </c>
      <c r="N19" s="832">
        <v>251</v>
      </c>
      <c r="O19" s="849"/>
      <c r="P19" s="849"/>
      <c r="Q19" s="837"/>
      <c r="R19" s="850"/>
    </row>
    <row r="20" spans="1:18" ht="14.4" customHeight="1" x14ac:dyDescent="0.3">
      <c r="A20" s="831" t="s">
        <v>4976</v>
      </c>
      <c r="B20" s="832" t="s">
        <v>4977</v>
      </c>
      <c r="C20" s="832" t="s">
        <v>605</v>
      </c>
      <c r="D20" s="832" t="s">
        <v>4959</v>
      </c>
      <c r="E20" s="832" t="s">
        <v>4963</v>
      </c>
      <c r="F20" s="832" t="s">
        <v>4964</v>
      </c>
      <c r="G20" s="849"/>
      <c r="H20" s="849"/>
      <c r="I20" s="832"/>
      <c r="J20" s="832"/>
      <c r="K20" s="849">
        <v>93</v>
      </c>
      <c r="L20" s="849">
        <v>11718</v>
      </c>
      <c r="M20" s="832">
        <v>1</v>
      </c>
      <c r="N20" s="832">
        <v>126</v>
      </c>
      <c r="O20" s="849"/>
      <c r="P20" s="849"/>
      <c r="Q20" s="837"/>
      <c r="R20" s="850"/>
    </row>
    <row r="21" spans="1:18" ht="14.4" customHeight="1" x14ac:dyDescent="0.3">
      <c r="A21" s="831" t="s">
        <v>4976</v>
      </c>
      <c r="B21" s="832" t="s">
        <v>4977</v>
      </c>
      <c r="C21" s="832" t="s">
        <v>605</v>
      </c>
      <c r="D21" s="832" t="s">
        <v>4959</v>
      </c>
      <c r="E21" s="832" t="s">
        <v>4978</v>
      </c>
      <c r="F21" s="832" t="s">
        <v>4979</v>
      </c>
      <c r="G21" s="849"/>
      <c r="H21" s="849"/>
      <c r="I21" s="832"/>
      <c r="J21" s="832"/>
      <c r="K21" s="849">
        <v>15</v>
      </c>
      <c r="L21" s="849">
        <v>8520</v>
      </c>
      <c r="M21" s="832">
        <v>1</v>
      </c>
      <c r="N21" s="832">
        <v>568</v>
      </c>
      <c r="O21" s="849"/>
      <c r="P21" s="849"/>
      <c r="Q21" s="837"/>
      <c r="R21" s="850"/>
    </row>
    <row r="22" spans="1:18" ht="14.4" customHeight="1" x14ac:dyDescent="0.3">
      <c r="A22" s="831" t="s">
        <v>4976</v>
      </c>
      <c r="B22" s="832" t="s">
        <v>4977</v>
      </c>
      <c r="C22" s="832" t="s">
        <v>605</v>
      </c>
      <c r="D22" s="832" t="s">
        <v>4959</v>
      </c>
      <c r="E22" s="832" t="s">
        <v>4980</v>
      </c>
      <c r="F22" s="832" t="s">
        <v>4981</v>
      </c>
      <c r="G22" s="849"/>
      <c r="H22" s="849"/>
      <c r="I22" s="832"/>
      <c r="J22" s="832"/>
      <c r="K22" s="849">
        <v>4</v>
      </c>
      <c r="L22" s="849">
        <v>1848</v>
      </c>
      <c r="M22" s="832">
        <v>1</v>
      </c>
      <c r="N22" s="832">
        <v>462</v>
      </c>
      <c r="O22" s="849"/>
      <c r="P22" s="849"/>
      <c r="Q22" s="837"/>
      <c r="R22" s="850"/>
    </row>
    <row r="23" spans="1:18" ht="14.4" customHeight="1" x14ac:dyDescent="0.3">
      <c r="A23" s="831" t="s">
        <v>4976</v>
      </c>
      <c r="B23" s="832" t="s">
        <v>4977</v>
      </c>
      <c r="C23" s="832" t="s">
        <v>605</v>
      </c>
      <c r="D23" s="832" t="s">
        <v>4959</v>
      </c>
      <c r="E23" s="832" t="s">
        <v>4967</v>
      </c>
      <c r="F23" s="832" t="s">
        <v>4968</v>
      </c>
      <c r="G23" s="849"/>
      <c r="H23" s="849"/>
      <c r="I23" s="832"/>
      <c r="J23" s="832"/>
      <c r="K23" s="849">
        <v>6</v>
      </c>
      <c r="L23" s="849">
        <v>510</v>
      </c>
      <c r="M23" s="832">
        <v>1</v>
      </c>
      <c r="N23" s="832">
        <v>85</v>
      </c>
      <c r="O23" s="849"/>
      <c r="P23" s="849"/>
      <c r="Q23" s="837"/>
      <c r="R23" s="850"/>
    </row>
    <row r="24" spans="1:18" ht="14.4" customHeight="1" x14ac:dyDescent="0.3">
      <c r="A24" s="831" t="s">
        <v>4976</v>
      </c>
      <c r="B24" s="832" t="s">
        <v>4977</v>
      </c>
      <c r="C24" s="832" t="s">
        <v>605</v>
      </c>
      <c r="D24" s="832" t="s">
        <v>4959</v>
      </c>
      <c r="E24" s="832" t="s">
        <v>4971</v>
      </c>
      <c r="F24" s="832" t="s">
        <v>4970</v>
      </c>
      <c r="G24" s="849"/>
      <c r="H24" s="849"/>
      <c r="I24" s="832"/>
      <c r="J24" s="832"/>
      <c r="K24" s="849">
        <v>61</v>
      </c>
      <c r="L24" s="849">
        <v>23180</v>
      </c>
      <c r="M24" s="832">
        <v>1</v>
      </c>
      <c r="N24" s="832">
        <v>380</v>
      </c>
      <c r="O24" s="849"/>
      <c r="P24" s="849"/>
      <c r="Q24" s="837"/>
      <c r="R24" s="850"/>
    </row>
    <row r="25" spans="1:18" ht="14.4" customHeight="1" x14ac:dyDescent="0.3">
      <c r="A25" s="831" t="s">
        <v>4976</v>
      </c>
      <c r="B25" s="832" t="s">
        <v>4982</v>
      </c>
      <c r="C25" s="832" t="s">
        <v>605</v>
      </c>
      <c r="D25" s="832" t="s">
        <v>4959</v>
      </c>
      <c r="E25" s="832" t="s">
        <v>4960</v>
      </c>
      <c r="F25" s="832" t="s">
        <v>4961</v>
      </c>
      <c r="G25" s="849"/>
      <c r="H25" s="849"/>
      <c r="I25" s="832"/>
      <c r="J25" s="832"/>
      <c r="K25" s="849">
        <v>5</v>
      </c>
      <c r="L25" s="849">
        <v>1255</v>
      </c>
      <c r="M25" s="832">
        <v>1</v>
      </c>
      <c r="N25" s="832">
        <v>251</v>
      </c>
      <c r="O25" s="849"/>
      <c r="P25" s="849"/>
      <c r="Q25" s="837"/>
      <c r="R25" s="850"/>
    </row>
    <row r="26" spans="1:18" ht="14.4" customHeight="1" x14ac:dyDescent="0.3">
      <c r="A26" s="831" t="s">
        <v>4976</v>
      </c>
      <c r="B26" s="832" t="s">
        <v>4982</v>
      </c>
      <c r="C26" s="832" t="s">
        <v>605</v>
      </c>
      <c r="D26" s="832" t="s">
        <v>4959</v>
      </c>
      <c r="E26" s="832" t="s">
        <v>4963</v>
      </c>
      <c r="F26" s="832" t="s">
        <v>4964</v>
      </c>
      <c r="G26" s="849"/>
      <c r="H26" s="849"/>
      <c r="I26" s="832"/>
      <c r="J26" s="832"/>
      <c r="K26" s="849">
        <v>3</v>
      </c>
      <c r="L26" s="849">
        <v>378</v>
      </c>
      <c r="M26" s="832">
        <v>1</v>
      </c>
      <c r="N26" s="832">
        <v>126</v>
      </c>
      <c r="O26" s="849"/>
      <c r="P26" s="849"/>
      <c r="Q26" s="837"/>
      <c r="R26" s="850"/>
    </row>
    <row r="27" spans="1:18" ht="14.4" customHeight="1" x14ac:dyDescent="0.3">
      <c r="A27" s="831" t="s">
        <v>4976</v>
      </c>
      <c r="B27" s="832" t="s">
        <v>4982</v>
      </c>
      <c r="C27" s="832" t="s">
        <v>605</v>
      </c>
      <c r="D27" s="832" t="s">
        <v>4959</v>
      </c>
      <c r="E27" s="832" t="s">
        <v>4978</v>
      </c>
      <c r="F27" s="832" t="s">
        <v>4979</v>
      </c>
      <c r="G27" s="849"/>
      <c r="H27" s="849"/>
      <c r="I27" s="832"/>
      <c r="J27" s="832"/>
      <c r="K27" s="849">
        <v>2</v>
      </c>
      <c r="L27" s="849">
        <v>1136</v>
      </c>
      <c r="M27" s="832">
        <v>1</v>
      </c>
      <c r="N27" s="832">
        <v>568</v>
      </c>
      <c r="O27" s="849"/>
      <c r="P27" s="849"/>
      <c r="Q27" s="837"/>
      <c r="R27" s="850"/>
    </row>
    <row r="28" spans="1:18" ht="14.4" customHeight="1" x14ac:dyDescent="0.3">
      <c r="A28" s="831" t="s">
        <v>4976</v>
      </c>
      <c r="B28" s="832" t="s">
        <v>4982</v>
      </c>
      <c r="C28" s="832" t="s">
        <v>605</v>
      </c>
      <c r="D28" s="832" t="s">
        <v>4959</v>
      </c>
      <c r="E28" s="832" t="s">
        <v>4969</v>
      </c>
      <c r="F28" s="832" t="s">
        <v>4970</v>
      </c>
      <c r="G28" s="849"/>
      <c r="H28" s="849"/>
      <c r="I28" s="832"/>
      <c r="J28" s="832"/>
      <c r="K28" s="849">
        <v>3</v>
      </c>
      <c r="L28" s="849">
        <v>921</v>
      </c>
      <c r="M28" s="832">
        <v>1</v>
      </c>
      <c r="N28" s="832">
        <v>307</v>
      </c>
      <c r="O28" s="849"/>
      <c r="P28" s="849"/>
      <c r="Q28" s="837"/>
      <c r="R28" s="850"/>
    </row>
    <row r="29" spans="1:18" ht="14.4" customHeight="1" x14ac:dyDescent="0.3">
      <c r="A29" s="831" t="s">
        <v>4976</v>
      </c>
      <c r="B29" s="832" t="s">
        <v>4983</v>
      </c>
      <c r="C29" s="832" t="s">
        <v>605</v>
      </c>
      <c r="D29" s="832" t="s">
        <v>4959</v>
      </c>
      <c r="E29" s="832" t="s">
        <v>4984</v>
      </c>
      <c r="F29" s="832" t="s">
        <v>4985</v>
      </c>
      <c r="G29" s="849"/>
      <c r="H29" s="849"/>
      <c r="I29" s="832"/>
      <c r="J29" s="832"/>
      <c r="K29" s="849">
        <v>1</v>
      </c>
      <c r="L29" s="849">
        <v>195</v>
      </c>
      <c r="M29" s="832">
        <v>1</v>
      </c>
      <c r="N29" s="832">
        <v>195</v>
      </c>
      <c r="O29" s="849"/>
      <c r="P29" s="849"/>
      <c r="Q29" s="837"/>
      <c r="R29" s="850"/>
    </row>
    <row r="30" spans="1:18" ht="14.4" customHeight="1" x14ac:dyDescent="0.3">
      <c r="A30" s="831" t="s">
        <v>4976</v>
      </c>
      <c r="B30" s="832" t="s">
        <v>4983</v>
      </c>
      <c r="C30" s="832" t="s">
        <v>605</v>
      </c>
      <c r="D30" s="832" t="s">
        <v>4959</v>
      </c>
      <c r="E30" s="832" t="s">
        <v>4960</v>
      </c>
      <c r="F30" s="832" t="s">
        <v>4961</v>
      </c>
      <c r="G30" s="849"/>
      <c r="H30" s="849"/>
      <c r="I30" s="832"/>
      <c r="J30" s="832"/>
      <c r="K30" s="849">
        <v>2</v>
      </c>
      <c r="L30" s="849">
        <v>502</v>
      </c>
      <c r="M30" s="832">
        <v>1</v>
      </c>
      <c r="N30" s="832">
        <v>251</v>
      </c>
      <c r="O30" s="849"/>
      <c r="P30" s="849"/>
      <c r="Q30" s="837"/>
      <c r="R30" s="850"/>
    </row>
    <row r="31" spans="1:18" ht="14.4" customHeight="1" x14ac:dyDescent="0.3">
      <c r="A31" s="831" t="s">
        <v>4976</v>
      </c>
      <c r="B31" s="832" t="s">
        <v>4983</v>
      </c>
      <c r="C31" s="832" t="s">
        <v>605</v>
      </c>
      <c r="D31" s="832" t="s">
        <v>4959</v>
      </c>
      <c r="E31" s="832" t="s">
        <v>4986</v>
      </c>
      <c r="F31" s="832" t="s">
        <v>4987</v>
      </c>
      <c r="G31" s="849"/>
      <c r="H31" s="849"/>
      <c r="I31" s="832"/>
      <c r="J31" s="832"/>
      <c r="K31" s="849">
        <v>1</v>
      </c>
      <c r="L31" s="849">
        <v>446</v>
      </c>
      <c r="M31" s="832">
        <v>1</v>
      </c>
      <c r="N31" s="832">
        <v>446</v>
      </c>
      <c r="O31" s="849"/>
      <c r="P31" s="849"/>
      <c r="Q31" s="837"/>
      <c r="R31" s="850"/>
    </row>
    <row r="32" spans="1:18" ht="14.4" customHeight="1" x14ac:dyDescent="0.3">
      <c r="A32" s="831" t="s">
        <v>4976</v>
      </c>
      <c r="B32" s="832" t="s">
        <v>4983</v>
      </c>
      <c r="C32" s="832" t="s">
        <v>605</v>
      </c>
      <c r="D32" s="832" t="s">
        <v>4959</v>
      </c>
      <c r="E32" s="832" t="s">
        <v>4965</v>
      </c>
      <c r="F32" s="832" t="s">
        <v>4966</v>
      </c>
      <c r="G32" s="849"/>
      <c r="H32" s="849"/>
      <c r="I32" s="832"/>
      <c r="J32" s="832"/>
      <c r="K32" s="849">
        <v>2</v>
      </c>
      <c r="L32" s="849">
        <v>430</v>
      </c>
      <c r="M32" s="832">
        <v>1</v>
      </c>
      <c r="N32" s="832">
        <v>215</v>
      </c>
      <c r="O32" s="849"/>
      <c r="P32" s="849"/>
      <c r="Q32" s="837"/>
      <c r="R32" s="850"/>
    </row>
    <row r="33" spans="1:18" ht="14.4" customHeight="1" x14ac:dyDescent="0.3">
      <c r="A33" s="831" t="s">
        <v>4976</v>
      </c>
      <c r="B33" s="832" t="s">
        <v>4983</v>
      </c>
      <c r="C33" s="832" t="s">
        <v>605</v>
      </c>
      <c r="D33" s="832" t="s">
        <v>4959</v>
      </c>
      <c r="E33" s="832" t="s">
        <v>4967</v>
      </c>
      <c r="F33" s="832" t="s">
        <v>4968</v>
      </c>
      <c r="G33" s="849"/>
      <c r="H33" s="849"/>
      <c r="I33" s="832"/>
      <c r="J33" s="832"/>
      <c r="K33" s="849">
        <v>20</v>
      </c>
      <c r="L33" s="849">
        <v>1700</v>
      </c>
      <c r="M33" s="832">
        <v>1</v>
      </c>
      <c r="N33" s="832">
        <v>85</v>
      </c>
      <c r="O33" s="849"/>
      <c r="P33" s="849"/>
      <c r="Q33" s="837"/>
      <c r="R33" s="850"/>
    </row>
    <row r="34" spans="1:18" ht="14.4" customHeight="1" x14ac:dyDescent="0.3">
      <c r="A34" s="831" t="s">
        <v>4976</v>
      </c>
      <c r="B34" s="832" t="s">
        <v>4988</v>
      </c>
      <c r="C34" s="832" t="s">
        <v>605</v>
      </c>
      <c r="D34" s="832" t="s">
        <v>4959</v>
      </c>
      <c r="E34" s="832" t="s">
        <v>4960</v>
      </c>
      <c r="F34" s="832" t="s">
        <v>4961</v>
      </c>
      <c r="G34" s="849"/>
      <c r="H34" s="849"/>
      <c r="I34" s="832"/>
      <c r="J34" s="832"/>
      <c r="K34" s="849">
        <v>1</v>
      </c>
      <c r="L34" s="849">
        <v>251</v>
      </c>
      <c r="M34" s="832">
        <v>1</v>
      </c>
      <c r="N34" s="832">
        <v>251</v>
      </c>
      <c r="O34" s="849"/>
      <c r="P34" s="849"/>
      <c r="Q34" s="837"/>
      <c r="R34" s="850"/>
    </row>
    <row r="35" spans="1:18" ht="14.4" customHeight="1" x14ac:dyDescent="0.3">
      <c r="A35" s="831" t="s">
        <v>4976</v>
      </c>
      <c r="B35" s="832" t="s">
        <v>4988</v>
      </c>
      <c r="C35" s="832" t="s">
        <v>605</v>
      </c>
      <c r="D35" s="832" t="s">
        <v>4959</v>
      </c>
      <c r="E35" s="832" t="s">
        <v>4967</v>
      </c>
      <c r="F35" s="832" t="s">
        <v>4968</v>
      </c>
      <c r="G35" s="849"/>
      <c r="H35" s="849"/>
      <c r="I35" s="832"/>
      <c r="J35" s="832"/>
      <c r="K35" s="849">
        <v>1</v>
      </c>
      <c r="L35" s="849">
        <v>85</v>
      </c>
      <c r="M35" s="832">
        <v>1</v>
      </c>
      <c r="N35" s="832">
        <v>85</v>
      </c>
      <c r="O35" s="849"/>
      <c r="P35" s="849"/>
      <c r="Q35" s="837"/>
      <c r="R35" s="850"/>
    </row>
    <row r="36" spans="1:18" ht="14.4" customHeight="1" x14ac:dyDescent="0.3">
      <c r="A36" s="831" t="s">
        <v>4976</v>
      </c>
      <c r="B36" s="832" t="s">
        <v>4988</v>
      </c>
      <c r="C36" s="832" t="s">
        <v>605</v>
      </c>
      <c r="D36" s="832" t="s">
        <v>4959</v>
      </c>
      <c r="E36" s="832" t="s">
        <v>4989</v>
      </c>
      <c r="F36" s="832" t="s">
        <v>4990</v>
      </c>
      <c r="G36" s="849"/>
      <c r="H36" s="849"/>
      <c r="I36" s="832"/>
      <c r="J36" s="832"/>
      <c r="K36" s="849">
        <v>1</v>
      </c>
      <c r="L36" s="849">
        <v>404</v>
      </c>
      <c r="M36" s="832">
        <v>1</v>
      </c>
      <c r="N36" s="832">
        <v>404</v>
      </c>
      <c r="O36" s="849"/>
      <c r="P36" s="849"/>
      <c r="Q36" s="837"/>
      <c r="R36" s="850"/>
    </row>
    <row r="37" spans="1:18" ht="14.4" customHeight="1" x14ac:dyDescent="0.3">
      <c r="A37" s="831" t="s">
        <v>4976</v>
      </c>
      <c r="B37" s="832" t="s">
        <v>4991</v>
      </c>
      <c r="C37" s="832" t="s">
        <v>605</v>
      </c>
      <c r="D37" s="832" t="s">
        <v>4959</v>
      </c>
      <c r="E37" s="832" t="s">
        <v>4960</v>
      </c>
      <c r="F37" s="832" t="s">
        <v>4961</v>
      </c>
      <c r="G37" s="849"/>
      <c r="H37" s="849"/>
      <c r="I37" s="832"/>
      <c r="J37" s="832"/>
      <c r="K37" s="849">
        <v>1</v>
      </c>
      <c r="L37" s="849">
        <v>251</v>
      </c>
      <c r="M37" s="832">
        <v>1</v>
      </c>
      <c r="N37" s="832">
        <v>251</v>
      </c>
      <c r="O37" s="849"/>
      <c r="P37" s="849"/>
      <c r="Q37" s="837"/>
      <c r="R37" s="850"/>
    </row>
    <row r="38" spans="1:18" ht="14.4" customHeight="1" x14ac:dyDescent="0.3">
      <c r="A38" s="831" t="s">
        <v>4976</v>
      </c>
      <c r="B38" s="832" t="s">
        <v>4991</v>
      </c>
      <c r="C38" s="832" t="s">
        <v>605</v>
      </c>
      <c r="D38" s="832" t="s">
        <v>4959</v>
      </c>
      <c r="E38" s="832" t="s">
        <v>4963</v>
      </c>
      <c r="F38" s="832" t="s">
        <v>4964</v>
      </c>
      <c r="G38" s="849"/>
      <c r="H38" s="849"/>
      <c r="I38" s="832"/>
      <c r="J38" s="832"/>
      <c r="K38" s="849">
        <v>1</v>
      </c>
      <c r="L38" s="849">
        <v>126</v>
      </c>
      <c r="M38" s="832">
        <v>1</v>
      </c>
      <c r="N38" s="832">
        <v>126</v>
      </c>
      <c r="O38" s="849"/>
      <c r="P38" s="849"/>
      <c r="Q38" s="837"/>
      <c r="R38" s="850"/>
    </row>
    <row r="39" spans="1:18" ht="14.4" customHeight="1" x14ac:dyDescent="0.3">
      <c r="A39" s="831" t="s">
        <v>4976</v>
      </c>
      <c r="B39" s="832" t="s">
        <v>4991</v>
      </c>
      <c r="C39" s="832" t="s">
        <v>605</v>
      </c>
      <c r="D39" s="832" t="s">
        <v>4959</v>
      </c>
      <c r="E39" s="832" t="s">
        <v>4978</v>
      </c>
      <c r="F39" s="832" t="s">
        <v>4979</v>
      </c>
      <c r="G39" s="849"/>
      <c r="H39" s="849"/>
      <c r="I39" s="832"/>
      <c r="J39" s="832"/>
      <c r="K39" s="849">
        <v>1</v>
      </c>
      <c r="L39" s="849">
        <v>568</v>
      </c>
      <c r="M39" s="832">
        <v>1</v>
      </c>
      <c r="N39" s="832">
        <v>568</v>
      </c>
      <c r="O39" s="849"/>
      <c r="P39" s="849"/>
      <c r="Q39" s="837"/>
      <c r="R39" s="850"/>
    </row>
    <row r="40" spans="1:18" ht="14.4" customHeight="1" x14ac:dyDescent="0.3">
      <c r="A40" s="831" t="s">
        <v>4976</v>
      </c>
      <c r="B40" s="832" t="s">
        <v>4992</v>
      </c>
      <c r="C40" s="832" t="s">
        <v>597</v>
      </c>
      <c r="D40" s="832" t="s">
        <v>4993</v>
      </c>
      <c r="E40" s="832" t="s">
        <v>4994</v>
      </c>
      <c r="F40" s="832" t="s">
        <v>4995</v>
      </c>
      <c r="G40" s="849">
        <v>0.4</v>
      </c>
      <c r="H40" s="849">
        <v>21.64</v>
      </c>
      <c r="I40" s="832">
        <v>3.0753488900889636E-2</v>
      </c>
      <c r="J40" s="832">
        <v>54.1</v>
      </c>
      <c r="K40" s="849">
        <v>12.999999999999998</v>
      </c>
      <c r="L40" s="849">
        <v>703.66</v>
      </c>
      <c r="M40" s="832">
        <v>1</v>
      </c>
      <c r="N40" s="832">
        <v>54.127692307692314</v>
      </c>
      <c r="O40" s="849">
        <v>0.2</v>
      </c>
      <c r="P40" s="849">
        <v>10.82</v>
      </c>
      <c r="Q40" s="837">
        <v>1.5376744450444818E-2</v>
      </c>
      <c r="R40" s="850">
        <v>54.1</v>
      </c>
    </row>
    <row r="41" spans="1:18" ht="14.4" customHeight="1" x14ac:dyDescent="0.3">
      <c r="A41" s="831" t="s">
        <v>4976</v>
      </c>
      <c r="B41" s="832" t="s">
        <v>4992</v>
      </c>
      <c r="C41" s="832" t="s">
        <v>597</v>
      </c>
      <c r="D41" s="832" t="s">
        <v>4993</v>
      </c>
      <c r="E41" s="832" t="s">
        <v>4996</v>
      </c>
      <c r="F41" s="832" t="s">
        <v>4997</v>
      </c>
      <c r="G41" s="849">
        <v>7.1</v>
      </c>
      <c r="H41" s="849">
        <v>1072.0999999999999</v>
      </c>
      <c r="I41" s="832">
        <v>0.84515813704159182</v>
      </c>
      <c r="J41" s="832">
        <v>151</v>
      </c>
      <c r="K41" s="849">
        <v>8.3999999999999986</v>
      </c>
      <c r="L41" s="849">
        <v>1268.5199999999998</v>
      </c>
      <c r="M41" s="832">
        <v>1</v>
      </c>
      <c r="N41" s="832">
        <v>151.01428571428571</v>
      </c>
      <c r="O41" s="849">
        <v>9.6999999999999975</v>
      </c>
      <c r="P41" s="849">
        <v>1212.7</v>
      </c>
      <c r="Q41" s="837">
        <v>0.95599596380033447</v>
      </c>
      <c r="R41" s="850">
        <v>125.02061855670107</v>
      </c>
    </row>
    <row r="42" spans="1:18" ht="14.4" customHeight="1" x14ac:dyDescent="0.3">
      <c r="A42" s="831" t="s">
        <v>4976</v>
      </c>
      <c r="B42" s="832" t="s">
        <v>4992</v>
      </c>
      <c r="C42" s="832" t="s">
        <v>597</v>
      </c>
      <c r="D42" s="832" t="s">
        <v>4993</v>
      </c>
      <c r="E42" s="832" t="s">
        <v>4998</v>
      </c>
      <c r="F42" s="832" t="s">
        <v>4999</v>
      </c>
      <c r="G42" s="849">
        <v>0.30000000000000004</v>
      </c>
      <c r="H42" s="849">
        <v>39.18</v>
      </c>
      <c r="I42" s="832"/>
      <c r="J42" s="832">
        <v>130.59999999999997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4976</v>
      </c>
      <c r="B43" s="832" t="s">
        <v>4992</v>
      </c>
      <c r="C43" s="832" t="s">
        <v>597</v>
      </c>
      <c r="D43" s="832" t="s">
        <v>4993</v>
      </c>
      <c r="E43" s="832" t="s">
        <v>5000</v>
      </c>
      <c r="F43" s="832" t="s">
        <v>5001</v>
      </c>
      <c r="G43" s="849">
        <v>40.20000000000001</v>
      </c>
      <c r="H43" s="849">
        <v>10192.74</v>
      </c>
      <c r="I43" s="832">
        <v>0.59999011077113629</v>
      </c>
      <c r="J43" s="832">
        <v>253.55074626865664</v>
      </c>
      <c r="K43" s="849">
        <v>67</v>
      </c>
      <c r="L43" s="849">
        <v>16988.179999999997</v>
      </c>
      <c r="M43" s="832">
        <v>1</v>
      </c>
      <c r="N43" s="832">
        <v>253.55492537313427</v>
      </c>
      <c r="O43" s="849">
        <v>86</v>
      </c>
      <c r="P43" s="849">
        <v>23403.42</v>
      </c>
      <c r="Q43" s="837">
        <v>1.3776296224786884</v>
      </c>
      <c r="R43" s="850">
        <v>272.13279069767441</v>
      </c>
    </row>
    <row r="44" spans="1:18" ht="14.4" customHeight="1" x14ac:dyDescent="0.3">
      <c r="A44" s="831" t="s">
        <v>4976</v>
      </c>
      <c r="B44" s="832" t="s">
        <v>4992</v>
      </c>
      <c r="C44" s="832" t="s">
        <v>597</v>
      </c>
      <c r="D44" s="832" t="s">
        <v>4993</v>
      </c>
      <c r="E44" s="832" t="s">
        <v>5002</v>
      </c>
      <c r="F44" s="832" t="s">
        <v>1748</v>
      </c>
      <c r="G44" s="849">
        <v>2.2000000000000002</v>
      </c>
      <c r="H44" s="849">
        <v>142.96</v>
      </c>
      <c r="I44" s="832">
        <v>1.5522258414766561</v>
      </c>
      <c r="J44" s="832">
        <v>64.981818181818184</v>
      </c>
      <c r="K44" s="849">
        <v>1.5</v>
      </c>
      <c r="L44" s="849">
        <v>92.1</v>
      </c>
      <c r="M44" s="832">
        <v>1</v>
      </c>
      <c r="N44" s="832">
        <v>61.4</v>
      </c>
      <c r="O44" s="849">
        <v>6.8999999999999986</v>
      </c>
      <c r="P44" s="849">
        <v>424.19999999999987</v>
      </c>
      <c r="Q44" s="837">
        <v>4.6058631921824089</v>
      </c>
      <c r="R44" s="850">
        <v>61.478260869565212</v>
      </c>
    </row>
    <row r="45" spans="1:18" ht="14.4" customHeight="1" x14ac:dyDescent="0.3">
      <c r="A45" s="831" t="s">
        <v>4976</v>
      </c>
      <c r="B45" s="832" t="s">
        <v>4992</v>
      </c>
      <c r="C45" s="832" t="s">
        <v>597</v>
      </c>
      <c r="D45" s="832" t="s">
        <v>4993</v>
      </c>
      <c r="E45" s="832" t="s">
        <v>5003</v>
      </c>
      <c r="F45" s="832" t="s">
        <v>651</v>
      </c>
      <c r="G45" s="849">
        <v>63</v>
      </c>
      <c r="H45" s="849">
        <v>865.62000000000012</v>
      </c>
      <c r="I45" s="832">
        <v>0.94029850746268673</v>
      </c>
      <c r="J45" s="832">
        <v>13.740000000000002</v>
      </c>
      <c r="K45" s="849">
        <v>67</v>
      </c>
      <c r="L45" s="849">
        <v>920.57999999999993</v>
      </c>
      <c r="M45" s="832">
        <v>1</v>
      </c>
      <c r="N45" s="832">
        <v>13.739999999999998</v>
      </c>
      <c r="O45" s="849">
        <v>53</v>
      </c>
      <c r="P45" s="849">
        <v>728.22000000000014</v>
      </c>
      <c r="Q45" s="837">
        <v>0.79104477611940316</v>
      </c>
      <c r="R45" s="850">
        <v>13.740000000000002</v>
      </c>
    </row>
    <row r="46" spans="1:18" ht="14.4" customHeight="1" x14ac:dyDescent="0.3">
      <c r="A46" s="831" t="s">
        <v>4976</v>
      </c>
      <c r="B46" s="832" t="s">
        <v>4992</v>
      </c>
      <c r="C46" s="832" t="s">
        <v>597</v>
      </c>
      <c r="D46" s="832" t="s">
        <v>4993</v>
      </c>
      <c r="E46" s="832" t="s">
        <v>5004</v>
      </c>
      <c r="F46" s="832" t="s">
        <v>5005</v>
      </c>
      <c r="G46" s="849">
        <v>0.08</v>
      </c>
      <c r="H46" s="849">
        <v>6.12</v>
      </c>
      <c r="I46" s="832"/>
      <c r="J46" s="832">
        <v>76.5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4976</v>
      </c>
      <c r="B47" s="832" t="s">
        <v>4992</v>
      </c>
      <c r="C47" s="832" t="s">
        <v>597</v>
      </c>
      <c r="D47" s="832" t="s">
        <v>4993</v>
      </c>
      <c r="E47" s="832" t="s">
        <v>5006</v>
      </c>
      <c r="F47" s="832" t="s">
        <v>5007</v>
      </c>
      <c r="G47" s="849">
        <v>2</v>
      </c>
      <c r="H47" s="849">
        <v>97.48</v>
      </c>
      <c r="I47" s="832"/>
      <c r="J47" s="832">
        <v>48.74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4976</v>
      </c>
      <c r="B48" s="832" t="s">
        <v>4992</v>
      </c>
      <c r="C48" s="832" t="s">
        <v>597</v>
      </c>
      <c r="D48" s="832" t="s">
        <v>4993</v>
      </c>
      <c r="E48" s="832" t="s">
        <v>5008</v>
      </c>
      <c r="F48" s="832" t="s">
        <v>5009</v>
      </c>
      <c r="G48" s="849">
        <v>1.5</v>
      </c>
      <c r="H48" s="849">
        <v>238.94</v>
      </c>
      <c r="I48" s="832">
        <v>1.928490718321227</v>
      </c>
      <c r="J48" s="832">
        <v>159.29333333333332</v>
      </c>
      <c r="K48" s="849">
        <v>0.70000000000000007</v>
      </c>
      <c r="L48" s="849">
        <v>123.89999999999999</v>
      </c>
      <c r="M48" s="832">
        <v>1</v>
      </c>
      <c r="N48" s="832">
        <v>176.99999999999997</v>
      </c>
      <c r="O48" s="849">
        <v>0.2</v>
      </c>
      <c r="P48" s="849">
        <v>35.4</v>
      </c>
      <c r="Q48" s="837">
        <v>0.2857142857142857</v>
      </c>
      <c r="R48" s="850">
        <v>176.99999999999997</v>
      </c>
    </row>
    <row r="49" spans="1:18" ht="14.4" customHeight="1" x14ac:dyDescent="0.3">
      <c r="A49" s="831" t="s">
        <v>4976</v>
      </c>
      <c r="B49" s="832" t="s">
        <v>4992</v>
      </c>
      <c r="C49" s="832" t="s">
        <v>597</v>
      </c>
      <c r="D49" s="832" t="s">
        <v>4993</v>
      </c>
      <c r="E49" s="832" t="s">
        <v>5010</v>
      </c>
      <c r="F49" s="832" t="s">
        <v>619</v>
      </c>
      <c r="G49" s="849">
        <v>0.7</v>
      </c>
      <c r="H49" s="849">
        <v>54.6</v>
      </c>
      <c r="I49" s="832">
        <v>0.58333333333333337</v>
      </c>
      <c r="J49" s="832">
        <v>78</v>
      </c>
      <c r="K49" s="849">
        <v>1.2</v>
      </c>
      <c r="L49" s="849">
        <v>93.6</v>
      </c>
      <c r="M49" s="832">
        <v>1</v>
      </c>
      <c r="N49" s="832">
        <v>78</v>
      </c>
      <c r="O49" s="849">
        <v>2.4800000000000004</v>
      </c>
      <c r="P49" s="849">
        <v>193.44000000000005</v>
      </c>
      <c r="Q49" s="837">
        <v>2.0666666666666673</v>
      </c>
      <c r="R49" s="850">
        <v>78.000000000000014</v>
      </c>
    </row>
    <row r="50" spans="1:18" ht="14.4" customHeight="1" x14ac:dyDescent="0.3">
      <c r="A50" s="831" t="s">
        <v>4976</v>
      </c>
      <c r="B50" s="832" t="s">
        <v>4992</v>
      </c>
      <c r="C50" s="832" t="s">
        <v>597</v>
      </c>
      <c r="D50" s="832" t="s">
        <v>4993</v>
      </c>
      <c r="E50" s="832" t="s">
        <v>5011</v>
      </c>
      <c r="F50" s="832" t="s">
        <v>623</v>
      </c>
      <c r="G50" s="849">
        <v>0.1</v>
      </c>
      <c r="H50" s="849">
        <v>7.07</v>
      </c>
      <c r="I50" s="832">
        <v>7.6923076923076927E-2</v>
      </c>
      <c r="J50" s="832">
        <v>70.7</v>
      </c>
      <c r="K50" s="849">
        <v>1.3</v>
      </c>
      <c r="L50" s="849">
        <v>91.91</v>
      </c>
      <c r="M50" s="832">
        <v>1</v>
      </c>
      <c r="N50" s="832">
        <v>70.699999999999989</v>
      </c>
      <c r="O50" s="849">
        <v>5.6999999999999993</v>
      </c>
      <c r="P50" s="849">
        <v>405.89</v>
      </c>
      <c r="Q50" s="837">
        <v>4.4161679904254161</v>
      </c>
      <c r="R50" s="850">
        <v>71.208771929824564</v>
      </c>
    </row>
    <row r="51" spans="1:18" ht="14.4" customHeight="1" x14ac:dyDescent="0.3">
      <c r="A51" s="831" t="s">
        <v>4976</v>
      </c>
      <c r="B51" s="832" t="s">
        <v>4992</v>
      </c>
      <c r="C51" s="832" t="s">
        <v>597</v>
      </c>
      <c r="D51" s="832" t="s">
        <v>4993</v>
      </c>
      <c r="E51" s="832" t="s">
        <v>5012</v>
      </c>
      <c r="F51" s="832" t="s">
        <v>5013</v>
      </c>
      <c r="G51" s="849">
        <v>2</v>
      </c>
      <c r="H51" s="849">
        <v>139.46</v>
      </c>
      <c r="I51" s="832"/>
      <c r="J51" s="832">
        <v>69.73</v>
      </c>
      <c r="K51" s="849"/>
      <c r="L51" s="849"/>
      <c r="M51" s="832"/>
      <c r="N51" s="832"/>
      <c r="O51" s="849">
        <v>0.2</v>
      </c>
      <c r="P51" s="849">
        <v>13.94</v>
      </c>
      <c r="Q51" s="837"/>
      <c r="R51" s="850">
        <v>69.699999999999989</v>
      </c>
    </row>
    <row r="52" spans="1:18" ht="14.4" customHeight="1" x14ac:dyDescent="0.3">
      <c r="A52" s="831" t="s">
        <v>4976</v>
      </c>
      <c r="B52" s="832" t="s">
        <v>4992</v>
      </c>
      <c r="C52" s="832" t="s">
        <v>597</v>
      </c>
      <c r="D52" s="832" t="s">
        <v>4993</v>
      </c>
      <c r="E52" s="832" t="s">
        <v>5014</v>
      </c>
      <c r="F52" s="832" t="s">
        <v>621</v>
      </c>
      <c r="G52" s="849">
        <v>7.0000000000000009</v>
      </c>
      <c r="H52" s="849">
        <v>4126.8499999999995</v>
      </c>
      <c r="I52" s="832">
        <v>0.39190911404618362</v>
      </c>
      <c r="J52" s="832">
        <v>589.54999999999984</v>
      </c>
      <c r="K52" s="849">
        <v>16.2</v>
      </c>
      <c r="L52" s="849">
        <v>10530.12</v>
      </c>
      <c r="M52" s="832">
        <v>1</v>
      </c>
      <c r="N52" s="832">
        <v>650.00740740740753</v>
      </c>
      <c r="O52" s="849">
        <v>21.220000000000002</v>
      </c>
      <c r="P52" s="849">
        <v>13793</v>
      </c>
      <c r="Q52" s="837">
        <v>1.3098616160119732</v>
      </c>
      <c r="R52" s="850">
        <v>649.99999999999989</v>
      </c>
    </row>
    <row r="53" spans="1:18" ht="14.4" customHeight="1" x14ac:dyDescent="0.3">
      <c r="A53" s="831" t="s">
        <v>4976</v>
      </c>
      <c r="B53" s="832" t="s">
        <v>4992</v>
      </c>
      <c r="C53" s="832" t="s">
        <v>597</v>
      </c>
      <c r="D53" s="832" t="s">
        <v>4993</v>
      </c>
      <c r="E53" s="832" t="s">
        <v>5015</v>
      </c>
      <c r="F53" s="832" t="s">
        <v>5016</v>
      </c>
      <c r="G53" s="849">
        <v>30</v>
      </c>
      <c r="H53" s="849">
        <v>633.9</v>
      </c>
      <c r="I53" s="832">
        <v>1.7647058823529411</v>
      </c>
      <c r="J53" s="832">
        <v>21.13</v>
      </c>
      <c r="K53" s="849">
        <v>17</v>
      </c>
      <c r="L53" s="849">
        <v>359.21</v>
      </c>
      <c r="M53" s="832">
        <v>1</v>
      </c>
      <c r="N53" s="832">
        <v>21.13</v>
      </c>
      <c r="O53" s="849">
        <v>1</v>
      </c>
      <c r="P53" s="849">
        <v>16.8</v>
      </c>
      <c r="Q53" s="837">
        <v>4.6769299295676629E-2</v>
      </c>
      <c r="R53" s="850">
        <v>16.8</v>
      </c>
    </row>
    <row r="54" spans="1:18" ht="14.4" customHeight="1" x14ac:dyDescent="0.3">
      <c r="A54" s="831" t="s">
        <v>4976</v>
      </c>
      <c r="B54" s="832" t="s">
        <v>4992</v>
      </c>
      <c r="C54" s="832" t="s">
        <v>597</v>
      </c>
      <c r="D54" s="832" t="s">
        <v>4993</v>
      </c>
      <c r="E54" s="832" t="s">
        <v>5017</v>
      </c>
      <c r="F54" s="832" t="s">
        <v>5018</v>
      </c>
      <c r="G54" s="849">
        <v>0.8</v>
      </c>
      <c r="H54" s="849">
        <v>41.12</v>
      </c>
      <c r="I54" s="832">
        <v>4</v>
      </c>
      <c r="J54" s="832">
        <v>51.399999999999991</v>
      </c>
      <c r="K54" s="849">
        <v>0.2</v>
      </c>
      <c r="L54" s="849">
        <v>10.28</v>
      </c>
      <c r="M54" s="832">
        <v>1</v>
      </c>
      <c r="N54" s="832">
        <v>51.399999999999991</v>
      </c>
      <c r="O54" s="849"/>
      <c r="P54" s="849"/>
      <c r="Q54" s="837"/>
      <c r="R54" s="850"/>
    </row>
    <row r="55" spans="1:18" ht="14.4" customHeight="1" x14ac:dyDescent="0.3">
      <c r="A55" s="831" t="s">
        <v>4976</v>
      </c>
      <c r="B55" s="832" t="s">
        <v>4992</v>
      </c>
      <c r="C55" s="832" t="s">
        <v>597</v>
      </c>
      <c r="D55" s="832" t="s">
        <v>4993</v>
      </c>
      <c r="E55" s="832" t="s">
        <v>5017</v>
      </c>
      <c r="F55" s="832" t="s">
        <v>5019</v>
      </c>
      <c r="G55" s="849"/>
      <c r="H55" s="849"/>
      <c r="I55" s="832"/>
      <c r="J55" s="832"/>
      <c r="K55" s="849"/>
      <c r="L55" s="849"/>
      <c r="M55" s="832"/>
      <c r="N55" s="832"/>
      <c r="O55" s="849">
        <v>0.2</v>
      </c>
      <c r="P55" s="849">
        <v>10.89</v>
      </c>
      <c r="Q55" s="837"/>
      <c r="R55" s="850">
        <v>54.45</v>
      </c>
    </row>
    <row r="56" spans="1:18" ht="14.4" customHeight="1" x14ac:dyDescent="0.3">
      <c r="A56" s="831" t="s">
        <v>4976</v>
      </c>
      <c r="B56" s="832" t="s">
        <v>4992</v>
      </c>
      <c r="C56" s="832" t="s">
        <v>597</v>
      </c>
      <c r="D56" s="832" t="s">
        <v>4993</v>
      </c>
      <c r="E56" s="832" t="s">
        <v>5020</v>
      </c>
      <c r="F56" s="832" t="s">
        <v>627</v>
      </c>
      <c r="G56" s="849">
        <v>0.2</v>
      </c>
      <c r="H56" s="849">
        <v>33.74</v>
      </c>
      <c r="I56" s="832">
        <v>1.5427526291723823</v>
      </c>
      <c r="J56" s="832">
        <v>168.7</v>
      </c>
      <c r="K56" s="849">
        <v>0.18000000000000002</v>
      </c>
      <c r="L56" s="849">
        <v>21.87</v>
      </c>
      <c r="M56" s="832">
        <v>1</v>
      </c>
      <c r="N56" s="832">
        <v>121.49999999999999</v>
      </c>
      <c r="O56" s="849">
        <v>2.06</v>
      </c>
      <c r="P56" s="849">
        <v>250.83</v>
      </c>
      <c r="Q56" s="837">
        <v>11.469135802469136</v>
      </c>
      <c r="R56" s="850">
        <v>121.7621359223301</v>
      </c>
    </row>
    <row r="57" spans="1:18" ht="14.4" customHeight="1" x14ac:dyDescent="0.3">
      <c r="A57" s="831" t="s">
        <v>4976</v>
      </c>
      <c r="B57" s="832" t="s">
        <v>4992</v>
      </c>
      <c r="C57" s="832" t="s">
        <v>597</v>
      </c>
      <c r="D57" s="832" t="s">
        <v>4993</v>
      </c>
      <c r="E57" s="832" t="s">
        <v>5021</v>
      </c>
      <c r="F57" s="832" t="s">
        <v>627</v>
      </c>
      <c r="G57" s="849">
        <v>0.69000000000000017</v>
      </c>
      <c r="H57" s="849">
        <v>202.92</v>
      </c>
      <c r="I57" s="832">
        <v>3.0643310178193897</v>
      </c>
      <c r="J57" s="832">
        <v>294.08695652173907</v>
      </c>
      <c r="K57" s="849">
        <v>0.32999999999999996</v>
      </c>
      <c r="L57" s="849">
        <v>66.22</v>
      </c>
      <c r="M57" s="832">
        <v>1</v>
      </c>
      <c r="N57" s="832">
        <v>200.66666666666669</v>
      </c>
      <c r="O57" s="849">
        <v>0.09</v>
      </c>
      <c r="P57" s="849">
        <v>18.059999999999999</v>
      </c>
      <c r="Q57" s="837">
        <v>0.27272727272727271</v>
      </c>
      <c r="R57" s="850">
        <v>200.66666666666666</v>
      </c>
    </row>
    <row r="58" spans="1:18" ht="14.4" customHeight="1" x14ac:dyDescent="0.3">
      <c r="A58" s="831" t="s">
        <v>4976</v>
      </c>
      <c r="B58" s="832" t="s">
        <v>4992</v>
      </c>
      <c r="C58" s="832" t="s">
        <v>597</v>
      </c>
      <c r="D58" s="832" t="s">
        <v>4993</v>
      </c>
      <c r="E58" s="832" t="s">
        <v>5022</v>
      </c>
      <c r="F58" s="832" t="s">
        <v>627</v>
      </c>
      <c r="G58" s="849">
        <v>10.300000000000002</v>
      </c>
      <c r="H58" s="849">
        <v>3529.4499999999994</v>
      </c>
      <c r="I58" s="832">
        <v>0.67590159790418691</v>
      </c>
      <c r="J58" s="832">
        <v>342.66504854368918</v>
      </c>
      <c r="K58" s="849">
        <v>21.450000000000003</v>
      </c>
      <c r="L58" s="849">
        <v>5221.84</v>
      </c>
      <c r="M58" s="832">
        <v>1</v>
      </c>
      <c r="N58" s="832">
        <v>243.44242424242421</v>
      </c>
      <c r="O58" s="849">
        <v>24.849999999999998</v>
      </c>
      <c r="P58" s="849">
        <v>6050.1600000000017</v>
      </c>
      <c r="Q58" s="837">
        <v>1.1586260781640192</v>
      </c>
      <c r="R58" s="850">
        <v>243.46720321931599</v>
      </c>
    </row>
    <row r="59" spans="1:18" ht="14.4" customHeight="1" x14ac:dyDescent="0.3">
      <c r="A59" s="831" t="s">
        <v>4976</v>
      </c>
      <c r="B59" s="832" t="s">
        <v>4992</v>
      </c>
      <c r="C59" s="832" t="s">
        <v>597</v>
      </c>
      <c r="D59" s="832" t="s">
        <v>4993</v>
      </c>
      <c r="E59" s="832" t="s">
        <v>5023</v>
      </c>
      <c r="F59" s="832" t="s">
        <v>2132</v>
      </c>
      <c r="G59" s="849">
        <v>4</v>
      </c>
      <c r="H59" s="849">
        <v>150</v>
      </c>
      <c r="I59" s="832">
        <v>0.37023324694557574</v>
      </c>
      <c r="J59" s="832">
        <v>37.5</v>
      </c>
      <c r="K59" s="849">
        <v>10.799999999999999</v>
      </c>
      <c r="L59" s="849">
        <v>405.15</v>
      </c>
      <c r="M59" s="832">
        <v>1</v>
      </c>
      <c r="N59" s="832">
        <v>37.513888888888893</v>
      </c>
      <c r="O59" s="849">
        <v>11.8</v>
      </c>
      <c r="P59" s="849">
        <v>442.6</v>
      </c>
      <c r="Q59" s="837">
        <v>1.0924349006540788</v>
      </c>
      <c r="R59" s="850">
        <v>37.508474576271183</v>
      </c>
    </row>
    <row r="60" spans="1:18" ht="14.4" customHeight="1" x14ac:dyDescent="0.3">
      <c r="A60" s="831" t="s">
        <v>4976</v>
      </c>
      <c r="B60" s="832" t="s">
        <v>4992</v>
      </c>
      <c r="C60" s="832" t="s">
        <v>597</v>
      </c>
      <c r="D60" s="832" t="s">
        <v>4993</v>
      </c>
      <c r="E60" s="832" t="s">
        <v>5024</v>
      </c>
      <c r="F60" s="832" t="s">
        <v>1565</v>
      </c>
      <c r="G60" s="849">
        <v>0.4</v>
      </c>
      <c r="H60" s="849">
        <v>226.6</v>
      </c>
      <c r="I60" s="832"/>
      <c r="J60" s="832">
        <v>566.5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4976</v>
      </c>
      <c r="B61" s="832" t="s">
        <v>4992</v>
      </c>
      <c r="C61" s="832" t="s">
        <v>597</v>
      </c>
      <c r="D61" s="832" t="s">
        <v>4993</v>
      </c>
      <c r="E61" s="832" t="s">
        <v>5025</v>
      </c>
      <c r="F61" s="832" t="s">
        <v>1170</v>
      </c>
      <c r="G61" s="849"/>
      <c r="H61" s="849"/>
      <c r="I61" s="832"/>
      <c r="J61" s="832"/>
      <c r="K61" s="849">
        <v>0.05</v>
      </c>
      <c r="L61" s="849">
        <v>18.47</v>
      </c>
      <c r="M61" s="832">
        <v>1</v>
      </c>
      <c r="N61" s="832">
        <v>369.4</v>
      </c>
      <c r="O61" s="849">
        <v>0.05</v>
      </c>
      <c r="P61" s="849">
        <v>18.47</v>
      </c>
      <c r="Q61" s="837">
        <v>1</v>
      </c>
      <c r="R61" s="850">
        <v>369.4</v>
      </c>
    </row>
    <row r="62" spans="1:18" ht="14.4" customHeight="1" x14ac:dyDescent="0.3">
      <c r="A62" s="831" t="s">
        <v>4976</v>
      </c>
      <c r="B62" s="832" t="s">
        <v>4992</v>
      </c>
      <c r="C62" s="832" t="s">
        <v>597</v>
      </c>
      <c r="D62" s="832" t="s">
        <v>5026</v>
      </c>
      <c r="E62" s="832" t="s">
        <v>5027</v>
      </c>
      <c r="F62" s="832" t="s">
        <v>5028</v>
      </c>
      <c r="G62" s="849"/>
      <c r="H62" s="849"/>
      <c r="I62" s="832"/>
      <c r="J62" s="832"/>
      <c r="K62" s="849"/>
      <c r="L62" s="849"/>
      <c r="M62" s="832"/>
      <c r="N62" s="832"/>
      <c r="O62" s="849">
        <v>6</v>
      </c>
      <c r="P62" s="849">
        <v>1455.84</v>
      </c>
      <c r="Q62" s="837"/>
      <c r="R62" s="850">
        <v>242.64</v>
      </c>
    </row>
    <row r="63" spans="1:18" ht="14.4" customHeight="1" x14ac:dyDescent="0.3">
      <c r="A63" s="831" t="s">
        <v>4976</v>
      </c>
      <c r="B63" s="832" t="s">
        <v>4992</v>
      </c>
      <c r="C63" s="832" t="s">
        <v>597</v>
      </c>
      <c r="D63" s="832" t="s">
        <v>5026</v>
      </c>
      <c r="E63" s="832" t="s">
        <v>5029</v>
      </c>
      <c r="F63" s="832" t="s">
        <v>5030</v>
      </c>
      <c r="G63" s="849">
        <v>6</v>
      </c>
      <c r="H63" s="849">
        <v>1455.84</v>
      </c>
      <c r="I63" s="832">
        <v>0.11320754716981131</v>
      </c>
      <c r="J63" s="832">
        <v>242.64</v>
      </c>
      <c r="K63" s="849">
        <v>53</v>
      </c>
      <c r="L63" s="849">
        <v>12859.92</v>
      </c>
      <c r="M63" s="832">
        <v>1</v>
      </c>
      <c r="N63" s="832">
        <v>242.64000000000001</v>
      </c>
      <c r="O63" s="849">
        <v>65</v>
      </c>
      <c r="P63" s="849">
        <v>15771.600000000002</v>
      </c>
      <c r="Q63" s="837">
        <v>1.2264150943396228</v>
      </c>
      <c r="R63" s="850">
        <v>242.64000000000004</v>
      </c>
    </row>
    <row r="64" spans="1:18" ht="14.4" customHeight="1" x14ac:dyDescent="0.3">
      <c r="A64" s="831" t="s">
        <v>4976</v>
      </c>
      <c r="B64" s="832" t="s">
        <v>4992</v>
      </c>
      <c r="C64" s="832" t="s">
        <v>597</v>
      </c>
      <c r="D64" s="832" t="s">
        <v>5026</v>
      </c>
      <c r="E64" s="832" t="s">
        <v>5031</v>
      </c>
      <c r="F64" s="832" t="s">
        <v>5032</v>
      </c>
      <c r="G64" s="849"/>
      <c r="H64" s="849"/>
      <c r="I64" s="832"/>
      <c r="J64" s="832"/>
      <c r="K64" s="849">
        <v>4</v>
      </c>
      <c r="L64" s="849">
        <v>970.56</v>
      </c>
      <c r="M64" s="832">
        <v>1</v>
      </c>
      <c r="N64" s="832">
        <v>242.64</v>
      </c>
      <c r="O64" s="849">
        <v>13</v>
      </c>
      <c r="P64" s="849">
        <v>3154.3199999999997</v>
      </c>
      <c r="Q64" s="837">
        <v>3.25</v>
      </c>
      <c r="R64" s="850">
        <v>242.64</v>
      </c>
    </row>
    <row r="65" spans="1:18" ht="14.4" customHeight="1" x14ac:dyDescent="0.3">
      <c r="A65" s="831" t="s">
        <v>4976</v>
      </c>
      <c r="B65" s="832" t="s">
        <v>4992</v>
      </c>
      <c r="C65" s="832" t="s">
        <v>597</v>
      </c>
      <c r="D65" s="832" t="s">
        <v>5026</v>
      </c>
      <c r="E65" s="832" t="s">
        <v>5033</v>
      </c>
      <c r="F65" s="832" t="s">
        <v>5034</v>
      </c>
      <c r="G65" s="849">
        <v>8</v>
      </c>
      <c r="H65" s="849">
        <v>3112</v>
      </c>
      <c r="I65" s="832">
        <v>0.88888888888888884</v>
      </c>
      <c r="J65" s="832">
        <v>389</v>
      </c>
      <c r="K65" s="849">
        <v>9</v>
      </c>
      <c r="L65" s="849">
        <v>3501</v>
      </c>
      <c r="M65" s="832">
        <v>1</v>
      </c>
      <c r="N65" s="832">
        <v>389</v>
      </c>
      <c r="O65" s="849">
        <v>17</v>
      </c>
      <c r="P65" s="849">
        <v>6613</v>
      </c>
      <c r="Q65" s="837">
        <v>1.8888888888888888</v>
      </c>
      <c r="R65" s="850">
        <v>389</v>
      </c>
    </row>
    <row r="66" spans="1:18" ht="14.4" customHeight="1" x14ac:dyDescent="0.3">
      <c r="A66" s="831" t="s">
        <v>4976</v>
      </c>
      <c r="B66" s="832" t="s">
        <v>4992</v>
      </c>
      <c r="C66" s="832" t="s">
        <v>597</v>
      </c>
      <c r="D66" s="832" t="s">
        <v>5026</v>
      </c>
      <c r="E66" s="832" t="s">
        <v>5035</v>
      </c>
      <c r="F66" s="832" t="s">
        <v>5034</v>
      </c>
      <c r="G66" s="849">
        <v>159</v>
      </c>
      <c r="H66" s="849">
        <v>71391</v>
      </c>
      <c r="I66" s="832">
        <v>1.1325190541797838</v>
      </c>
      <c r="J66" s="832">
        <v>449</v>
      </c>
      <c r="K66" s="849">
        <v>140.4</v>
      </c>
      <c r="L66" s="849">
        <v>63037.35</v>
      </c>
      <c r="M66" s="832">
        <v>1</v>
      </c>
      <c r="N66" s="832">
        <v>448.98397435897431</v>
      </c>
      <c r="O66" s="849">
        <v>168</v>
      </c>
      <c r="P66" s="849">
        <v>75432</v>
      </c>
      <c r="Q66" s="837">
        <v>1.1966239063031678</v>
      </c>
      <c r="R66" s="850">
        <v>449</v>
      </c>
    </row>
    <row r="67" spans="1:18" ht="14.4" customHeight="1" x14ac:dyDescent="0.3">
      <c r="A67" s="831" t="s">
        <v>4976</v>
      </c>
      <c r="B67" s="832" t="s">
        <v>4992</v>
      </c>
      <c r="C67" s="832" t="s">
        <v>597</v>
      </c>
      <c r="D67" s="832" t="s">
        <v>5026</v>
      </c>
      <c r="E67" s="832" t="s">
        <v>5036</v>
      </c>
      <c r="F67" s="832" t="s">
        <v>5034</v>
      </c>
      <c r="G67" s="849">
        <v>39</v>
      </c>
      <c r="H67" s="849">
        <v>19500</v>
      </c>
      <c r="I67" s="832">
        <v>0.52962505262300197</v>
      </c>
      <c r="J67" s="832">
        <v>500</v>
      </c>
      <c r="K67" s="849">
        <v>74.05</v>
      </c>
      <c r="L67" s="849">
        <v>36818.5</v>
      </c>
      <c r="M67" s="832">
        <v>1</v>
      </c>
      <c r="N67" s="832">
        <v>497.21134368669817</v>
      </c>
      <c r="O67" s="849">
        <v>40</v>
      </c>
      <c r="P67" s="849">
        <v>20000</v>
      </c>
      <c r="Q67" s="837">
        <v>0.54320518217743796</v>
      </c>
      <c r="R67" s="850">
        <v>500</v>
      </c>
    </row>
    <row r="68" spans="1:18" ht="14.4" customHeight="1" x14ac:dyDescent="0.3">
      <c r="A68" s="831" t="s">
        <v>4976</v>
      </c>
      <c r="B68" s="832" t="s">
        <v>4992</v>
      </c>
      <c r="C68" s="832" t="s">
        <v>597</v>
      </c>
      <c r="D68" s="832" t="s">
        <v>4959</v>
      </c>
      <c r="E68" s="832" t="s">
        <v>5037</v>
      </c>
      <c r="F68" s="832" t="s">
        <v>5038</v>
      </c>
      <c r="G68" s="849">
        <v>80</v>
      </c>
      <c r="H68" s="849">
        <v>5920</v>
      </c>
      <c r="I68" s="832">
        <v>1.2241521918941274</v>
      </c>
      <c r="J68" s="832">
        <v>74</v>
      </c>
      <c r="K68" s="849">
        <v>62</v>
      </c>
      <c r="L68" s="849">
        <v>4836</v>
      </c>
      <c r="M68" s="832">
        <v>1</v>
      </c>
      <c r="N68" s="832">
        <v>78</v>
      </c>
      <c r="O68" s="849">
        <v>63</v>
      </c>
      <c r="P68" s="849">
        <v>4914</v>
      </c>
      <c r="Q68" s="837">
        <v>1.0161290322580645</v>
      </c>
      <c r="R68" s="850">
        <v>78</v>
      </c>
    </row>
    <row r="69" spans="1:18" ht="14.4" customHeight="1" x14ac:dyDescent="0.3">
      <c r="A69" s="831" t="s">
        <v>4976</v>
      </c>
      <c r="B69" s="832" t="s">
        <v>4992</v>
      </c>
      <c r="C69" s="832" t="s">
        <v>597</v>
      </c>
      <c r="D69" s="832" t="s">
        <v>4959</v>
      </c>
      <c r="E69" s="832" t="s">
        <v>5039</v>
      </c>
      <c r="F69" s="832" t="s">
        <v>5040</v>
      </c>
      <c r="G69" s="849">
        <v>905</v>
      </c>
      <c r="H69" s="849">
        <v>130320</v>
      </c>
      <c r="I69" s="832">
        <v>0.68451130347087985</v>
      </c>
      <c r="J69" s="832">
        <v>144</v>
      </c>
      <c r="K69" s="849">
        <v>1304</v>
      </c>
      <c r="L69" s="849">
        <v>190384</v>
      </c>
      <c r="M69" s="832">
        <v>1</v>
      </c>
      <c r="N69" s="832">
        <v>146</v>
      </c>
      <c r="O69" s="849">
        <v>1766</v>
      </c>
      <c r="P69" s="849">
        <v>259602</v>
      </c>
      <c r="Q69" s="837">
        <v>1.3635704681065637</v>
      </c>
      <c r="R69" s="850">
        <v>147</v>
      </c>
    </row>
    <row r="70" spans="1:18" ht="14.4" customHeight="1" x14ac:dyDescent="0.3">
      <c r="A70" s="831" t="s">
        <v>4976</v>
      </c>
      <c r="B70" s="832" t="s">
        <v>4992</v>
      </c>
      <c r="C70" s="832" t="s">
        <v>597</v>
      </c>
      <c r="D70" s="832" t="s">
        <v>4959</v>
      </c>
      <c r="E70" s="832" t="s">
        <v>5041</v>
      </c>
      <c r="F70" s="832" t="s">
        <v>5042</v>
      </c>
      <c r="G70" s="849">
        <v>469</v>
      </c>
      <c r="H70" s="849">
        <v>16415</v>
      </c>
      <c r="I70" s="832">
        <v>0.97078478916553312</v>
      </c>
      <c r="J70" s="832">
        <v>35</v>
      </c>
      <c r="K70" s="849">
        <v>457</v>
      </c>
      <c r="L70" s="849">
        <v>16909</v>
      </c>
      <c r="M70" s="832">
        <v>1</v>
      </c>
      <c r="N70" s="832">
        <v>37</v>
      </c>
      <c r="O70" s="849">
        <v>510</v>
      </c>
      <c r="P70" s="849">
        <v>18870</v>
      </c>
      <c r="Q70" s="837">
        <v>1.1159737417943107</v>
      </c>
      <c r="R70" s="850">
        <v>37</v>
      </c>
    </row>
    <row r="71" spans="1:18" ht="14.4" customHeight="1" x14ac:dyDescent="0.3">
      <c r="A71" s="831" t="s">
        <v>4976</v>
      </c>
      <c r="B71" s="832" t="s">
        <v>4992</v>
      </c>
      <c r="C71" s="832" t="s">
        <v>597</v>
      </c>
      <c r="D71" s="832" t="s">
        <v>4959</v>
      </c>
      <c r="E71" s="832" t="s">
        <v>5043</v>
      </c>
      <c r="F71" s="832" t="s">
        <v>5044</v>
      </c>
      <c r="G71" s="849">
        <v>33</v>
      </c>
      <c r="H71" s="849">
        <v>3630</v>
      </c>
      <c r="I71" s="832">
        <v>1.2517241379310344</v>
      </c>
      <c r="J71" s="832">
        <v>110</v>
      </c>
      <c r="K71" s="849">
        <v>25</v>
      </c>
      <c r="L71" s="849">
        <v>2900</v>
      </c>
      <c r="M71" s="832">
        <v>1</v>
      </c>
      <c r="N71" s="832">
        <v>116</v>
      </c>
      <c r="O71" s="849">
        <v>11</v>
      </c>
      <c r="P71" s="849">
        <v>1276</v>
      </c>
      <c r="Q71" s="837">
        <v>0.44</v>
      </c>
      <c r="R71" s="850">
        <v>116</v>
      </c>
    </row>
    <row r="72" spans="1:18" ht="14.4" customHeight="1" x14ac:dyDescent="0.3">
      <c r="A72" s="831" t="s">
        <v>4976</v>
      </c>
      <c r="B72" s="832" t="s">
        <v>4992</v>
      </c>
      <c r="C72" s="832" t="s">
        <v>597</v>
      </c>
      <c r="D72" s="832" t="s">
        <v>4959</v>
      </c>
      <c r="E72" s="832" t="s">
        <v>5045</v>
      </c>
      <c r="F72" s="832" t="s">
        <v>5046</v>
      </c>
      <c r="G72" s="849">
        <v>76</v>
      </c>
      <c r="H72" s="849">
        <v>9348</v>
      </c>
      <c r="I72" s="832">
        <v>0.63565891472868219</v>
      </c>
      <c r="J72" s="832">
        <v>123</v>
      </c>
      <c r="K72" s="849">
        <v>114</v>
      </c>
      <c r="L72" s="849">
        <v>14706</v>
      </c>
      <c r="M72" s="832">
        <v>1</v>
      </c>
      <c r="N72" s="832">
        <v>129</v>
      </c>
      <c r="O72" s="849">
        <v>211</v>
      </c>
      <c r="P72" s="849">
        <v>27219</v>
      </c>
      <c r="Q72" s="837">
        <v>1.8508771929824561</v>
      </c>
      <c r="R72" s="850">
        <v>129</v>
      </c>
    </row>
    <row r="73" spans="1:18" ht="14.4" customHeight="1" x14ac:dyDescent="0.3">
      <c r="A73" s="831" t="s">
        <v>4976</v>
      </c>
      <c r="B73" s="832" t="s">
        <v>4992</v>
      </c>
      <c r="C73" s="832" t="s">
        <v>597</v>
      </c>
      <c r="D73" s="832" t="s">
        <v>4959</v>
      </c>
      <c r="E73" s="832" t="s">
        <v>4960</v>
      </c>
      <c r="F73" s="832" t="s">
        <v>4961</v>
      </c>
      <c r="G73" s="849">
        <v>4455</v>
      </c>
      <c r="H73" s="849">
        <v>1046925</v>
      </c>
      <c r="I73" s="832">
        <v>0.8846269217932089</v>
      </c>
      <c r="J73" s="832">
        <v>235</v>
      </c>
      <c r="K73" s="849">
        <v>4715</v>
      </c>
      <c r="L73" s="849">
        <v>1183465</v>
      </c>
      <c r="M73" s="832">
        <v>1</v>
      </c>
      <c r="N73" s="832">
        <v>251</v>
      </c>
      <c r="O73" s="849">
        <v>4986</v>
      </c>
      <c r="P73" s="849">
        <v>1251486</v>
      </c>
      <c r="Q73" s="837">
        <v>1.0574761399787911</v>
      </c>
      <c r="R73" s="850">
        <v>251</v>
      </c>
    </row>
    <row r="74" spans="1:18" ht="14.4" customHeight="1" x14ac:dyDescent="0.3">
      <c r="A74" s="831" t="s">
        <v>4976</v>
      </c>
      <c r="B74" s="832" t="s">
        <v>4992</v>
      </c>
      <c r="C74" s="832" t="s">
        <v>597</v>
      </c>
      <c r="D74" s="832" t="s">
        <v>4959</v>
      </c>
      <c r="E74" s="832" t="s">
        <v>5047</v>
      </c>
      <c r="F74" s="832" t="s">
        <v>5048</v>
      </c>
      <c r="G74" s="849">
        <v>214</v>
      </c>
      <c r="H74" s="849">
        <v>139742</v>
      </c>
      <c r="I74" s="832">
        <v>0.81035222620414504</v>
      </c>
      <c r="J74" s="832">
        <v>653</v>
      </c>
      <c r="K74" s="849">
        <v>246</v>
      </c>
      <c r="L74" s="849">
        <v>172446</v>
      </c>
      <c r="M74" s="832">
        <v>1</v>
      </c>
      <c r="N74" s="832">
        <v>701</v>
      </c>
      <c r="O74" s="849">
        <v>245</v>
      </c>
      <c r="P74" s="849">
        <v>171745</v>
      </c>
      <c r="Q74" s="837">
        <v>0.99593495934959353</v>
      </c>
      <c r="R74" s="850">
        <v>701</v>
      </c>
    </row>
    <row r="75" spans="1:18" ht="14.4" customHeight="1" x14ac:dyDescent="0.3">
      <c r="A75" s="831" t="s">
        <v>4976</v>
      </c>
      <c r="B75" s="832" t="s">
        <v>4992</v>
      </c>
      <c r="C75" s="832" t="s">
        <v>597</v>
      </c>
      <c r="D75" s="832" t="s">
        <v>4959</v>
      </c>
      <c r="E75" s="832" t="s">
        <v>5049</v>
      </c>
      <c r="F75" s="832" t="s">
        <v>5050</v>
      </c>
      <c r="G75" s="849">
        <v>2</v>
      </c>
      <c r="H75" s="849">
        <v>662</v>
      </c>
      <c r="I75" s="832">
        <v>0.31167608286252352</v>
      </c>
      <c r="J75" s="832">
        <v>331</v>
      </c>
      <c r="K75" s="849">
        <v>6</v>
      </c>
      <c r="L75" s="849">
        <v>2124</v>
      </c>
      <c r="M75" s="832">
        <v>1</v>
      </c>
      <c r="N75" s="832">
        <v>354</v>
      </c>
      <c r="O75" s="849">
        <v>8</v>
      </c>
      <c r="P75" s="849">
        <v>2840</v>
      </c>
      <c r="Q75" s="837">
        <v>1.3370998116760828</v>
      </c>
      <c r="R75" s="850">
        <v>355</v>
      </c>
    </row>
    <row r="76" spans="1:18" ht="14.4" customHeight="1" x14ac:dyDescent="0.3">
      <c r="A76" s="831" t="s">
        <v>4976</v>
      </c>
      <c r="B76" s="832" t="s">
        <v>4992</v>
      </c>
      <c r="C76" s="832" t="s">
        <v>597</v>
      </c>
      <c r="D76" s="832" t="s">
        <v>4959</v>
      </c>
      <c r="E76" s="832" t="s">
        <v>5051</v>
      </c>
      <c r="F76" s="832" t="s">
        <v>5052</v>
      </c>
      <c r="G76" s="849">
        <v>1</v>
      </c>
      <c r="H76" s="849">
        <v>707</v>
      </c>
      <c r="I76" s="832"/>
      <c r="J76" s="832">
        <v>707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" customHeight="1" x14ac:dyDescent="0.3">
      <c r="A77" s="831" t="s">
        <v>4976</v>
      </c>
      <c r="B77" s="832" t="s">
        <v>4992</v>
      </c>
      <c r="C77" s="832" t="s">
        <v>597</v>
      </c>
      <c r="D77" s="832" t="s">
        <v>4959</v>
      </c>
      <c r="E77" s="832" t="s">
        <v>5053</v>
      </c>
      <c r="F77" s="832" t="s">
        <v>5054</v>
      </c>
      <c r="G77" s="849">
        <v>1511</v>
      </c>
      <c r="H77" s="849">
        <v>18433.340000000004</v>
      </c>
      <c r="I77" s="832">
        <v>0.31402628859050918</v>
      </c>
      <c r="J77" s="832">
        <v>12.199430840502981</v>
      </c>
      <c r="K77" s="849">
        <v>1761</v>
      </c>
      <c r="L77" s="849">
        <v>58699.99</v>
      </c>
      <c r="M77" s="832">
        <v>1</v>
      </c>
      <c r="N77" s="832">
        <v>33.333327654741623</v>
      </c>
      <c r="O77" s="849">
        <v>1920</v>
      </c>
      <c r="P77" s="849">
        <v>63999.989999999991</v>
      </c>
      <c r="Q77" s="837">
        <v>1.0902896235587092</v>
      </c>
      <c r="R77" s="850">
        <v>33.333328124999994</v>
      </c>
    </row>
    <row r="78" spans="1:18" ht="14.4" customHeight="1" x14ac:dyDescent="0.3">
      <c r="A78" s="831" t="s">
        <v>4976</v>
      </c>
      <c r="B78" s="832" t="s">
        <v>4992</v>
      </c>
      <c r="C78" s="832" t="s">
        <v>597</v>
      </c>
      <c r="D78" s="832" t="s">
        <v>4959</v>
      </c>
      <c r="E78" s="832" t="s">
        <v>5055</v>
      </c>
      <c r="F78" s="832" t="s">
        <v>5056</v>
      </c>
      <c r="G78" s="849">
        <v>317</v>
      </c>
      <c r="H78" s="849">
        <v>34236</v>
      </c>
      <c r="I78" s="832">
        <v>1.0503129218308995</v>
      </c>
      <c r="J78" s="832">
        <v>108</v>
      </c>
      <c r="K78" s="849">
        <v>281</v>
      </c>
      <c r="L78" s="849">
        <v>32596</v>
      </c>
      <c r="M78" s="832">
        <v>1</v>
      </c>
      <c r="N78" s="832">
        <v>116</v>
      </c>
      <c r="O78" s="849">
        <v>312</v>
      </c>
      <c r="P78" s="849">
        <v>36192</v>
      </c>
      <c r="Q78" s="837">
        <v>1.1103202846975089</v>
      </c>
      <c r="R78" s="850">
        <v>116</v>
      </c>
    </row>
    <row r="79" spans="1:18" ht="14.4" customHeight="1" x14ac:dyDescent="0.3">
      <c r="A79" s="831" t="s">
        <v>4976</v>
      </c>
      <c r="B79" s="832" t="s">
        <v>4992</v>
      </c>
      <c r="C79" s="832" t="s">
        <v>597</v>
      </c>
      <c r="D79" s="832" t="s">
        <v>4959</v>
      </c>
      <c r="E79" s="832" t="s">
        <v>5057</v>
      </c>
      <c r="F79" s="832" t="s">
        <v>5058</v>
      </c>
      <c r="G79" s="849">
        <v>1979</v>
      </c>
      <c r="H79" s="849">
        <v>225606</v>
      </c>
      <c r="I79" s="832">
        <v>0.70811676082862518</v>
      </c>
      <c r="J79" s="832">
        <v>114</v>
      </c>
      <c r="K79" s="849">
        <v>2655</v>
      </c>
      <c r="L79" s="849">
        <v>318600</v>
      </c>
      <c r="M79" s="832">
        <v>1</v>
      </c>
      <c r="N79" s="832">
        <v>120</v>
      </c>
      <c r="O79" s="849">
        <v>3619</v>
      </c>
      <c r="P79" s="849">
        <v>434280</v>
      </c>
      <c r="Q79" s="837">
        <v>1.3630885122410545</v>
      </c>
      <c r="R79" s="850">
        <v>120</v>
      </c>
    </row>
    <row r="80" spans="1:18" ht="14.4" customHeight="1" x14ac:dyDescent="0.3">
      <c r="A80" s="831" t="s">
        <v>4976</v>
      </c>
      <c r="B80" s="832" t="s">
        <v>4992</v>
      </c>
      <c r="C80" s="832" t="s">
        <v>597</v>
      </c>
      <c r="D80" s="832" t="s">
        <v>4959</v>
      </c>
      <c r="E80" s="832" t="s">
        <v>5059</v>
      </c>
      <c r="F80" s="832" t="s">
        <v>5060</v>
      </c>
      <c r="G80" s="849">
        <v>7</v>
      </c>
      <c r="H80" s="849">
        <v>217</v>
      </c>
      <c r="I80" s="832">
        <v>0.45208333333333334</v>
      </c>
      <c r="J80" s="832">
        <v>31</v>
      </c>
      <c r="K80" s="849">
        <v>15</v>
      </c>
      <c r="L80" s="849">
        <v>480</v>
      </c>
      <c r="M80" s="832">
        <v>1</v>
      </c>
      <c r="N80" s="832">
        <v>32</v>
      </c>
      <c r="O80" s="849">
        <v>30</v>
      </c>
      <c r="P80" s="849">
        <v>960</v>
      </c>
      <c r="Q80" s="837">
        <v>2</v>
      </c>
      <c r="R80" s="850">
        <v>32</v>
      </c>
    </row>
    <row r="81" spans="1:18" ht="14.4" customHeight="1" x14ac:dyDescent="0.3">
      <c r="A81" s="831" t="s">
        <v>4976</v>
      </c>
      <c r="B81" s="832" t="s">
        <v>4992</v>
      </c>
      <c r="C81" s="832" t="s">
        <v>597</v>
      </c>
      <c r="D81" s="832" t="s">
        <v>4959</v>
      </c>
      <c r="E81" s="832" t="s">
        <v>5061</v>
      </c>
      <c r="F81" s="832" t="s">
        <v>5062</v>
      </c>
      <c r="G81" s="849">
        <v>21</v>
      </c>
      <c r="H81" s="849">
        <v>1470</v>
      </c>
      <c r="I81" s="832">
        <v>0.64080209241499564</v>
      </c>
      <c r="J81" s="832">
        <v>70</v>
      </c>
      <c r="K81" s="849">
        <v>31</v>
      </c>
      <c r="L81" s="849">
        <v>2294</v>
      </c>
      <c r="M81" s="832">
        <v>1</v>
      </c>
      <c r="N81" s="832">
        <v>74</v>
      </c>
      <c r="O81" s="849">
        <v>52</v>
      </c>
      <c r="P81" s="849">
        <v>3848</v>
      </c>
      <c r="Q81" s="837">
        <v>1.6774193548387097</v>
      </c>
      <c r="R81" s="850">
        <v>74</v>
      </c>
    </row>
    <row r="82" spans="1:18" ht="14.4" customHeight="1" x14ac:dyDescent="0.3">
      <c r="A82" s="831" t="s">
        <v>4976</v>
      </c>
      <c r="B82" s="832" t="s">
        <v>4992</v>
      </c>
      <c r="C82" s="832" t="s">
        <v>597</v>
      </c>
      <c r="D82" s="832" t="s">
        <v>4959</v>
      </c>
      <c r="E82" s="832" t="s">
        <v>5063</v>
      </c>
      <c r="F82" s="832" t="s">
        <v>5064</v>
      </c>
      <c r="G82" s="849">
        <v>261</v>
      </c>
      <c r="H82" s="849">
        <v>20097</v>
      </c>
      <c r="I82" s="832">
        <v>0.77218934911242598</v>
      </c>
      <c r="J82" s="832">
        <v>77</v>
      </c>
      <c r="K82" s="849">
        <v>338</v>
      </c>
      <c r="L82" s="849">
        <v>26026</v>
      </c>
      <c r="M82" s="832">
        <v>1</v>
      </c>
      <c r="N82" s="832">
        <v>77</v>
      </c>
      <c r="O82" s="849">
        <v>457</v>
      </c>
      <c r="P82" s="849">
        <v>35189</v>
      </c>
      <c r="Q82" s="837">
        <v>1.3520710059171597</v>
      </c>
      <c r="R82" s="850">
        <v>77</v>
      </c>
    </row>
    <row r="83" spans="1:18" ht="14.4" customHeight="1" x14ac:dyDescent="0.3">
      <c r="A83" s="831" t="s">
        <v>4976</v>
      </c>
      <c r="B83" s="832" t="s">
        <v>4992</v>
      </c>
      <c r="C83" s="832" t="s">
        <v>597</v>
      </c>
      <c r="D83" s="832" t="s">
        <v>4959</v>
      </c>
      <c r="E83" s="832" t="s">
        <v>5065</v>
      </c>
      <c r="F83" s="832" t="s">
        <v>5066</v>
      </c>
      <c r="G83" s="849">
        <v>45</v>
      </c>
      <c r="H83" s="849">
        <v>27270</v>
      </c>
      <c r="I83" s="832">
        <v>0.51309550688643035</v>
      </c>
      <c r="J83" s="832">
        <v>606</v>
      </c>
      <c r="K83" s="849">
        <v>86</v>
      </c>
      <c r="L83" s="849">
        <v>53148</v>
      </c>
      <c r="M83" s="832">
        <v>1</v>
      </c>
      <c r="N83" s="832">
        <v>618</v>
      </c>
      <c r="O83" s="849">
        <v>101</v>
      </c>
      <c r="P83" s="849">
        <v>62519</v>
      </c>
      <c r="Q83" s="837">
        <v>1.1763189583803717</v>
      </c>
      <c r="R83" s="850">
        <v>619</v>
      </c>
    </row>
    <row r="84" spans="1:18" ht="14.4" customHeight="1" x14ac:dyDescent="0.3">
      <c r="A84" s="831" t="s">
        <v>4976</v>
      </c>
      <c r="B84" s="832" t="s">
        <v>4992</v>
      </c>
      <c r="C84" s="832" t="s">
        <v>597</v>
      </c>
      <c r="D84" s="832" t="s">
        <v>4959</v>
      </c>
      <c r="E84" s="832" t="s">
        <v>5067</v>
      </c>
      <c r="F84" s="832" t="s">
        <v>4981</v>
      </c>
      <c r="G84" s="849">
        <v>1</v>
      </c>
      <c r="H84" s="849">
        <v>340</v>
      </c>
      <c r="I84" s="832"/>
      <c r="J84" s="832">
        <v>340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4976</v>
      </c>
      <c r="B85" s="832" t="s">
        <v>4992</v>
      </c>
      <c r="C85" s="832" t="s">
        <v>597</v>
      </c>
      <c r="D85" s="832" t="s">
        <v>4959</v>
      </c>
      <c r="E85" s="832" t="s">
        <v>5068</v>
      </c>
      <c r="F85" s="832" t="s">
        <v>4987</v>
      </c>
      <c r="G85" s="849">
        <v>4</v>
      </c>
      <c r="H85" s="849">
        <v>1460</v>
      </c>
      <c r="I85" s="832">
        <v>0.12231903485254692</v>
      </c>
      <c r="J85" s="832">
        <v>365</v>
      </c>
      <c r="K85" s="849">
        <v>32</v>
      </c>
      <c r="L85" s="849">
        <v>11936</v>
      </c>
      <c r="M85" s="832">
        <v>1</v>
      </c>
      <c r="N85" s="832">
        <v>373</v>
      </c>
      <c r="O85" s="849">
        <v>52</v>
      </c>
      <c r="P85" s="849">
        <v>19396</v>
      </c>
      <c r="Q85" s="837">
        <v>1.625</v>
      </c>
      <c r="R85" s="850">
        <v>373</v>
      </c>
    </row>
    <row r="86" spans="1:18" ht="14.4" customHeight="1" x14ac:dyDescent="0.3">
      <c r="A86" s="831" t="s">
        <v>4976</v>
      </c>
      <c r="B86" s="832" t="s">
        <v>4992</v>
      </c>
      <c r="C86" s="832" t="s">
        <v>597</v>
      </c>
      <c r="D86" s="832" t="s">
        <v>4959</v>
      </c>
      <c r="E86" s="832" t="s">
        <v>5069</v>
      </c>
      <c r="F86" s="832" t="s">
        <v>5070</v>
      </c>
      <c r="G86" s="849">
        <v>1295</v>
      </c>
      <c r="H86" s="849">
        <v>213675</v>
      </c>
      <c r="I86" s="832">
        <v>0.78696440015026625</v>
      </c>
      <c r="J86" s="832">
        <v>165</v>
      </c>
      <c r="K86" s="849">
        <v>1534</v>
      </c>
      <c r="L86" s="849">
        <v>271518</v>
      </c>
      <c r="M86" s="832">
        <v>1</v>
      </c>
      <c r="N86" s="832">
        <v>177</v>
      </c>
      <c r="O86" s="849">
        <v>1676</v>
      </c>
      <c r="P86" s="849">
        <v>296652</v>
      </c>
      <c r="Q86" s="837">
        <v>1.0925684485006519</v>
      </c>
      <c r="R86" s="850">
        <v>177</v>
      </c>
    </row>
    <row r="87" spans="1:18" ht="14.4" customHeight="1" x14ac:dyDescent="0.3">
      <c r="A87" s="831" t="s">
        <v>4976</v>
      </c>
      <c r="B87" s="832" t="s">
        <v>4992</v>
      </c>
      <c r="C87" s="832" t="s">
        <v>597</v>
      </c>
      <c r="D87" s="832" t="s">
        <v>4959</v>
      </c>
      <c r="E87" s="832" t="s">
        <v>5071</v>
      </c>
      <c r="F87" s="832" t="s">
        <v>5072</v>
      </c>
      <c r="G87" s="849">
        <v>55</v>
      </c>
      <c r="H87" s="849">
        <v>69300</v>
      </c>
      <c r="I87" s="832">
        <v>0.90630885122410543</v>
      </c>
      <c r="J87" s="832">
        <v>1260</v>
      </c>
      <c r="K87" s="849">
        <v>59</v>
      </c>
      <c r="L87" s="849">
        <v>76464</v>
      </c>
      <c r="M87" s="832">
        <v>1</v>
      </c>
      <c r="N87" s="832">
        <v>1296</v>
      </c>
      <c r="O87" s="849">
        <v>60</v>
      </c>
      <c r="P87" s="849">
        <v>77760</v>
      </c>
      <c r="Q87" s="837">
        <v>1.0169491525423728</v>
      </c>
      <c r="R87" s="850">
        <v>1296</v>
      </c>
    </row>
    <row r="88" spans="1:18" ht="14.4" customHeight="1" x14ac:dyDescent="0.3">
      <c r="A88" s="831" t="s">
        <v>4976</v>
      </c>
      <c r="B88" s="832" t="s">
        <v>4992</v>
      </c>
      <c r="C88" s="832" t="s">
        <v>605</v>
      </c>
      <c r="D88" s="832" t="s">
        <v>5026</v>
      </c>
      <c r="E88" s="832" t="s">
        <v>5073</v>
      </c>
      <c r="F88" s="832" t="s">
        <v>5074</v>
      </c>
      <c r="G88" s="849"/>
      <c r="H88" s="849"/>
      <c r="I88" s="832"/>
      <c r="J88" s="832"/>
      <c r="K88" s="849">
        <v>5</v>
      </c>
      <c r="L88" s="849">
        <v>4523.75</v>
      </c>
      <c r="M88" s="832">
        <v>1</v>
      </c>
      <c r="N88" s="832">
        <v>904.75</v>
      </c>
      <c r="O88" s="849"/>
      <c r="P88" s="849"/>
      <c r="Q88" s="837"/>
      <c r="R88" s="850"/>
    </row>
    <row r="89" spans="1:18" ht="14.4" customHeight="1" x14ac:dyDescent="0.3">
      <c r="A89" s="831" t="s">
        <v>4976</v>
      </c>
      <c r="B89" s="832" t="s">
        <v>4992</v>
      </c>
      <c r="C89" s="832" t="s">
        <v>605</v>
      </c>
      <c r="D89" s="832" t="s">
        <v>4959</v>
      </c>
      <c r="E89" s="832" t="s">
        <v>4960</v>
      </c>
      <c r="F89" s="832" t="s">
        <v>4961</v>
      </c>
      <c r="G89" s="849">
        <v>732</v>
      </c>
      <c r="H89" s="849">
        <v>172020</v>
      </c>
      <c r="I89" s="832">
        <v>0.91256810308698633</v>
      </c>
      <c r="J89" s="832">
        <v>235</v>
      </c>
      <c r="K89" s="849">
        <v>751</v>
      </c>
      <c r="L89" s="849">
        <v>188501</v>
      </c>
      <c r="M89" s="832">
        <v>1</v>
      </c>
      <c r="N89" s="832">
        <v>251</v>
      </c>
      <c r="O89" s="849">
        <v>912</v>
      </c>
      <c r="P89" s="849">
        <v>228912</v>
      </c>
      <c r="Q89" s="837">
        <v>1.2143808255659121</v>
      </c>
      <c r="R89" s="850">
        <v>251</v>
      </c>
    </row>
    <row r="90" spans="1:18" ht="14.4" customHeight="1" x14ac:dyDescent="0.3">
      <c r="A90" s="831" t="s">
        <v>4976</v>
      </c>
      <c r="B90" s="832" t="s">
        <v>4992</v>
      </c>
      <c r="C90" s="832" t="s">
        <v>605</v>
      </c>
      <c r="D90" s="832" t="s">
        <v>4959</v>
      </c>
      <c r="E90" s="832" t="s">
        <v>4963</v>
      </c>
      <c r="F90" s="832" t="s">
        <v>4964</v>
      </c>
      <c r="G90" s="849">
        <v>1007</v>
      </c>
      <c r="H90" s="849">
        <v>118826</v>
      </c>
      <c r="I90" s="832">
        <v>0.97223040418916706</v>
      </c>
      <c r="J90" s="832">
        <v>118</v>
      </c>
      <c r="K90" s="849">
        <v>970</v>
      </c>
      <c r="L90" s="849">
        <v>122220</v>
      </c>
      <c r="M90" s="832">
        <v>1</v>
      </c>
      <c r="N90" s="832">
        <v>126</v>
      </c>
      <c r="O90" s="849">
        <v>3217</v>
      </c>
      <c r="P90" s="849">
        <v>405342</v>
      </c>
      <c r="Q90" s="837">
        <v>3.316494845360825</v>
      </c>
      <c r="R90" s="850">
        <v>126</v>
      </c>
    </row>
    <row r="91" spans="1:18" ht="14.4" customHeight="1" x14ac:dyDescent="0.3">
      <c r="A91" s="831" t="s">
        <v>4976</v>
      </c>
      <c r="B91" s="832" t="s">
        <v>4992</v>
      </c>
      <c r="C91" s="832" t="s">
        <v>605</v>
      </c>
      <c r="D91" s="832" t="s">
        <v>4959</v>
      </c>
      <c r="E91" s="832" t="s">
        <v>5075</v>
      </c>
      <c r="F91" s="832" t="s">
        <v>4990</v>
      </c>
      <c r="G91" s="849">
        <v>6</v>
      </c>
      <c r="H91" s="849">
        <v>1938</v>
      </c>
      <c r="I91" s="832">
        <v>2.9274924471299095</v>
      </c>
      <c r="J91" s="832">
        <v>323</v>
      </c>
      <c r="K91" s="849">
        <v>2</v>
      </c>
      <c r="L91" s="849">
        <v>662</v>
      </c>
      <c r="M91" s="832">
        <v>1</v>
      </c>
      <c r="N91" s="832">
        <v>331</v>
      </c>
      <c r="O91" s="849">
        <v>5</v>
      </c>
      <c r="P91" s="849">
        <v>1655</v>
      </c>
      <c r="Q91" s="837">
        <v>2.5</v>
      </c>
      <c r="R91" s="850">
        <v>331</v>
      </c>
    </row>
    <row r="92" spans="1:18" ht="14.4" customHeight="1" x14ac:dyDescent="0.3">
      <c r="A92" s="831" t="s">
        <v>4976</v>
      </c>
      <c r="B92" s="832" t="s">
        <v>4992</v>
      </c>
      <c r="C92" s="832" t="s">
        <v>605</v>
      </c>
      <c r="D92" s="832" t="s">
        <v>4959</v>
      </c>
      <c r="E92" s="832" t="s">
        <v>5076</v>
      </c>
      <c r="F92" s="832" t="s">
        <v>4979</v>
      </c>
      <c r="G92" s="849">
        <v>182</v>
      </c>
      <c r="H92" s="849">
        <v>88634</v>
      </c>
      <c r="I92" s="832">
        <v>0.4987704341464787</v>
      </c>
      <c r="J92" s="832">
        <v>487</v>
      </c>
      <c r="K92" s="849">
        <v>359</v>
      </c>
      <c r="L92" s="849">
        <v>177705</v>
      </c>
      <c r="M92" s="832">
        <v>1</v>
      </c>
      <c r="N92" s="832">
        <v>495</v>
      </c>
      <c r="O92" s="849">
        <v>438</v>
      </c>
      <c r="P92" s="849">
        <v>216810</v>
      </c>
      <c r="Q92" s="837">
        <v>1.2200557103064067</v>
      </c>
      <c r="R92" s="850">
        <v>495</v>
      </c>
    </row>
    <row r="93" spans="1:18" ht="14.4" customHeight="1" x14ac:dyDescent="0.3">
      <c r="A93" s="831" t="s">
        <v>4976</v>
      </c>
      <c r="B93" s="832" t="s">
        <v>4992</v>
      </c>
      <c r="C93" s="832" t="s">
        <v>605</v>
      </c>
      <c r="D93" s="832" t="s">
        <v>4959</v>
      </c>
      <c r="E93" s="832" t="s">
        <v>5077</v>
      </c>
      <c r="F93" s="832" t="s">
        <v>5078</v>
      </c>
      <c r="G93" s="849">
        <v>2</v>
      </c>
      <c r="H93" s="849">
        <v>1360</v>
      </c>
      <c r="I93" s="832"/>
      <c r="J93" s="832">
        <v>680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4976</v>
      </c>
      <c r="B94" s="832" t="s">
        <v>4992</v>
      </c>
      <c r="C94" s="832" t="s">
        <v>605</v>
      </c>
      <c r="D94" s="832" t="s">
        <v>4959</v>
      </c>
      <c r="E94" s="832" t="s">
        <v>4978</v>
      </c>
      <c r="F94" s="832" t="s">
        <v>4979</v>
      </c>
      <c r="G94" s="849">
        <v>163</v>
      </c>
      <c r="H94" s="849">
        <v>91117</v>
      </c>
      <c r="I94" s="832">
        <v>1.6537861187745027</v>
      </c>
      <c r="J94" s="832">
        <v>559</v>
      </c>
      <c r="K94" s="849">
        <v>97</v>
      </c>
      <c r="L94" s="849">
        <v>55096</v>
      </c>
      <c r="M94" s="832">
        <v>1</v>
      </c>
      <c r="N94" s="832">
        <v>568</v>
      </c>
      <c r="O94" s="849">
        <v>120</v>
      </c>
      <c r="P94" s="849">
        <v>68160</v>
      </c>
      <c r="Q94" s="837">
        <v>1.2371134020618557</v>
      </c>
      <c r="R94" s="850">
        <v>568</v>
      </c>
    </row>
    <row r="95" spans="1:18" ht="14.4" customHeight="1" x14ac:dyDescent="0.3">
      <c r="A95" s="831" t="s">
        <v>4976</v>
      </c>
      <c r="B95" s="832" t="s">
        <v>4992</v>
      </c>
      <c r="C95" s="832" t="s">
        <v>605</v>
      </c>
      <c r="D95" s="832" t="s">
        <v>4959</v>
      </c>
      <c r="E95" s="832" t="s">
        <v>5079</v>
      </c>
      <c r="F95" s="832" t="s">
        <v>5078</v>
      </c>
      <c r="G95" s="849">
        <v>3</v>
      </c>
      <c r="H95" s="849">
        <v>2256</v>
      </c>
      <c r="I95" s="832">
        <v>0.59290407358738506</v>
      </c>
      <c r="J95" s="832">
        <v>752</v>
      </c>
      <c r="K95" s="849">
        <v>5</v>
      </c>
      <c r="L95" s="849">
        <v>3805</v>
      </c>
      <c r="M95" s="832">
        <v>1</v>
      </c>
      <c r="N95" s="832">
        <v>761</v>
      </c>
      <c r="O95" s="849">
        <v>9</v>
      </c>
      <c r="P95" s="849">
        <v>6849</v>
      </c>
      <c r="Q95" s="837">
        <v>1.8</v>
      </c>
      <c r="R95" s="850">
        <v>761</v>
      </c>
    </row>
    <row r="96" spans="1:18" ht="14.4" customHeight="1" x14ac:dyDescent="0.3">
      <c r="A96" s="831" t="s">
        <v>4976</v>
      </c>
      <c r="B96" s="832" t="s">
        <v>4992</v>
      </c>
      <c r="C96" s="832" t="s">
        <v>605</v>
      </c>
      <c r="D96" s="832" t="s">
        <v>4959</v>
      </c>
      <c r="E96" s="832" t="s">
        <v>4980</v>
      </c>
      <c r="F96" s="832" t="s">
        <v>4981</v>
      </c>
      <c r="G96" s="849">
        <v>14</v>
      </c>
      <c r="H96" s="849">
        <v>6286</v>
      </c>
      <c r="I96" s="832">
        <v>6.8030303030303028</v>
      </c>
      <c r="J96" s="832">
        <v>449</v>
      </c>
      <c r="K96" s="849">
        <v>2</v>
      </c>
      <c r="L96" s="849">
        <v>924</v>
      </c>
      <c r="M96" s="832">
        <v>1</v>
      </c>
      <c r="N96" s="832">
        <v>462</v>
      </c>
      <c r="O96" s="849">
        <v>18</v>
      </c>
      <c r="P96" s="849">
        <v>8316</v>
      </c>
      <c r="Q96" s="837">
        <v>9</v>
      </c>
      <c r="R96" s="850">
        <v>462</v>
      </c>
    </row>
    <row r="97" spans="1:18" ht="14.4" customHeight="1" x14ac:dyDescent="0.3">
      <c r="A97" s="831" t="s">
        <v>4976</v>
      </c>
      <c r="B97" s="832" t="s">
        <v>4992</v>
      </c>
      <c r="C97" s="832" t="s">
        <v>605</v>
      </c>
      <c r="D97" s="832" t="s">
        <v>4959</v>
      </c>
      <c r="E97" s="832" t="s">
        <v>4986</v>
      </c>
      <c r="F97" s="832" t="s">
        <v>4987</v>
      </c>
      <c r="G97" s="849"/>
      <c r="H97" s="849"/>
      <c r="I97" s="832"/>
      <c r="J97" s="832"/>
      <c r="K97" s="849">
        <v>1</v>
      </c>
      <c r="L97" s="849">
        <v>446</v>
      </c>
      <c r="M97" s="832">
        <v>1</v>
      </c>
      <c r="N97" s="832">
        <v>446</v>
      </c>
      <c r="O97" s="849"/>
      <c r="P97" s="849"/>
      <c r="Q97" s="837"/>
      <c r="R97" s="850"/>
    </row>
    <row r="98" spans="1:18" ht="14.4" customHeight="1" x14ac:dyDescent="0.3">
      <c r="A98" s="831" t="s">
        <v>4976</v>
      </c>
      <c r="B98" s="832" t="s">
        <v>4992</v>
      </c>
      <c r="C98" s="832" t="s">
        <v>605</v>
      </c>
      <c r="D98" s="832" t="s">
        <v>4959</v>
      </c>
      <c r="E98" s="832" t="s">
        <v>5080</v>
      </c>
      <c r="F98" s="832" t="s">
        <v>5066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728</v>
      </c>
      <c r="Q98" s="837"/>
      <c r="R98" s="850">
        <v>728</v>
      </c>
    </row>
    <row r="99" spans="1:18" ht="14.4" customHeight="1" x14ac:dyDescent="0.3">
      <c r="A99" s="831" t="s">
        <v>4976</v>
      </c>
      <c r="B99" s="832" t="s">
        <v>4992</v>
      </c>
      <c r="C99" s="832" t="s">
        <v>605</v>
      </c>
      <c r="D99" s="832" t="s">
        <v>4959</v>
      </c>
      <c r="E99" s="832" t="s">
        <v>4965</v>
      </c>
      <c r="F99" s="832" t="s">
        <v>4966</v>
      </c>
      <c r="G99" s="849">
        <v>2</v>
      </c>
      <c r="H99" s="849">
        <v>420</v>
      </c>
      <c r="I99" s="832">
        <v>0.48837209302325579</v>
      </c>
      <c r="J99" s="832">
        <v>210</v>
      </c>
      <c r="K99" s="849">
        <v>4</v>
      </c>
      <c r="L99" s="849">
        <v>860</v>
      </c>
      <c r="M99" s="832">
        <v>1</v>
      </c>
      <c r="N99" s="832">
        <v>215</v>
      </c>
      <c r="O99" s="849">
        <v>6</v>
      </c>
      <c r="P99" s="849">
        <v>1290</v>
      </c>
      <c r="Q99" s="837">
        <v>1.5</v>
      </c>
      <c r="R99" s="850">
        <v>215</v>
      </c>
    </row>
    <row r="100" spans="1:18" ht="14.4" customHeight="1" x14ac:dyDescent="0.3">
      <c r="A100" s="831" t="s">
        <v>4976</v>
      </c>
      <c r="B100" s="832" t="s">
        <v>4992</v>
      </c>
      <c r="C100" s="832" t="s">
        <v>605</v>
      </c>
      <c r="D100" s="832" t="s">
        <v>4959</v>
      </c>
      <c r="E100" s="832" t="s">
        <v>4967</v>
      </c>
      <c r="F100" s="832" t="s">
        <v>4968</v>
      </c>
      <c r="G100" s="849">
        <v>64</v>
      </c>
      <c r="H100" s="849">
        <v>5440</v>
      </c>
      <c r="I100" s="832">
        <v>1.3617021276595744</v>
      </c>
      <c r="J100" s="832">
        <v>85</v>
      </c>
      <c r="K100" s="849">
        <v>47</v>
      </c>
      <c r="L100" s="849">
        <v>3995</v>
      </c>
      <c r="M100" s="832">
        <v>1</v>
      </c>
      <c r="N100" s="832">
        <v>85</v>
      </c>
      <c r="O100" s="849">
        <v>26</v>
      </c>
      <c r="P100" s="849">
        <v>2210</v>
      </c>
      <c r="Q100" s="837">
        <v>0.55319148936170215</v>
      </c>
      <c r="R100" s="850">
        <v>85</v>
      </c>
    </row>
    <row r="101" spans="1:18" ht="14.4" customHeight="1" x14ac:dyDescent="0.3">
      <c r="A101" s="831" t="s">
        <v>4976</v>
      </c>
      <c r="B101" s="832" t="s">
        <v>4992</v>
      </c>
      <c r="C101" s="832" t="s">
        <v>605</v>
      </c>
      <c r="D101" s="832" t="s">
        <v>4959</v>
      </c>
      <c r="E101" s="832" t="s">
        <v>5057</v>
      </c>
      <c r="F101" s="832" t="s">
        <v>5058</v>
      </c>
      <c r="G101" s="849">
        <v>1</v>
      </c>
      <c r="H101" s="849">
        <v>114</v>
      </c>
      <c r="I101" s="832"/>
      <c r="J101" s="832">
        <v>114</v>
      </c>
      <c r="K101" s="849"/>
      <c r="L101" s="849"/>
      <c r="M101" s="832"/>
      <c r="N101" s="832"/>
      <c r="O101" s="849">
        <v>2</v>
      </c>
      <c r="P101" s="849">
        <v>240</v>
      </c>
      <c r="Q101" s="837"/>
      <c r="R101" s="850">
        <v>120</v>
      </c>
    </row>
    <row r="102" spans="1:18" ht="14.4" customHeight="1" x14ac:dyDescent="0.3">
      <c r="A102" s="831" t="s">
        <v>4976</v>
      </c>
      <c r="B102" s="832" t="s">
        <v>4992</v>
      </c>
      <c r="C102" s="832" t="s">
        <v>605</v>
      </c>
      <c r="D102" s="832" t="s">
        <v>4959</v>
      </c>
      <c r="E102" s="832" t="s">
        <v>4969</v>
      </c>
      <c r="F102" s="832" t="s">
        <v>4970</v>
      </c>
      <c r="G102" s="849">
        <v>328</v>
      </c>
      <c r="H102" s="849">
        <v>98072</v>
      </c>
      <c r="I102" s="832">
        <v>1.07923232678933</v>
      </c>
      <c r="J102" s="832">
        <v>299</v>
      </c>
      <c r="K102" s="849">
        <v>296</v>
      </c>
      <c r="L102" s="849">
        <v>90872</v>
      </c>
      <c r="M102" s="832">
        <v>1</v>
      </c>
      <c r="N102" s="832">
        <v>307</v>
      </c>
      <c r="O102" s="849">
        <v>353</v>
      </c>
      <c r="P102" s="849">
        <v>108371</v>
      </c>
      <c r="Q102" s="837">
        <v>1.1925675675675675</v>
      </c>
      <c r="R102" s="850">
        <v>307</v>
      </c>
    </row>
    <row r="103" spans="1:18" ht="14.4" customHeight="1" x14ac:dyDescent="0.3">
      <c r="A103" s="831" t="s">
        <v>4976</v>
      </c>
      <c r="B103" s="832" t="s">
        <v>4992</v>
      </c>
      <c r="C103" s="832" t="s">
        <v>605</v>
      </c>
      <c r="D103" s="832" t="s">
        <v>4959</v>
      </c>
      <c r="E103" s="832" t="s">
        <v>5081</v>
      </c>
      <c r="F103" s="832" t="s">
        <v>4966</v>
      </c>
      <c r="G103" s="849">
        <v>1</v>
      </c>
      <c r="H103" s="849">
        <v>174</v>
      </c>
      <c r="I103" s="832"/>
      <c r="J103" s="832">
        <v>174</v>
      </c>
      <c r="K103" s="849"/>
      <c r="L103" s="849"/>
      <c r="M103" s="832"/>
      <c r="N103" s="832"/>
      <c r="O103" s="849">
        <v>1</v>
      </c>
      <c r="P103" s="849">
        <v>178</v>
      </c>
      <c r="Q103" s="837"/>
      <c r="R103" s="850">
        <v>178</v>
      </c>
    </row>
    <row r="104" spans="1:18" ht="14.4" customHeight="1" x14ac:dyDescent="0.3">
      <c r="A104" s="831" t="s">
        <v>4976</v>
      </c>
      <c r="B104" s="832" t="s">
        <v>4992</v>
      </c>
      <c r="C104" s="832" t="s">
        <v>605</v>
      </c>
      <c r="D104" s="832" t="s">
        <v>4959</v>
      </c>
      <c r="E104" s="832" t="s">
        <v>4971</v>
      </c>
      <c r="F104" s="832" t="s">
        <v>4970</v>
      </c>
      <c r="G104" s="849">
        <v>440</v>
      </c>
      <c r="H104" s="849">
        <v>163240</v>
      </c>
      <c r="I104" s="832">
        <v>0.96970417013187593</v>
      </c>
      <c r="J104" s="832">
        <v>371</v>
      </c>
      <c r="K104" s="849">
        <v>443</v>
      </c>
      <c r="L104" s="849">
        <v>168340</v>
      </c>
      <c r="M104" s="832">
        <v>1</v>
      </c>
      <c r="N104" s="832">
        <v>380</v>
      </c>
      <c r="O104" s="849">
        <v>415</v>
      </c>
      <c r="P104" s="849">
        <v>157700</v>
      </c>
      <c r="Q104" s="837">
        <v>0.93679458239277658</v>
      </c>
      <c r="R104" s="850">
        <v>380</v>
      </c>
    </row>
    <row r="105" spans="1:18" ht="14.4" customHeight="1" x14ac:dyDescent="0.3">
      <c r="A105" s="831" t="s">
        <v>4976</v>
      </c>
      <c r="B105" s="832" t="s">
        <v>4992</v>
      </c>
      <c r="C105" s="832" t="s">
        <v>605</v>
      </c>
      <c r="D105" s="832" t="s">
        <v>4959</v>
      </c>
      <c r="E105" s="832" t="s">
        <v>5082</v>
      </c>
      <c r="F105" s="832" t="s">
        <v>5083</v>
      </c>
      <c r="G105" s="849">
        <v>8</v>
      </c>
      <c r="H105" s="849">
        <v>2176</v>
      </c>
      <c r="I105" s="832">
        <v>2</v>
      </c>
      <c r="J105" s="832">
        <v>272</v>
      </c>
      <c r="K105" s="849">
        <v>4</v>
      </c>
      <c r="L105" s="849">
        <v>1088</v>
      </c>
      <c r="M105" s="832">
        <v>1</v>
      </c>
      <c r="N105" s="832">
        <v>272</v>
      </c>
      <c r="O105" s="849">
        <v>9</v>
      </c>
      <c r="P105" s="849">
        <v>2448</v>
      </c>
      <c r="Q105" s="837">
        <v>2.25</v>
      </c>
      <c r="R105" s="850">
        <v>272</v>
      </c>
    </row>
    <row r="106" spans="1:18" ht="14.4" customHeight="1" x14ac:dyDescent="0.3">
      <c r="A106" s="831" t="s">
        <v>4976</v>
      </c>
      <c r="B106" s="832" t="s">
        <v>4992</v>
      </c>
      <c r="C106" s="832" t="s">
        <v>605</v>
      </c>
      <c r="D106" s="832" t="s">
        <v>4959</v>
      </c>
      <c r="E106" s="832" t="s">
        <v>5067</v>
      </c>
      <c r="F106" s="832" t="s">
        <v>4981</v>
      </c>
      <c r="G106" s="849">
        <v>12</v>
      </c>
      <c r="H106" s="849">
        <v>4080</v>
      </c>
      <c r="I106" s="832">
        <v>0.72443181818181823</v>
      </c>
      <c r="J106" s="832">
        <v>340</v>
      </c>
      <c r="K106" s="849">
        <v>16</v>
      </c>
      <c r="L106" s="849">
        <v>5632</v>
      </c>
      <c r="M106" s="832">
        <v>1</v>
      </c>
      <c r="N106" s="832">
        <v>352</v>
      </c>
      <c r="O106" s="849">
        <v>8</v>
      </c>
      <c r="P106" s="849">
        <v>2824</v>
      </c>
      <c r="Q106" s="837">
        <v>0.50142045454545459</v>
      </c>
      <c r="R106" s="850">
        <v>353</v>
      </c>
    </row>
    <row r="107" spans="1:18" ht="14.4" customHeight="1" x14ac:dyDescent="0.3">
      <c r="A107" s="831" t="s">
        <v>4976</v>
      </c>
      <c r="B107" s="832" t="s">
        <v>4992</v>
      </c>
      <c r="C107" s="832" t="s">
        <v>605</v>
      </c>
      <c r="D107" s="832" t="s">
        <v>4959</v>
      </c>
      <c r="E107" s="832" t="s">
        <v>5068</v>
      </c>
      <c r="F107" s="832" t="s">
        <v>4987</v>
      </c>
      <c r="G107" s="849"/>
      <c r="H107" s="849"/>
      <c r="I107" s="832"/>
      <c r="J107" s="832"/>
      <c r="K107" s="849">
        <v>3</v>
      </c>
      <c r="L107" s="849">
        <v>1119</v>
      </c>
      <c r="M107" s="832">
        <v>1</v>
      </c>
      <c r="N107" s="832">
        <v>373</v>
      </c>
      <c r="O107" s="849"/>
      <c r="P107" s="849"/>
      <c r="Q107" s="837"/>
      <c r="R107" s="850"/>
    </row>
    <row r="108" spans="1:18" ht="14.4" customHeight="1" x14ac:dyDescent="0.3">
      <c r="A108" s="831" t="s">
        <v>4976</v>
      </c>
      <c r="B108" s="832" t="s">
        <v>4992</v>
      </c>
      <c r="C108" s="832" t="s">
        <v>605</v>
      </c>
      <c r="D108" s="832" t="s">
        <v>4959</v>
      </c>
      <c r="E108" s="832" t="s">
        <v>5084</v>
      </c>
      <c r="F108" s="832" t="s">
        <v>5085</v>
      </c>
      <c r="G108" s="849"/>
      <c r="H108" s="849"/>
      <c r="I108" s="832"/>
      <c r="J108" s="832"/>
      <c r="K108" s="849"/>
      <c r="L108" s="849"/>
      <c r="M108" s="832"/>
      <c r="N108" s="832"/>
      <c r="O108" s="849">
        <v>4</v>
      </c>
      <c r="P108" s="849">
        <v>2416</v>
      </c>
      <c r="Q108" s="837"/>
      <c r="R108" s="850">
        <v>604</v>
      </c>
    </row>
    <row r="109" spans="1:18" ht="14.4" customHeight="1" x14ac:dyDescent="0.3">
      <c r="A109" s="831" t="s">
        <v>4976</v>
      </c>
      <c r="B109" s="832" t="s">
        <v>4992</v>
      </c>
      <c r="C109" s="832" t="s">
        <v>605</v>
      </c>
      <c r="D109" s="832" t="s">
        <v>4959</v>
      </c>
      <c r="E109" s="832" t="s">
        <v>4989</v>
      </c>
      <c r="F109" s="832" t="s">
        <v>4990</v>
      </c>
      <c r="G109" s="849">
        <v>4</v>
      </c>
      <c r="H109" s="849">
        <v>1580</v>
      </c>
      <c r="I109" s="832">
        <v>0.65181518151815176</v>
      </c>
      <c r="J109" s="832">
        <v>395</v>
      </c>
      <c r="K109" s="849">
        <v>6</v>
      </c>
      <c r="L109" s="849">
        <v>2424</v>
      </c>
      <c r="M109" s="832">
        <v>1</v>
      </c>
      <c r="N109" s="832">
        <v>404</v>
      </c>
      <c r="O109" s="849">
        <v>7</v>
      </c>
      <c r="P109" s="849">
        <v>2828</v>
      </c>
      <c r="Q109" s="837">
        <v>1.1666666666666667</v>
      </c>
      <c r="R109" s="850">
        <v>404</v>
      </c>
    </row>
    <row r="110" spans="1:18" ht="14.4" customHeight="1" x14ac:dyDescent="0.3">
      <c r="A110" s="831" t="s">
        <v>4976</v>
      </c>
      <c r="B110" s="832" t="s">
        <v>4992</v>
      </c>
      <c r="C110" s="832" t="s">
        <v>605</v>
      </c>
      <c r="D110" s="832" t="s">
        <v>4959</v>
      </c>
      <c r="E110" s="832" t="s">
        <v>5086</v>
      </c>
      <c r="F110" s="832" t="s">
        <v>5087</v>
      </c>
      <c r="G110" s="849">
        <v>1</v>
      </c>
      <c r="H110" s="849">
        <v>611</v>
      </c>
      <c r="I110" s="832"/>
      <c r="J110" s="832">
        <v>611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4976</v>
      </c>
      <c r="B111" s="832" t="s">
        <v>4992</v>
      </c>
      <c r="C111" s="832" t="s">
        <v>605</v>
      </c>
      <c r="D111" s="832" t="s">
        <v>4959</v>
      </c>
      <c r="E111" s="832" t="s">
        <v>5088</v>
      </c>
      <c r="F111" s="832" t="s">
        <v>5089</v>
      </c>
      <c r="G111" s="849"/>
      <c r="H111" s="849"/>
      <c r="I111" s="832"/>
      <c r="J111" s="832"/>
      <c r="K111" s="849"/>
      <c r="L111" s="849"/>
      <c r="M111" s="832"/>
      <c r="N111" s="832"/>
      <c r="O111" s="849">
        <v>1</v>
      </c>
      <c r="P111" s="849">
        <v>449</v>
      </c>
      <c r="Q111" s="837"/>
      <c r="R111" s="850">
        <v>449</v>
      </c>
    </row>
    <row r="112" spans="1:18" ht="14.4" customHeight="1" x14ac:dyDescent="0.3">
      <c r="A112" s="831" t="s">
        <v>4976</v>
      </c>
      <c r="B112" s="832" t="s">
        <v>4992</v>
      </c>
      <c r="C112" s="832" t="s">
        <v>608</v>
      </c>
      <c r="D112" s="832" t="s">
        <v>5026</v>
      </c>
      <c r="E112" s="832" t="s">
        <v>5073</v>
      </c>
      <c r="F112" s="832" t="s">
        <v>5074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904.75</v>
      </c>
      <c r="Q112" s="837"/>
      <c r="R112" s="850">
        <v>904.75</v>
      </c>
    </row>
    <row r="113" spans="1:18" ht="14.4" customHeight="1" x14ac:dyDescent="0.3">
      <c r="A113" s="831" t="s">
        <v>4976</v>
      </c>
      <c r="B113" s="832" t="s">
        <v>4992</v>
      </c>
      <c r="C113" s="832" t="s">
        <v>608</v>
      </c>
      <c r="D113" s="832" t="s">
        <v>4959</v>
      </c>
      <c r="E113" s="832" t="s">
        <v>4984</v>
      </c>
      <c r="F113" s="832" t="s">
        <v>4985</v>
      </c>
      <c r="G113" s="849"/>
      <c r="H113" s="849"/>
      <c r="I113" s="832"/>
      <c r="J113" s="832"/>
      <c r="K113" s="849">
        <v>1</v>
      </c>
      <c r="L113" s="849">
        <v>195</v>
      </c>
      <c r="M113" s="832">
        <v>1</v>
      </c>
      <c r="N113" s="832">
        <v>195</v>
      </c>
      <c r="O113" s="849"/>
      <c r="P113" s="849"/>
      <c r="Q113" s="837"/>
      <c r="R113" s="850"/>
    </row>
    <row r="114" spans="1:18" ht="14.4" customHeight="1" x14ac:dyDescent="0.3">
      <c r="A114" s="831" t="s">
        <v>4976</v>
      </c>
      <c r="B114" s="832" t="s">
        <v>4992</v>
      </c>
      <c r="C114" s="832" t="s">
        <v>608</v>
      </c>
      <c r="D114" s="832" t="s">
        <v>4959</v>
      </c>
      <c r="E114" s="832" t="s">
        <v>4960</v>
      </c>
      <c r="F114" s="832" t="s">
        <v>4961</v>
      </c>
      <c r="G114" s="849">
        <v>142</v>
      </c>
      <c r="H114" s="849">
        <v>33370</v>
      </c>
      <c r="I114" s="832">
        <v>1.1079017264276227</v>
      </c>
      <c r="J114" s="832">
        <v>235</v>
      </c>
      <c r="K114" s="849">
        <v>120</v>
      </c>
      <c r="L114" s="849">
        <v>30120</v>
      </c>
      <c r="M114" s="832">
        <v>1</v>
      </c>
      <c r="N114" s="832">
        <v>251</v>
      </c>
      <c r="O114" s="849">
        <v>134</v>
      </c>
      <c r="P114" s="849">
        <v>33634</v>
      </c>
      <c r="Q114" s="837">
        <v>1.1166666666666667</v>
      </c>
      <c r="R114" s="850">
        <v>251</v>
      </c>
    </row>
    <row r="115" spans="1:18" ht="14.4" customHeight="1" x14ac:dyDescent="0.3">
      <c r="A115" s="831" t="s">
        <v>4976</v>
      </c>
      <c r="B115" s="832" t="s">
        <v>4992</v>
      </c>
      <c r="C115" s="832" t="s">
        <v>608</v>
      </c>
      <c r="D115" s="832" t="s">
        <v>4959</v>
      </c>
      <c r="E115" s="832" t="s">
        <v>4963</v>
      </c>
      <c r="F115" s="832" t="s">
        <v>4964</v>
      </c>
      <c r="G115" s="849">
        <v>192</v>
      </c>
      <c r="H115" s="849">
        <v>22656</v>
      </c>
      <c r="I115" s="832">
        <v>0.78178053830227745</v>
      </c>
      <c r="J115" s="832">
        <v>118</v>
      </c>
      <c r="K115" s="849">
        <v>230</v>
      </c>
      <c r="L115" s="849">
        <v>28980</v>
      </c>
      <c r="M115" s="832">
        <v>1</v>
      </c>
      <c r="N115" s="832">
        <v>126</v>
      </c>
      <c r="O115" s="849">
        <v>316</v>
      </c>
      <c r="P115" s="849">
        <v>39816</v>
      </c>
      <c r="Q115" s="837">
        <v>1.3739130434782609</v>
      </c>
      <c r="R115" s="850">
        <v>126</v>
      </c>
    </row>
    <row r="116" spans="1:18" ht="14.4" customHeight="1" x14ac:dyDescent="0.3">
      <c r="A116" s="831" t="s">
        <v>4976</v>
      </c>
      <c r="B116" s="832" t="s">
        <v>4992</v>
      </c>
      <c r="C116" s="832" t="s">
        <v>608</v>
      </c>
      <c r="D116" s="832" t="s">
        <v>4959</v>
      </c>
      <c r="E116" s="832" t="s">
        <v>5075</v>
      </c>
      <c r="F116" s="832" t="s">
        <v>4990</v>
      </c>
      <c r="G116" s="849">
        <v>7</v>
      </c>
      <c r="H116" s="849">
        <v>2261</v>
      </c>
      <c r="I116" s="832">
        <v>0.3595166163141994</v>
      </c>
      <c r="J116" s="832">
        <v>323</v>
      </c>
      <c r="K116" s="849">
        <v>19</v>
      </c>
      <c r="L116" s="849">
        <v>6289</v>
      </c>
      <c r="M116" s="832">
        <v>1</v>
      </c>
      <c r="N116" s="832">
        <v>331</v>
      </c>
      <c r="O116" s="849">
        <v>10</v>
      </c>
      <c r="P116" s="849">
        <v>3310</v>
      </c>
      <c r="Q116" s="837">
        <v>0.52631578947368418</v>
      </c>
      <c r="R116" s="850">
        <v>331</v>
      </c>
    </row>
    <row r="117" spans="1:18" ht="14.4" customHeight="1" x14ac:dyDescent="0.3">
      <c r="A117" s="831" t="s">
        <v>4976</v>
      </c>
      <c r="B117" s="832" t="s">
        <v>4992</v>
      </c>
      <c r="C117" s="832" t="s">
        <v>608</v>
      </c>
      <c r="D117" s="832" t="s">
        <v>4959</v>
      </c>
      <c r="E117" s="832" t="s">
        <v>5076</v>
      </c>
      <c r="F117" s="832" t="s">
        <v>4979</v>
      </c>
      <c r="G117" s="849">
        <v>34</v>
      </c>
      <c r="H117" s="849">
        <v>16558</v>
      </c>
      <c r="I117" s="832">
        <v>0.88027644869750132</v>
      </c>
      <c r="J117" s="832">
        <v>487</v>
      </c>
      <c r="K117" s="849">
        <v>38</v>
      </c>
      <c r="L117" s="849">
        <v>18810</v>
      </c>
      <c r="M117" s="832">
        <v>1</v>
      </c>
      <c r="N117" s="832">
        <v>495</v>
      </c>
      <c r="O117" s="849">
        <v>66</v>
      </c>
      <c r="P117" s="849">
        <v>32670</v>
      </c>
      <c r="Q117" s="837">
        <v>1.736842105263158</v>
      </c>
      <c r="R117" s="850">
        <v>495</v>
      </c>
    </row>
    <row r="118" spans="1:18" ht="14.4" customHeight="1" x14ac:dyDescent="0.3">
      <c r="A118" s="831" t="s">
        <v>4976</v>
      </c>
      <c r="B118" s="832" t="s">
        <v>4992</v>
      </c>
      <c r="C118" s="832" t="s">
        <v>608</v>
      </c>
      <c r="D118" s="832" t="s">
        <v>4959</v>
      </c>
      <c r="E118" s="832" t="s">
        <v>5077</v>
      </c>
      <c r="F118" s="832" t="s">
        <v>5078</v>
      </c>
      <c r="G118" s="849"/>
      <c r="H118" s="849"/>
      <c r="I118" s="832"/>
      <c r="J118" s="832"/>
      <c r="K118" s="849">
        <v>2</v>
      </c>
      <c r="L118" s="849">
        <v>1376</v>
      </c>
      <c r="M118" s="832">
        <v>1</v>
      </c>
      <c r="N118" s="832">
        <v>688</v>
      </c>
      <c r="O118" s="849">
        <v>16</v>
      </c>
      <c r="P118" s="849">
        <v>11008</v>
      </c>
      <c r="Q118" s="837">
        <v>8</v>
      </c>
      <c r="R118" s="850">
        <v>688</v>
      </c>
    </row>
    <row r="119" spans="1:18" ht="14.4" customHeight="1" x14ac:dyDescent="0.3">
      <c r="A119" s="831" t="s">
        <v>4976</v>
      </c>
      <c r="B119" s="832" t="s">
        <v>4992</v>
      </c>
      <c r="C119" s="832" t="s">
        <v>608</v>
      </c>
      <c r="D119" s="832" t="s">
        <v>4959</v>
      </c>
      <c r="E119" s="832" t="s">
        <v>4978</v>
      </c>
      <c r="F119" s="832" t="s">
        <v>4979</v>
      </c>
      <c r="G119" s="849">
        <v>116</v>
      </c>
      <c r="H119" s="849">
        <v>64844</v>
      </c>
      <c r="I119" s="832">
        <v>1.2972951344430217</v>
      </c>
      <c r="J119" s="832">
        <v>559</v>
      </c>
      <c r="K119" s="849">
        <v>88</v>
      </c>
      <c r="L119" s="849">
        <v>49984</v>
      </c>
      <c r="M119" s="832">
        <v>1</v>
      </c>
      <c r="N119" s="832">
        <v>568</v>
      </c>
      <c r="O119" s="849">
        <v>115</v>
      </c>
      <c r="P119" s="849">
        <v>65320</v>
      </c>
      <c r="Q119" s="837">
        <v>1.3068181818181819</v>
      </c>
      <c r="R119" s="850">
        <v>568</v>
      </c>
    </row>
    <row r="120" spans="1:18" ht="14.4" customHeight="1" x14ac:dyDescent="0.3">
      <c r="A120" s="831" t="s">
        <v>4976</v>
      </c>
      <c r="B120" s="832" t="s">
        <v>4992</v>
      </c>
      <c r="C120" s="832" t="s">
        <v>608</v>
      </c>
      <c r="D120" s="832" t="s">
        <v>4959</v>
      </c>
      <c r="E120" s="832" t="s">
        <v>5079</v>
      </c>
      <c r="F120" s="832" t="s">
        <v>5078</v>
      </c>
      <c r="G120" s="849">
        <v>7</v>
      </c>
      <c r="H120" s="849">
        <v>5264</v>
      </c>
      <c r="I120" s="832">
        <v>0.98817345597897499</v>
      </c>
      <c r="J120" s="832">
        <v>752</v>
      </c>
      <c r="K120" s="849">
        <v>7</v>
      </c>
      <c r="L120" s="849">
        <v>5327</v>
      </c>
      <c r="M120" s="832">
        <v>1</v>
      </c>
      <c r="N120" s="832">
        <v>761</v>
      </c>
      <c r="O120" s="849">
        <v>4</v>
      </c>
      <c r="P120" s="849">
        <v>3044</v>
      </c>
      <c r="Q120" s="837">
        <v>0.5714285714285714</v>
      </c>
      <c r="R120" s="850">
        <v>761</v>
      </c>
    </row>
    <row r="121" spans="1:18" ht="14.4" customHeight="1" x14ac:dyDescent="0.3">
      <c r="A121" s="831" t="s">
        <v>4976</v>
      </c>
      <c r="B121" s="832" t="s">
        <v>4992</v>
      </c>
      <c r="C121" s="832" t="s">
        <v>608</v>
      </c>
      <c r="D121" s="832" t="s">
        <v>4959</v>
      </c>
      <c r="E121" s="832" t="s">
        <v>4980</v>
      </c>
      <c r="F121" s="832" t="s">
        <v>4981</v>
      </c>
      <c r="G121" s="849">
        <v>18</v>
      </c>
      <c r="H121" s="849">
        <v>8082</v>
      </c>
      <c r="I121" s="832">
        <v>1.2495361781076066</v>
      </c>
      <c r="J121" s="832">
        <v>449</v>
      </c>
      <c r="K121" s="849">
        <v>14</v>
      </c>
      <c r="L121" s="849">
        <v>6468</v>
      </c>
      <c r="M121" s="832">
        <v>1</v>
      </c>
      <c r="N121" s="832">
        <v>462</v>
      </c>
      <c r="O121" s="849">
        <v>7</v>
      </c>
      <c r="P121" s="849">
        <v>3234</v>
      </c>
      <c r="Q121" s="837">
        <v>0.5</v>
      </c>
      <c r="R121" s="850">
        <v>462</v>
      </c>
    </row>
    <row r="122" spans="1:18" ht="14.4" customHeight="1" x14ac:dyDescent="0.3">
      <c r="A122" s="831" t="s">
        <v>4976</v>
      </c>
      <c r="B122" s="832" t="s">
        <v>4992</v>
      </c>
      <c r="C122" s="832" t="s">
        <v>608</v>
      </c>
      <c r="D122" s="832" t="s">
        <v>4959</v>
      </c>
      <c r="E122" s="832" t="s">
        <v>5080</v>
      </c>
      <c r="F122" s="832" t="s">
        <v>5066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728</v>
      </c>
      <c r="Q122" s="837"/>
      <c r="R122" s="850">
        <v>728</v>
      </c>
    </row>
    <row r="123" spans="1:18" ht="14.4" customHeight="1" x14ac:dyDescent="0.3">
      <c r="A123" s="831" t="s">
        <v>4976</v>
      </c>
      <c r="B123" s="832" t="s">
        <v>4992</v>
      </c>
      <c r="C123" s="832" t="s">
        <v>608</v>
      </c>
      <c r="D123" s="832" t="s">
        <v>4959</v>
      </c>
      <c r="E123" s="832" t="s">
        <v>5090</v>
      </c>
      <c r="F123" s="832" t="s">
        <v>5091</v>
      </c>
      <c r="G123" s="849">
        <v>3</v>
      </c>
      <c r="H123" s="849">
        <v>2472</v>
      </c>
      <c r="I123" s="832">
        <v>0.9891956782713085</v>
      </c>
      <c r="J123" s="832">
        <v>824</v>
      </c>
      <c r="K123" s="849">
        <v>3</v>
      </c>
      <c r="L123" s="849">
        <v>2499</v>
      </c>
      <c r="M123" s="832">
        <v>1</v>
      </c>
      <c r="N123" s="832">
        <v>833</v>
      </c>
      <c r="O123" s="849"/>
      <c r="P123" s="849"/>
      <c r="Q123" s="837"/>
      <c r="R123" s="850"/>
    </row>
    <row r="124" spans="1:18" ht="14.4" customHeight="1" x14ac:dyDescent="0.3">
      <c r="A124" s="831" t="s">
        <v>4976</v>
      </c>
      <c r="B124" s="832" t="s">
        <v>4992</v>
      </c>
      <c r="C124" s="832" t="s">
        <v>608</v>
      </c>
      <c r="D124" s="832" t="s">
        <v>4959</v>
      </c>
      <c r="E124" s="832" t="s">
        <v>4965</v>
      </c>
      <c r="F124" s="832" t="s">
        <v>4966</v>
      </c>
      <c r="G124" s="849">
        <v>1</v>
      </c>
      <c r="H124" s="849">
        <v>210</v>
      </c>
      <c r="I124" s="832">
        <v>0.48837209302325579</v>
      </c>
      <c r="J124" s="832">
        <v>210</v>
      </c>
      <c r="K124" s="849">
        <v>2</v>
      </c>
      <c r="L124" s="849">
        <v>430</v>
      </c>
      <c r="M124" s="832">
        <v>1</v>
      </c>
      <c r="N124" s="832">
        <v>215</v>
      </c>
      <c r="O124" s="849">
        <v>2</v>
      </c>
      <c r="P124" s="849">
        <v>430</v>
      </c>
      <c r="Q124" s="837">
        <v>1</v>
      </c>
      <c r="R124" s="850">
        <v>215</v>
      </c>
    </row>
    <row r="125" spans="1:18" ht="14.4" customHeight="1" x14ac:dyDescent="0.3">
      <c r="A125" s="831" t="s">
        <v>4976</v>
      </c>
      <c r="B125" s="832" t="s">
        <v>4992</v>
      </c>
      <c r="C125" s="832" t="s">
        <v>608</v>
      </c>
      <c r="D125" s="832" t="s">
        <v>4959</v>
      </c>
      <c r="E125" s="832" t="s">
        <v>4967</v>
      </c>
      <c r="F125" s="832" t="s">
        <v>4968</v>
      </c>
      <c r="G125" s="849">
        <v>34</v>
      </c>
      <c r="H125" s="849">
        <v>2890</v>
      </c>
      <c r="I125" s="832">
        <v>0.85</v>
      </c>
      <c r="J125" s="832">
        <v>85</v>
      </c>
      <c r="K125" s="849">
        <v>40</v>
      </c>
      <c r="L125" s="849">
        <v>3400</v>
      </c>
      <c r="M125" s="832">
        <v>1</v>
      </c>
      <c r="N125" s="832">
        <v>85</v>
      </c>
      <c r="O125" s="849">
        <v>30</v>
      </c>
      <c r="P125" s="849">
        <v>2550</v>
      </c>
      <c r="Q125" s="837">
        <v>0.75</v>
      </c>
      <c r="R125" s="850">
        <v>85</v>
      </c>
    </row>
    <row r="126" spans="1:18" ht="14.4" customHeight="1" x14ac:dyDescent="0.3">
      <c r="A126" s="831" t="s">
        <v>4976</v>
      </c>
      <c r="B126" s="832" t="s">
        <v>4992</v>
      </c>
      <c r="C126" s="832" t="s">
        <v>608</v>
      </c>
      <c r="D126" s="832" t="s">
        <v>4959</v>
      </c>
      <c r="E126" s="832" t="s">
        <v>5051</v>
      </c>
      <c r="F126" s="832" t="s">
        <v>5052</v>
      </c>
      <c r="G126" s="849">
        <v>1</v>
      </c>
      <c r="H126" s="849">
        <v>707</v>
      </c>
      <c r="I126" s="832"/>
      <c r="J126" s="832">
        <v>707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4976</v>
      </c>
      <c r="B127" s="832" t="s">
        <v>4992</v>
      </c>
      <c r="C127" s="832" t="s">
        <v>608</v>
      </c>
      <c r="D127" s="832" t="s">
        <v>4959</v>
      </c>
      <c r="E127" s="832" t="s">
        <v>5057</v>
      </c>
      <c r="F127" s="832" t="s">
        <v>5058</v>
      </c>
      <c r="G127" s="849">
        <v>7</v>
      </c>
      <c r="H127" s="849">
        <v>798</v>
      </c>
      <c r="I127" s="832">
        <v>0.35</v>
      </c>
      <c r="J127" s="832">
        <v>114</v>
      </c>
      <c r="K127" s="849">
        <v>19</v>
      </c>
      <c r="L127" s="849">
        <v>2280</v>
      </c>
      <c r="M127" s="832">
        <v>1</v>
      </c>
      <c r="N127" s="832">
        <v>120</v>
      </c>
      <c r="O127" s="849">
        <v>5</v>
      </c>
      <c r="P127" s="849">
        <v>600</v>
      </c>
      <c r="Q127" s="837">
        <v>0.26315789473684209</v>
      </c>
      <c r="R127" s="850">
        <v>120</v>
      </c>
    </row>
    <row r="128" spans="1:18" ht="14.4" customHeight="1" x14ac:dyDescent="0.3">
      <c r="A128" s="831" t="s">
        <v>4976</v>
      </c>
      <c r="B128" s="832" t="s">
        <v>4992</v>
      </c>
      <c r="C128" s="832" t="s">
        <v>608</v>
      </c>
      <c r="D128" s="832" t="s">
        <v>4959</v>
      </c>
      <c r="E128" s="832" t="s">
        <v>4969</v>
      </c>
      <c r="F128" s="832" t="s">
        <v>4970</v>
      </c>
      <c r="G128" s="849">
        <v>34</v>
      </c>
      <c r="H128" s="849">
        <v>10166</v>
      </c>
      <c r="I128" s="832">
        <v>1.5051821143026354</v>
      </c>
      <c r="J128" s="832">
        <v>299</v>
      </c>
      <c r="K128" s="849">
        <v>22</v>
      </c>
      <c r="L128" s="849">
        <v>6754</v>
      </c>
      <c r="M128" s="832">
        <v>1</v>
      </c>
      <c r="N128" s="832">
        <v>307</v>
      </c>
      <c r="O128" s="849">
        <v>35</v>
      </c>
      <c r="P128" s="849">
        <v>10745</v>
      </c>
      <c r="Q128" s="837">
        <v>1.5909090909090908</v>
      </c>
      <c r="R128" s="850">
        <v>307</v>
      </c>
    </row>
    <row r="129" spans="1:18" ht="14.4" customHeight="1" x14ac:dyDescent="0.3">
      <c r="A129" s="831" t="s">
        <v>4976</v>
      </c>
      <c r="B129" s="832" t="s">
        <v>4992</v>
      </c>
      <c r="C129" s="832" t="s">
        <v>608</v>
      </c>
      <c r="D129" s="832" t="s">
        <v>4959</v>
      </c>
      <c r="E129" s="832" t="s">
        <v>5081</v>
      </c>
      <c r="F129" s="832" t="s">
        <v>4966</v>
      </c>
      <c r="G129" s="849"/>
      <c r="H129" s="849"/>
      <c r="I129" s="832"/>
      <c r="J129" s="832"/>
      <c r="K129" s="849">
        <v>1</v>
      </c>
      <c r="L129" s="849">
        <v>178</v>
      </c>
      <c r="M129" s="832">
        <v>1</v>
      </c>
      <c r="N129" s="832">
        <v>178</v>
      </c>
      <c r="O129" s="849">
        <v>2</v>
      </c>
      <c r="P129" s="849">
        <v>356</v>
      </c>
      <c r="Q129" s="837">
        <v>2</v>
      </c>
      <c r="R129" s="850">
        <v>178</v>
      </c>
    </row>
    <row r="130" spans="1:18" ht="14.4" customHeight="1" x14ac:dyDescent="0.3">
      <c r="A130" s="831" t="s">
        <v>4976</v>
      </c>
      <c r="B130" s="832" t="s">
        <v>4992</v>
      </c>
      <c r="C130" s="832" t="s">
        <v>608</v>
      </c>
      <c r="D130" s="832" t="s">
        <v>4959</v>
      </c>
      <c r="E130" s="832" t="s">
        <v>4971</v>
      </c>
      <c r="F130" s="832" t="s">
        <v>4970</v>
      </c>
      <c r="G130" s="849">
        <v>83</v>
      </c>
      <c r="H130" s="849">
        <v>30793</v>
      </c>
      <c r="I130" s="832">
        <v>0.87133559705715902</v>
      </c>
      <c r="J130" s="832">
        <v>371</v>
      </c>
      <c r="K130" s="849">
        <v>93</v>
      </c>
      <c r="L130" s="849">
        <v>35340</v>
      </c>
      <c r="M130" s="832">
        <v>1</v>
      </c>
      <c r="N130" s="832">
        <v>380</v>
      </c>
      <c r="O130" s="849">
        <v>95</v>
      </c>
      <c r="P130" s="849">
        <v>36100</v>
      </c>
      <c r="Q130" s="837">
        <v>1.021505376344086</v>
      </c>
      <c r="R130" s="850">
        <v>380</v>
      </c>
    </row>
    <row r="131" spans="1:18" ht="14.4" customHeight="1" x14ac:dyDescent="0.3">
      <c r="A131" s="831" t="s">
        <v>4976</v>
      </c>
      <c r="B131" s="832" t="s">
        <v>4992</v>
      </c>
      <c r="C131" s="832" t="s">
        <v>608</v>
      </c>
      <c r="D131" s="832" t="s">
        <v>4959</v>
      </c>
      <c r="E131" s="832" t="s">
        <v>5082</v>
      </c>
      <c r="F131" s="832" t="s">
        <v>5083</v>
      </c>
      <c r="G131" s="849">
        <v>47</v>
      </c>
      <c r="H131" s="849">
        <v>12784</v>
      </c>
      <c r="I131" s="832">
        <v>1.8076923076923077</v>
      </c>
      <c r="J131" s="832">
        <v>272</v>
      </c>
      <c r="K131" s="849">
        <v>26</v>
      </c>
      <c r="L131" s="849">
        <v>7072</v>
      </c>
      <c r="M131" s="832">
        <v>1</v>
      </c>
      <c r="N131" s="832">
        <v>272</v>
      </c>
      <c r="O131" s="849">
        <v>24</v>
      </c>
      <c r="P131" s="849">
        <v>6528</v>
      </c>
      <c r="Q131" s="837">
        <v>0.92307692307692313</v>
      </c>
      <c r="R131" s="850">
        <v>272</v>
      </c>
    </row>
    <row r="132" spans="1:18" ht="14.4" customHeight="1" x14ac:dyDescent="0.3">
      <c r="A132" s="831" t="s">
        <v>4976</v>
      </c>
      <c r="B132" s="832" t="s">
        <v>4992</v>
      </c>
      <c r="C132" s="832" t="s">
        <v>608</v>
      </c>
      <c r="D132" s="832" t="s">
        <v>4959</v>
      </c>
      <c r="E132" s="832" t="s">
        <v>5067</v>
      </c>
      <c r="F132" s="832" t="s">
        <v>4981</v>
      </c>
      <c r="G132" s="849">
        <v>3</v>
      </c>
      <c r="H132" s="849">
        <v>1020</v>
      </c>
      <c r="I132" s="832">
        <v>0.96590909090909094</v>
      </c>
      <c r="J132" s="832">
        <v>340</v>
      </c>
      <c r="K132" s="849">
        <v>3</v>
      </c>
      <c r="L132" s="849">
        <v>1056</v>
      </c>
      <c r="M132" s="832">
        <v>1</v>
      </c>
      <c r="N132" s="832">
        <v>352</v>
      </c>
      <c r="O132" s="849">
        <v>8</v>
      </c>
      <c r="P132" s="849">
        <v>2824</v>
      </c>
      <c r="Q132" s="837">
        <v>2.6742424242424243</v>
      </c>
      <c r="R132" s="850">
        <v>353</v>
      </c>
    </row>
    <row r="133" spans="1:18" ht="14.4" customHeight="1" x14ac:dyDescent="0.3">
      <c r="A133" s="831" t="s">
        <v>4976</v>
      </c>
      <c r="B133" s="832" t="s">
        <v>4992</v>
      </c>
      <c r="C133" s="832" t="s">
        <v>608</v>
      </c>
      <c r="D133" s="832" t="s">
        <v>4959</v>
      </c>
      <c r="E133" s="832" t="s">
        <v>5092</v>
      </c>
      <c r="F133" s="832" t="s">
        <v>5085</v>
      </c>
      <c r="G133" s="849"/>
      <c r="H133" s="849"/>
      <c r="I133" s="832"/>
      <c r="J133" s="832"/>
      <c r="K133" s="849"/>
      <c r="L133" s="849"/>
      <c r="M133" s="832"/>
      <c r="N133" s="832"/>
      <c r="O133" s="849">
        <v>6</v>
      </c>
      <c r="P133" s="849">
        <v>4944</v>
      </c>
      <c r="Q133" s="837"/>
      <c r="R133" s="850">
        <v>824</v>
      </c>
    </row>
    <row r="134" spans="1:18" ht="14.4" customHeight="1" x14ac:dyDescent="0.3">
      <c r="A134" s="831" t="s">
        <v>4976</v>
      </c>
      <c r="B134" s="832" t="s">
        <v>4992</v>
      </c>
      <c r="C134" s="832" t="s">
        <v>608</v>
      </c>
      <c r="D134" s="832" t="s">
        <v>4959</v>
      </c>
      <c r="E134" s="832" t="s">
        <v>4989</v>
      </c>
      <c r="F134" s="832" t="s">
        <v>4990</v>
      </c>
      <c r="G134" s="849">
        <v>89</v>
      </c>
      <c r="H134" s="849">
        <v>35155</v>
      </c>
      <c r="I134" s="832">
        <v>2.4171479647964795</v>
      </c>
      <c r="J134" s="832">
        <v>395</v>
      </c>
      <c r="K134" s="849">
        <v>36</v>
      </c>
      <c r="L134" s="849">
        <v>14544</v>
      </c>
      <c r="M134" s="832">
        <v>1</v>
      </c>
      <c r="N134" s="832">
        <v>404</v>
      </c>
      <c r="O134" s="849">
        <v>18</v>
      </c>
      <c r="P134" s="849">
        <v>7272</v>
      </c>
      <c r="Q134" s="837">
        <v>0.5</v>
      </c>
      <c r="R134" s="850">
        <v>404</v>
      </c>
    </row>
    <row r="135" spans="1:18" ht="14.4" customHeight="1" x14ac:dyDescent="0.3">
      <c r="A135" s="831" t="s">
        <v>4976</v>
      </c>
      <c r="B135" s="832" t="s">
        <v>4992</v>
      </c>
      <c r="C135" s="832" t="s">
        <v>608</v>
      </c>
      <c r="D135" s="832" t="s">
        <v>4959</v>
      </c>
      <c r="E135" s="832" t="s">
        <v>5086</v>
      </c>
      <c r="F135" s="832" t="s">
        <v>5087</v>
      </c>
      <c r="G135" s="849">
        <v>1</v>
      </c>
      <c r="H135" s="849">
        <v>611</v>
      </c>
      <c r="I135" s="832"/>
      <c r="J135" s="832">
        <v>611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583</v>
      </c>
      <c r="B136" s="832" t="s">
        <v>5093</v>
      </c>
      <c r="C136" s="832" t="s">
        <v>605</v>
      </c>
      <c r="D136" s="832" t="s">
        <v>4959</v>
      </c>
      <c r="E136" s="832" t="s">
        <v>4960</v>
      </c>
      <c r="F136" s="832" t="s">
        <v>4961</v>
      </c>
      <c r="G136" s="849"/>
      <c r="H136" s="849"/>
      <c r="I136" s="832"/>
      <c r="J136" s="832"/>
      <c r="K136" s="849">
        <v>13</v>
      </c>
      <c r="L136" s="849">
        <v>3263</v>
      </c>
      <c r="M136" s="832">
        <v>1</v>
      </c>
      <c r="N136" s="832">
        <v>251</v>
      </c>
      <c r="O136" s="849"/>
      <c r="P136" s="849"/>
      <c r="Q136" s="837"/>
      <c r="R136" s="850"/>
    </row>
    <row r="137" spans="1:18" ht="14.4" customHeight="1" x14ac:dyDescent="0.3">
      <c r="A137" s="831" t="s">
        <v>583</v>
      </c>
      <c r="B137" s="832" t="s">
        <v>5093</v>
      </c>
      <c r="C137" s="832" t="s">
        <v>605</v>
      </c>
      <c r="D137" s="832" t="s">
        <v>4959</v>
      </c>
      <c r="E137" s="832" t="s">
        <v>4963</v>
      </c>
      <c r="F137" s="832" t="s">
        <v>4964</v>
      </c>
      <c r="G137" s="849"/>
      <c r="H137" s="849"/>
      <c r="I137" s="832"/>
      <c r="J137" s="832"/>
      <c r="K137" s="849">
        <v>13</v>
      </c>
      <c r="L137" s="849">
        <v>1638</v>
      </c>
      <c r="M137" s="832">
        <v>1</v>
      </c>
      <c r="N137" s="832">
        <v>126</v>
      </c>
      <c r="O137" s="849"/>
      <c r="P137" s="849"/>
      <c r="Q137" s="837"/>
      <c r="R137" s="850"/>
    </row>
    <row r="138" spans="1:18" ht="14.4" customHeight="1" x14ac:dyDescent="0.3">
      <c r="A138" s="831" t="s">
        <v>583</v>
      </c>
      <c r="B138" s="832" t="s">
        <v>5093</v>
      </c>
      <c r="C138" s="832" t="s">
        <v>605</v>
      </c>
      <c r="D138" s="832" t="s">
        <v>4959</v>
      </c>
      <c r="E138" s="832" t="s">
        <v>5075</v>
      </c>
      <c r="F138" s="832" t="s">
        <v>4990</v>
      </c>
      <c r="G138" s="849"/>
      <c r="H138" s="849"/>
      <c r="I138" s="832"/>
      <c r="J138" s="832"/>
      <c r="K138" s="849">
        <v>1</v>
      </c>
      <c r="L138" s="849">
        <v>331</v>
      </c>
      <c r="M138" s="832">
        <v>1</v>
      </c>
      <c r="N138" s="832">
        <v>331</v>
      </c>
      <c r="O138" s="849"/>
      <c r="P138" s="849"/>
      <c r="Q138" s="837"/>
      <c r="R138" s="850"/>
    </row>
    <row r="139" spans="1:18" ht="14.4" customHeight="1" x14ac:dyDescent="0.3">
      <c r="A139" s="831" t="s">
        <v>583</v>
      </c>
      <c r="B139" s="832" t="s">
        <v>5093</v>
      </c>
      <c r="C139" s="832" t="s">
        <v>605</v>
      </c>
      <c r="D139" s="832" t="s">
        <v>4959</v>
      </c>
      <c r="E139" s="832" t="s">
        <v>4969</v>
      </c>
      <c r="F139" s="832" t="s">
        <v>4970</v>
      </c>
      <c r="G139" s="849"/>
      <c r="H139" s="849"/>
      <c r="I139" s="832"/>
      <c r="J139" s="832"/>
      <c r="K139" s="849">
        <v>4</v>
      </c>
      <c r="L139" s="849">
        <v>1228</v>
      </c>
      <c r="M139" s="832">
        <v>1</v>
      </c>
      <c r="N139" s="832">
        <v>307</v>
      </c>
      <c r="O139" s="849"/>
      <c r="P139" s="849"/>
      <c r="Q139" s="837"/>
      <c r="R139" s="850"/>
    </row>
    <row r="140" spans="1:18" ht="14.4" customHeight="1" thickBot="1" x14ac:dyDescent="0.35">
      <c r="A140" s="839" t="s">
        <v>583</v>
      </c>
      <c r="B140" s="840" t="s">
        <v>5093</v>
      </c>
      <c r="C140" s="840" t="s">
        <v>605</v>
      </c>
      <c r="D140" s="840" t="s">
        <v>4959</v>
      </c>
      <c r="E140" s="840" t="s">
        <v>4971</v>
      </c>
      <c r="F140" s="840" t="s">
        <v>4970</v>
      </c>
      <c r="G140" s="851"/>
      <c r="H140" s="851"/>
      <c r="I140" s="840"/>
      <c r="J140" s="840"/>
      <c r="K140" s="851">
        <v>8</v>
      </c>
      <c r="L140" s="851">
        <v>3040</v>
      </c>
      <c r="M140" s="840">
        <v>1</v>
      </c>
      <c r="N140" s="840">
        <v>380</v>
      </c>
      <c r="O140" s="851"/>
      <c r="P140" s="851"/>
      <c r="Q140" s="845"/>
      <c r="R14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3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15904.970000000003</v>
      </c>
      <c r="I3" s="208">
        <f t="shared" si="0"/>
        <v>3092039.6700000009</v>
      </c>
      <c r="J3" s="78"/>
      <c r="K3" s="78"/>
      <c r="L3" s="208">
        <f t="shared" si="0"/>
        <v>18416.760000000006</v>
      </c>
      <c r="M3" s="208">
        <f t="shared" si="0"/>
        <v>3737575.6799999997</v>
      </c>
      <c r="N3" s="78"/>
      <c r="O3" s="78"/>
      <c r="P3" s="208">
        <f t="shared" si="0"/>
        <v>23076.65</v>
      </c>
      <c r="Q3" s="208">
        <f t="shared" si="0"/>
        <v>4421947.34</v>
      </c>
      <c r="R3" s="79">
        <f>IF(M3=0,0,Q3/M3)</f>
        <v>1.1831057665700564</v>
      </c>
      <c r="S3" s="209">
        <f>IF(P3=0,0,Q3/P3)</f>
        <v>191.61998556982923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4958</v>
      </c>
      <c r="C6" s="825" t="s">
        <v>605</v>
      </c>
      <c r="D6" s="825" t="s">
        <v>4911</v>
      </c>
      <c r="E6" s="825" t="s">
        <v>4959</v>
      </c>
      <c r="F6" s="825" t="s">
        <v>4960</v>
      </c>
      <c r="G6" s="825" t="s">
        <v>4961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/>
      <c r="B7" s="832" t="s">
        <v>4962</v>
      </c>
      <c r="C7" s="832" t="s">
        <v>605</v>
      </c>
      <c r="D7" s="832" t="s">
        <v>4911</v>
      </c>
      <c r="E7" s="832" t="s">
        <v>4959</v>
      </c>
      <c r="F7" s="832" t="s">
        <v>4960</v>
      </c>
      <c r="G7" s="832" t="s">
        <v>4961</v>
      </c>
      <c r="H7" s="849"/>
      <c r="I7" s="849"/>
      <c r="J7" s="832"/>
      <c r="K7" s="832"/>
      <c r="L7" s="849">
        <v>5</v>
      </c>
      <c r="M7" s="849">
        <v>1255</v>
      </c>
      <c r="N7" s="832">
        <v>1</v>
      </c>
      <c r="O7" s="832">
        <v>251</v>
      </c>
      <c r="P7" s="849"/>
      <c r="Q7" s="849"/>
      <c r="R7" s="837"/>
      <c r="S7" s="850"/>
    </row>
    <row r="8" spans="1:19" ht="14.4" customHeight="1" x14ac:dyDescent="0.3">
      <c r="A8" s="831"/>
      <c r="B8" s="832" t="s">
        <v>4962</v>
      </c>
      <c r="C8" s="832" t="s">
        <v>605</v>
      </c>
      <c r="D8" s="832" t="s">
        <v>4911</v>
      </c>
      <c r="E8" s="832" t="s">
        <v>4959</v>
      </c>
      <c r="F8" s="832" t="s">
        <v>4963</v>
      </c>
      <c r="G8" s="832" t="s">
        <v>4964</v>
      </c>
      <c r="H8" s="849"/>
      <c r="I8" s="849"/>
      <c r="J8" s="832"/>
      <c r="K8" s="832"/>
      <c r="L8" s="849">
        <v>5</v>
      </c>
      <c r="M8" s="849">
        <v>630</v>
      </c>
      <c r="N8" s="832">
        <v>1</v>
      </c>
      <c r="O8" s="832">
        <v>126</v>
      </c>
      <c r="P8" s="849"/>
      <c r="Q8" s="849"/>
      <c r="R8" s="837"/>
      <c r="S8" s="850"/>
    </row>
    <row r="9" spans="1:19" ht="14.4" customHeight="1" x14ac:dyDescent="0.3">
      <c r="A9" s="831"/>
      <c r="B9" s="832" t="s">
        <v>4962</v>
      </c>
      <c r="C9" s="832" t="s">
        <v>605</v>
      </c>
      <c r="D9" s="832" t="s">
        <v>4911</v>
      </c>
      <c r="E9" s="832" t="s">
        <v>4959</v>
      </c>
      <c r="F9" s="832" t="s">
        <v>4965</v>
      </c>
      <c r="G9" s="832" t="s">
        <v>4966</v>
      </c>
      <c r="H9" s="849"/>
      <c r="I9" s="849"/>
      <c r="J9" s="832"/>
      <c r="K9" s="832"/>
      <c r="L9" s="849">
        <v>1</v>
      </c>
      <c r="M9" s="849">
        <v>215</v>
      </c>
      <c r="N9" s="832">
        <v>1</v>
      </c>
      <c r="O9" s="832">
        <v>215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4962</v>
      </c>
      <c r="C10" s="832" t="s">
        <v>605</v>
      </c>
      <c r="D10" s="832" t="s">
        <v>4911</v>
      </c>
      <c r="E10" s="832" t="s">
        <v>4959</v>
      </c>
      <c r="F10" s="832" t="s">
        <v>4967</v>
      </c>
      <c r="G10" s="832" t="s">
        <v>4968</v>
      </c>
      <c r="H10" s="849"/>
      <c r="I10" s="849"/>
      <c r="J10" s="832"/>
      <c r="K10" s="832"/>
      <c r="L10" s="849">
        <v>8</v>
      </c>
      <c r="M10" s="849">
        <v>680</v>
      </c>
      <c r="N10" s="832">
        <v>1</v>
      </c>
      <c r="O10" s="832">
        <v>85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4962</v>
      </c>
      <c r="C11" s="832" t="s">
        <v>605</v>
      </c>
      <c r="D11" s="832" t="s">
        <v>4911</v>
      </c>
      <c r="E11" s="832" t="s">
        <v>4959</v>
      </c>
      <c r="F11" s="832" t="s">
        <v>4969</v>
      </c>
      <c r="G11" s="832" t="s">
        <v>4970</v>
      </c>
      <c r="H11" s="849"/>
      <c r="I11" s="849"/>
      <c r="J11" s="832"/>
      <c r="K11" s="832"/>
      <c r="L11" s="849">
        <v>2</v>
      </c>
      <c r="M11" s="849">
        <v>614</v>
      </c>
      <c r="N11" s="832">
        <v>1</v>
      </c>
      <c r="O11" s="832">
        <v>307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4962</v>
      </c>
      <c r="C12" s="832" t="s">
        <v>605</v>
      </c>
      <c r="D12" s="832" t="s">
        <v>4911</v>
      </c>
      <c r="E12" s="832" t="s">
        <v>4959</v>
      </c>
      <c r="F12" s="832" t="s">
        <v>4971</v>
      </c>
      <c r="G12" s="832" t="s">
        <v>4970</v>
      </c>
      <c r="H12" s="849"/>
      <c r="I12" s="849"/>
      <c r="J12" s="832"/>
      <c r="K12" s="832"/>
      <c r="L12" s="849">
        <v>10</v>
      </c>
      <c r="M12" s="849">
        <v>3800</v>
      </c>
      <c r="N12" s="832">
        <v>1</v>
      </c>
      <c r="O12" s="832">
        <v>380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4972</v>
      </c>
      <c r="C13" s="832" t="s">
        <v>605</v>
      </c>
      <c r="D13" s="832" t="s">
        <v>4911</v>
      </c>
      <c r="E13" s="832" t="s">
        <v>4959</v>
      </c>
      <c r="F13" s="832" t="s">
        <v>4960</v>
      </c>
      <c r="G13" s="832" t="s">
        <v>4961</v>
      </c>
      <c r="H13" s="849"/>
      <c r="I13" s="849"/>
      <c r="J13" s="832"/>
      <c r="K13" s="832"/>
      <c r="L13" s="849">
        <v>3</v>
      </c>
      <c r="M13" s="849">
        <v>753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4972</v>
      </c>
      <c r="C14" s="832" t="s">
        <v>605</v>
      </c>
      <c r="D14" s="832" t="s">
        <v>4911</v>
      </c>
      <c r="E14" s="832" t="s">
        <v>4959</v>
      </c>
      <c r="F14" s="832" t="s">
        <v>4963</v>
      </c>
      <c r="G14" s="832" t="s">
        <v>4964</v>
      </c>
      <c r="H14" s="849"/>
      <c r="I14" s="849"/>
      <c r="J14" s="832"/>
      <c r="K14" s="832"/>
      <c r="L14" s="849">
        <v>2</v>
      </c>
      <c r="M14" s="849">
        <v>252</v>
      </c>
      <c r="N14" s="832">
        <v>1</v>
      </c>
      <c r="O14" s="832">
        <v>126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4972</v>
      </c>
      <c r="C15" s="832" t="s">
        <v>605</v>
      </c>
      <c r="D15" s="832" t="s">
        <v>4911</v>
      </c>
      <c r="E15" s="832" t="s">
        <v>4959</v>
      </c>
      <c r="F15" s="832" t="s">
        <v>4965</v>
      </c>
      <c r="G15" s="832" t="s">
        <v>4966</v>
      </c>
      <c r="H15" s="849"/>
      <c r="I15" s="849"/>
      <c r="J15" s="832"/>
      <c r="K15" s="832"/>
      <c r="L15" s="849">
        <v>3</v>
      </c>
      <c r="M15" s="849">
        <v>645</v>
      </c>
      <c r="N15" s="832">
        <v>1</v>
      </c>
      <c r="O15" s="832">
        <v>215</v>
      </c>
      <c r="P15" s="849"/>
      <c r="Q15" s="849"/>
      <c r="R15" s="837"/>
      <c r="S15" s="850"/>
    </row>
    <row r="16" spans="1:19" ht="14.4" customHeight="1" x14ac:dyDescent="0.3">
      <c r="A16" s="831"/>
      <c r="B16" s="832" t="s">
        <v>4972</v>
      </c>
      <c r="C16" s="832" t="s">
        <v>605</v>
      </c>
      <c r="D16" s="832" t="s">
        <v>4911</v>
      </c>
      <c r="E16" s="832" t="s">
        <v>4959</v>
      </c>
      <c r="F16" s="832" t="s">
        <v>4967</v>
      </c>
      <c r="G16" s="832" t="s">
        <v>4968</v>
      </c>
      <c r="H16" s="849"/>
      <c r="I16" s="849"/>
      <c r="J16" s="832"/>
      <c r="K16" s="832"/>
      <c r="L16" s="849">
        <v>13</v>
      </c>
      <c r="M16" s="849">
        <v>1105</v>
      </c>
      <c r="N16" s="832">
        <v>1</v>
      </c>
      <c r="O16" s="832">
        <v>85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4972</v>
      </c>
      <c r="C17" s="832" t="s">
        <v>605</v>
      </c>
      <c r="D17" s="832" t="s">
        <v>4911</v>
      </c>
      <c r="E17" s="832" t="s">
        <v>4959</v>
      </c>
      <c r="F17" s="832" t="s">
        <v>4971</v>
      </c>
      <c r="G17" s="832" t="s">
        <v>4970</v>
      </c>
      <c r="H17" s="849"/>
      <c r="I17" s="849"/>
      <c r="J17" s="832"/>
      <c r="K17" s="832"/>
      <c r="L17" s="849">
        <v>13</v>
      </c>
      <c r="M17" s="849">
        <v>4940</v>
      </c>
      <c r="N17" s="832">
        <v>1</v>
      </c>
      <c r="O17" s="832">
        <v>380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4973</v>
      </c>
      <c r="C18" s="832" t="s">
        <v>602</v>
      </c>
      <c r="D18" s="832" t="s">
        <v>4911</v>
      </c>
      <c r="E18" s="832" t="s">
        <v>4959</v>
      </c>
      <c r="F18" s="832" t="s">
        <v>4974</v>
      </c>
      <c r="G18" s="832" t="s">
        <v>4975</v>
      </c>
      <c r="H18" s="849"/>
      <c r="I18" s="849"/>
      <c r="J18" s="832"/>
      <c r="K18" s="832"/>
      <c r="L18" s="849">
        <v>23</v>
      </c>
      <c r="M18" s="849">
        <v>0</v>
      </c>
      <c r="N18" s="832"/>
      <c r="O18" s="832">
        <v>0</v>
      </c>
      <c r="P18" s="849">
        <v>16</v>
      </c>
      <c r="Q18" s="849">
        <v>0</v>
      </c>
      <c r="R18" s="837"/>
      <c r="S18" s="850">
        <v>0</v>
      </c>
    </row>
    <row r="19" spans="1:19" ht="14.4" customHeight="1" x14ac:dyDescent="0.3">
      <c r="A19" s="831" t="s">
        <v>4976</v>
      </c>
      <c r="B19" s="832" t="s">
        <v>4977</v>
      </c>
      <c r="C19" s="832" t="s">
        <v>605</v>
      </c>
      <c r="D19" s="832" t="s">
        <v>4911</v>
      </c>
      <c r="E19" s="832" t="s">
        <v>4959</v>
      </c>
      <c r="F19" s="832" t="s">
        <v>4960</v>
      </c>
      <c r="G19" s="832" t="s">
        <v>4961</v>
      </c>
      <c r="H19" s="849"/>
      <c r="I19" s="849"/>
      <c r="J19" s="832"/>
      <c r="K19" s="832"/>
      <c r="L19" s="849">
        <v>62</v>
      </c>
      <c r="M19" s="849">
        <v>15562</v>
      </c>
      <c r="N19" s="832">
        <v>1</v>
      </c>
      <c r="O19" s="832">
        <v>251</v>
      </c>
      <c r="P19" s="849"/>
      <c r="Q19" s="849"/>
      <c r="R19" s="837"/>
      <c r="S19" s="850"/>
    </row>
    <row r="20" spans="1:19" ht="14.4" customHeight="1" x14ac:dyDescent="0.3">
      <c r="A20" s="831" t="s">
        <v>4976</v>
      </c>
      <c r="B20" s="832" t="s">
        <v>4977</v>
      </c>
      <c r="C20" s="832" t="s">
        <v>605</v>
      </c>
      <c r="D20" s="832" t="s">
        <v>4911</v>
      </c>
      <c r="E20" s="832" t="s">
        <v>4959</v>
      </c>
      <c r="F20" s="832" t="s">
        <v>4963</v>
      </c>
      <c r="G20" s="832" t="s">
        <v>4964</v>
      </c>
      <c r="H20" s="849"/>
      <c r="I20" s="849"/>
      <c r="J20" s="832"/>
      <c r="K20" s="832"/>
      <c r="L20" s="849">
        <v>93</v>
      </c>
      <c r="M20" s="849">
        <v>11718</v>
      </c>
      <c r="N20" s="832">
        <v>1</v>
      </c>
      <c r="O20" s="832">
        <v>126</v>
      </c>
      <c r="P20" s="849"/>
      <c r="Q20" s="849"/>
      <c r="R20" s="837"/>
      <c r="S20" s="850"/>
    </row>
    <row r="21" spans="1:19" ht="14.4" customHeight="1" x14ac:dyDescent="0.3">
      <c r="A21" s="831" t="s">
        <v>4976</v>
      </c>
      <c r="B21" s="832" t="s">
        <v>4977</v>
      </c>
      <c r="C21" s="832" t="s">
        <v>605</v>
      </c>
      <c r="D21" s="832" t="s">
        <v>4911</v>
      </c>
      <c r="E21" s="832" t="s">
        <v>4959</v>
      </c>
      <c r="F21" s="832" t="s">
        <v>4978</v>
      </c>
      <c r="G21" s="832" t="s">
        <v>4979</v>
      </c>
      <c r="H21" s="849"/>
      <c r="I21" s="849"/>
      <c r="J21" s="832"/>
      <c r="K21" s="832"/>
      <c r="L21" s="849">
        <v>15</v>
      </c>
      <c r="M21" s="849">
        <v>8520</v>
      </c>
      <c r="N21" s="832">
        <v>1</v>
      </c>
      <c r="O21" s="832">
        <v>568</v>
      </c>
      <c r="P21" s="849"/>
      <c r="Q21" s="849"/>
      <c r="R21" s="837"/>
      <c r="S21" s="850"/>
    </row>
    <row r="22" spans="1:19" ht="14.4" customHeight="1" x14ac:dyDescent="0.3">
      <c r="A22" s="831" t="s">
        <v>4976</v>
      </c>
      <c r="B22" s="832" t="s">
        <v>4977</v>
      </c>
      <c r="C22" s="832" t="s">
        <v>605</v>
      </c>
      <c r="D22" s="832" t="s">
        <v>4911</v>
      </c>
      <c r="E22" s="832" t="s">
        <v>4959</v>
      </c>
      <c r="F22" s="832" t="s">
        <v>4980</v>
      </c>
      <c r="G22" s="832" t="s">
        <v>4981</v>
      </c>
      <c r="H22" s="849"/>
      <c r="I22" s="849"/>
      <c r="J22" s="832"/>
      <c r="K22" s="832"/>
      <c r="L22" s="849">
        <v>4</v>
      </c>
      <c r="M22" s="849">
        <v>1848</v>
      </c>
      <c r="N22" s="832">
        <v>1</v>
      </c>
      <c r="O22" s="832">
        <v>462</v>
      </c>
      <c r="P22" s="849"/>
      <c r="Q22" s="849"/>
      <c r="R22" s="837"/>
      <c r="S22" s="850"/>
    </row>
    <row r="23" spans="1:19" ht="14.4" customHeight="1" x14ac:dyDescent="0.3">
      <c r="A23" s="831" t="s">
        <v>4976</v>
      </c>
      <c r="B23" s="832" t="s">
        <v>4977</v>
      </c>
      <c r="C23" s="832" t="s">
        <v>605</v>
      </c>
      <c r="D23" s="832" t="s">
        <v>4911</v>
      </c>
      <c r="E23" s="832" t="s">
        <v>4959</v>
      </c>
      <c r="F23" s="832" t="s">
        <v>4967</v>
      </c>
      <c r="G23" s="832" t="s">
        <v>4968</v>
      </c>
      <c r="H23" s="849"/>
      <c r="I23" s="849"/>
      <c r="J23" s="832"/>
      <c r="K23" s="832"/>
      <c r="L23" s="849">
        <v>6</v>
      </c>
      <c r="M23" s="849">
        <v>510</v>
      </c>
      <c r="N23" s="832">
        <v>1</v>
      </c>
      <c r="O23" s="832">
        <v>85</v>
      </c>
      <c r="P23" s="849"/>
      <c r="Q23" s="849"/>
      <c r="R23" s="837"/>
      <c r="S23" s="850"/>
    </row>
    <row r="24" spans="1:19" ht="14.4" customHeight="1" x14ac:dyDescent="0.3">
      <c r="A24" s="831" t="s">
        <v>4976</v>
      </c>
      <c r="B24" s="832" t="s">
        <v>4977</v>
      </c>
      <c r="C24" s="832" t="s">
        <v>605</v>
      </c>
      <c r="D24" s="832" t="s">
        <v>4911</v>
      </c>
      <c r="E24" s="832" t="s">
        <v>4959</v>
      </c>
      <c r="F24" s="832" t="s">
        <v>4971</v>
      </c>
      <c r="G24" s="832" t="s">
        <v>4970</v>
      </c>
      <c r="H24" s="849"/>
      <c r="I24" s="849"/>
      <c r="J24" s="832"/>
      <c r="K24" s="832"/>
      <c r="L24" s="849">
        <v>61</v>
      </c>
      <c r="M24" s="849">
        <v>23180</v>
      </c>
      <c r="N24" s="832">
        <v>1</v>
      </c>
      <c r="O24" s="832">
        <v>380</v>
      </c>
      <c r="P24" s="849"/>
      <c r="Q24" s="849"/>
      <c r="R24" s="837"/>
      <c r="S24" s="850"/>
    </row>
    <row r="25" spans="1:19" ht="14.4" customHeight="1" x14ac:dyDescent="0.3">
      <c r="A25" s="831" t="s">
        <v>4976</v>
      </c>
      <c r="B25" s="832" t="s">
        <v>4982</v>
      </c>
      <c r="C25" s="832" t="s">
        <v>605</v>
      </c>
      <c r="D25" s="832" t="s">
        <v>4911</v>
      </c>
      <c r="E25" s="832" t="s">
        <v>4959</v>
      </c>
      <c r="F25" s="832" t="s">
        <v>4960</v>
      </c>
      <c r="G25" s="832" t="s">
        <v>4961</v>
      </c>
      <c r="H25" s="849"/>
      <c r="I25" s="849"/>
      <c r="J25" s="832"/>
      <c r="K25" s="832"/>
      <c r="L25" s="849">
        <v>5</v>
      </c>
      <c r="M25" s="849">
        <v>1255</v>
      </c>
      <c r="N25" s="832">
        <v>1</v>
      </c>
      <c r="O25" s="832">
        <v>251</v>
      </c>
      <c r="P25" s="849"/>
      <c r="Q25" s="849"/>
      <c r="R25" s="837"/>
      <c r="S25" s="850"/>
    </row>
    <row r="26" spans="1:19" ht="14.4" customHeight="1" x14ac:dyDescent="0.3">
      <c r="A26" s="831" t="s">
        <v>4976</v>
      </c>
      <c r="B26" s="832" t="s">
        <v>4982</v>
      </c>
      <c r="C26" s="832" t="s">
        <v>605</v>
      </c>
      <c r="D26" s="832" t="s">
        <v>4911</v>
      </c>
      <c r="E26" s="832" t="s">
        <v>4959</v>
      </c>
      <c r="F26" s="832" t="s">
        <v>4963</v>
      </c>
      <c r="G26" s="832" t="s">
        <v>4964</v>
      </c>
      <c r="H26" s="849"/>
      <c r="I26" s="849"/>
      <c r="J26" s="832"/>
      <c r="K26" s="832"/>
      <c r="L26" s="849">
        <v>3</v>
      </c>
      <c r="M26" s="849">
        <v>378</v>
      </c>
      <c r="N26" s="832">
        <v>1</v>
      </c>
      <c r="O26" s="832">
        <v>126</v>
      </c>
      <c r="P26" s="849"/>
      <c r="Q26" s="849"/>
      <c r="R26" s="837"/>
      <c r="S26" s="850"/>
    </row>
    <row r="27" spans="1:19" ht="14.4" customHeight="1" x14ac:dyDescent="0.3">
      <c r="A27" s="831" t="s">
        <v>4976</v>
      </c>
      <c r="B27" s="832" t="s">
        <v>4982</v>
      </c>
      <c r="C27" s="832" t="s">
        <v>605</v>
      </c>
      <c r="D27" s="832" t="s">
        <v>4911</v>
      </c>
      <c r="E27" s="832" t="s">
        <v>4959</v>
      </c>
      <c r="F27" s="832" t="s">
        <v>4978</v>
      </c>
      <c r="G27" s="832" t="s">
        <v>4979</v>
      </c>
      <c r="H27" s="849"/>
      <c r="I27" s="849"/>
      <c r="J27" s="832"/>
      <c r="K27" s="832"/>
      <c r="L27" s="849">
        <v>2</v>
      </c>
      <c r="M27" s="849">
        <v>1136</v>
      </c>
      <c r="N27" s="832">
        <v>1</v>
      </c>
      <c r="O27" s="832">
        <v>568</v>
      </c>
      <c r="P27" s="849"/>
      <c r="Q27" s="849"/>
      <c r="R27" s="837"/>
      <c r="S27" s="850"/>
    </row>
    <row r="28" spans="1:19" ht="14.4" customHeight="1" x14ac:dyDescent="0.3">
      <c r="A28" s="831" t="s">
        <v>4976</v>
      </c>
      <c r="B28" s="832" t="s">
        <v>4982</v>
      </c>
      <c r="C28" s="832" t="s">
        <v>605</v>
      </c>
      <c r="D28" s="832" t="s">
        <v>4911</v>
      </c>
      <c r="E28" s="832" t="s">
        <v>4959</v>
      </c>
      <c r="F28" s="832" t="s">
        <v>4969</v>
      </c>
      <c r="G28" s="832" t="s">
        <v>4970</v>
      </c>
      <c r="H28" s="849"/>
      <c r="I28" s="849"/>
      <c r="J28" s="832"/>
      <c r="K28" s="832"/>
      <c r="L28" s="849">
        <v>3</v>
      </c>
      <c r="M28" s="849">
        <v>921</v>
      </c>
      <c r="N28" s="832">
        <v>1</v>
      </c>
      <c r="O28" s="832">
        <v>307</v>
      </c>
      <c r="P28" s="849"/>
      <c r="Q28" s="849"/>
      <c r="R28" s="837"/>
      <c r="S28" s="850"/>
    </row>
    <row r="29" spans="1:19" ht="14.4" customHeight="1" x14ac:dyDescent="0.3">
      <c r="A29" s="831" t="s">
        <v>4976</v>
      </c>
      <c r="B29" s="832" t="s">
        <v>4983</v>
      </c>
      <c r="C29" s="832" t="s">
        <v>605</v>
      </c>
      <c r="D29" s="832" t="s">
        <v>4911</v>
      </c>
      <c r="E29" s="832" t="s">
        <v>4959</v>
      </c>
      <c r="F29" s="832" t="s">
        <v>4984</v>
      </c>
      <c r="G29" s="832" t="s">
        <v>4985</v>
      </c>
      <c r="H29" s="849"/>
      <c r="I29" s="849"/>
      <c r="J29" s="832"/>
      <c r="K29" s="832"/>
      <c r="L29" s="849">
        <v>1</v>
      </c>
      <c r="M29" s="849">
        <v>195</v>
      </c>
      <c r="N29" s="832">
        <v>1</v>
      </c>
      <c r="O29" s="832">
        <v>195</v>
      </c>
      <c r="P29" s="849"/>
      <c r="Q29" s="849"/>
      <c r="R29" s="837"/>
      <c r="S29" s="850"/>
    </row>
    <row r="30" spans="1:19" ht="14.4" customHeight="1" x14ac:dyDescent="0.3">
      <c r="A30" s="831" t="s">
        <v>4976</v>
      </c>
      <c r="B30" s="832" t="s">
        <v>4983</v>
      </c>
      <c r="C30" s="832" t="s">
        <v>605</v>
      </c>
      <c r="D30" s="832" t="s">
        <v>4911</v>
      </c>
      <c r="E30" s="832" t="s">
        <v>4959</v>
      </c>
      <c r="F30" s="832" t="s">
        <v>4960</v>
      </c>
      <c r="G30" s="832" t="s">
        <v>4961</v>
      </c>
      <c r="H30" s="849"/>
      <c r="I30" s="849"/>
      <c r="J30" s="832"/>
      <c r="K30" s="832"/>
      <c r="L30" s="849">
        <v>2</v>
      </c>
      <c r="M30" s="849">
        <v>502</v>
      </c>
      <c r="N30" s="832">
        <v>1</v>
      </c>
      <c r="O30" s="832">
        <v>251</v>
      </c>
      <c r="P30" s="849"/>
      <c r="Q30" s="849"/>
      <c r="R30" s="837"/>
      <c r="S30" s="850"/>
    </row>
    <row r="31" spans="1:19" ht="14.4" customHeight="1" x14ac:dyDescent="0.3">
      <c r="A31" s="831" t="s">
        <v>4976</v>
      </c>
      <c r="B31" s="832" t="s">
        <v>4983</v>
      </c>
      <c r="C31" s="832" t="s">
        <v>605</v>
      </c>
      <c r="D31" s="832" t="s">
        <v>4911</v>
      </c>
      <c r="E31" s="832" t="s">
        <v>4959</v>
      </c>
      <c r="F31" s="832" t="s">
        <v>4986</v>
      </c>
      <c r="G31" s="832" t="s">
        <v>4987</v>
      </c>
      <c r="H31" s="849"/>
      <c r="I31" s="849"/>
      <c r="J31" s="832"/>
      <c r="K31" s="832"/>
      <c r="L31" s="849">
        <v>1</v>
      </c>
      <c r="M31" s="849">
        <v>446</v>
      </c>
      <c r="N31" s="832">
        <v>1</v>
      </c>
      <c r="O31" s="832">
        <v>446</v>
      </c>
      <c r="P31" s="849"/>
      <c r="Q31" s="849"/>
      <c r="R31" s="837"/>
      <c r="S31" s="850"/>
    </row>
    <row r="32" spans="1:19" ht="14.4" customHeight="1" x14ac:dyDescent="0.3">
      <c r="A32" s="831" t="s">
        <v>4976</v>
      </c>
      <c r="B32" s="832" t="s">
        <v>4983</v>
      </c>
      <c r="C32" s="832" t="s">
        <v>605</v>
      </c>
      <c r="D32" s="832" t="s">
        <v>4911</v>
      </c>
      <c r="E32" s="832" t="s">
        <v>4959</v>
      </c>
      <c r="F32" s="832" t="s">
        <v>4965</v>
      </c>
      <c r="G32" s="832" t="s">
        <v>4966</v>
      </c>
      <c r="H32" s="849"/>
      <c r="I32" s="849"/>
      <c r="J32" s="832"/>
      <c r="K32" s="832"/>
      <c r="L32" s="849">
        <v>2</v>
      </c>
      <c r="M32" s="849">
        <v>430</v>
      </c>
      <c r="N32" s="832">
        <v>1</v>
      </c>
      <c r="O32" s="832">
        <v>215</v>
      </c>
      <c r="P32" s="849"/>
      <c r="Q32" s="849"/>
      <c r="R32" s="837"/>
      <c r="S32" s="850"/>
    </row>
    <row r="33" spans="1:19" ht="14.4" customHeight="1" x14ac:dyDescent="0.3">
      <c r="A33" s="831" t="s">
        <v>4976</v>
      </c>
      <c r="B33" s="832" t="s">
        <v>4983</v>
      </c>
      <c r="C33" s="832" t="s">
        <v>605</v>
      </c>
      <c r="D33" s="832" t="s">
        <v>4911</v>
      </c>
      <c r="E33" s="832" t="s">
        <v>4959</v>
      </c>
      <c r="F33" s="832" t="s">
        <v>4967</v>
      </c>
      <c r="G33" s="832" t="s">
        <v>4968</v>
      </c>
      <c r="H33" s="849"/>
      <c r="I33" s="849"/>
      <c r="J33" s="832"/>
      <c r="K33" s="832"/>
      <c r="L33" s="849">
        <v>20</v>
      </c>
      <c r="M33" s="849">
        <v>1700</v>
      </c>
      <c r="N33" s="832">
        <v>1</v>
      </c>
      <c r="O33" s="832">
        <v>85</v>
      </c>
      <c r="P33" s="849"/>
      <c r="Q33" s="849"/>
      <c r="R33" s="837"/>
      <c r="S33" s="850"/>
    </row>
    <row r="34" spans="1:19" ht="14.4" customHeight="1" x14ac:dyDescent="0.3">
      <c r="A34" s="831" t="s">
        <v>4976</v>
      </c>
      <c r="B34" s="832" t="s">
        <v>4988</v>
      </c>
      <c r="C34" s="832" t="s">
        <v>605</v>
      </c>
      <c r="D34" s="832" t="s">
        <v>4911</v>
      </c>
      <c r="E34" s="832" t="s">
        <v>4959</v>
      </c>
      <c r="F34" s="832" t="s">
        <v>4960</v>
      </c>
      <c r="G34" s="832" t="s">
        <v>4961</v>
      </c>
      <c r="H34" s="849"/>
      <c r="I34" s="849"/>
      <c r="J34" s="832"/>
      <c r="K34" s="832"/>
      <c r="L34" s="849">
        <v>1</v>
      </c>
      <c r="M34" s="849">
        <v>251</v>
      </c>
      <c r="N34" s="832">
        <v>1</v>
      </c>
      <c r="O34" s="832">
        <v>251</v>
      </c>
      <c r="P34" s="849"/>
      <c r="Q34" s="849"/>
      <c r="R34" s="837"/>
      <c r="S34" s="850"/>
    </row>
    <row r="35" spans="1:19" ht="14.4" customHeight="1" x14ac:dyDescent="0.3">
      <c r="A35" s="831" t="s">
        <v>4976</v>
      </c>
      <c r="B35" s="832" t="s">
        <v>4988</v>
      </c>
      <c r="C35" s="832" t="s">
        <v>605</v>
      </c>
      <c r="D35" s="832" t="s">
        <v>4911</v>
      </c>
      <c r="E35" s="832" t="s">
        <v>4959</v>
      </c>
      <c r="F35" s="832" t="s">
        <v>4967</v>
      </c>
      <c r="G35" s="832" t="s">
        <v>4968</v>
      </c>
      <c r="H35" s="849"/>
      <c r="I35" s="849"/>
      <c r="J35" s="832"/>
      <c r="K35" s="832"/>
      <c r="L35" s="849">
        <v>1</v>
      </c>
      <c r="M35" s="849">
        <v>85</v>
      </c>
      <c r="N35" s="832">
        <v>1</v>
      </c>
      <c r="O35" s="832">
        <v>85</v>
      </c>
      <c r="P35" s="849"/>
      <c r="Q35" s="849"/>
      <c r="R35" s="837"/>
      <c r="S35" s="850"/>
    </row>
    <row r="36" spans="1:19" ht="14.4" customHeight="1" x14ac:dyDescent="0.3">
      <c r="A36" s="831" t="s">
        <v>4976</v>
      </c>
      <c r="B36" s="832" t="s">
        <v>4988</v>
      </c>
      <c r="C36" s="832" t="s">
        <v>605</v>
      </c>
      <c r="D36" s="832" t="s">
        <v>4911</v>
      </c>
      <c r="E36" s="832" t="s">
        <v>4959</v>
      </c>
      <c r="F36" s="832" t="s">
        <v>4989</v>
      </c>
      <c r="G36" s="832" t="s">
        <v>4990</v>
      </c>
      <c r="H36" s="849"/>
      <c r="I36" s="849"/>
      <c r="J36" s="832"/>
      <c r="K36" s="832"/>
      <c r="L36" s="849">
        <v>1</v>
      </c>
      <c r="M36" s="849">
        <v>404</v>
      </c>
      <c r="N36" s="832">
        <v>1</v>
      </c>
      <c r="O36" s="832">
        <v>404</v>
      </c>
      <c r="P36" s="849"/>
      <c r="Q36" s="849"/>
      <c r="R36" s="837"/>
      <c r="S36" s="850"/>
    </row>
    <row r="37" spans="1:19" ht="14.4" customHeight="1" x14ac:dyDescent="0.3">
      <c r="A37" s="831" t="s">
        <v>4976</v>
      </c>
      <c r="B37" s="832" t="s">
        <v>4991</v>
      </c>
      <c r="C37" s="832" t="s">
        <v>605</v>
      </c>
      <c r="D37" s="832" t="s">
        <v>4911</v>
      </c>
      <c r="E37" s="832" t="s">
        <v>4959</v>
      </c>
      <c r="F37" s="832" t="s">
        <v>4960</v>
      </c>
      <c r="G37" s="832" t="s">
        <v>4961</v>
      </c>
      <c r="H37" s="849"/>
      <c r="I37" s="849"/>
      <c r="J37" s="832"/>
      <c r="K37" s="832"/>
      <c r="L37" s="849">
        <v>1</v>
      </c>
      <c r="M37" s="849">
        <v>251</v>
      </c>
      <c r="N37" s="832">
        <v>1</v>
      </c>
      <c r="O37" s="832">
        <v>251</v>
      </c>
      <c r="P37" s="849"/>
      <c r="Q37" s="849"/>
      <c r="R37" s="837"/>
      <c r="S37" s="850"/>
    </row>
    <row r="38" spans="1:19" ht="14.4" customHeight="1" x14ac:dyDescent="0.3">
      <c r="A38" s="831" t="s">
        <v>4976</v>
      </c>
      <c r="B38" s="832" t="s">
        <v>4991</v>
      </c>
      <c r="C38" s="832" t="s">
        <v>605</v>
      </c>
      <c r="D38" s="832" t="s">
        <v>4911</v>
      </c>
      <c r="E38" s="832" t="s">
        <v>4959</v>
      </c>
      <c r="F38" s="832" t="s">
        <v>4963</v>
      </c>
      <c r="G38" s="832" t="s">
        <v>4964</v>
      </c>
      <c r="H38" s="849"/>
      <c r="I38" s="849"/>
      <c r="J38" s="832"/>
      <c r="K38" s="832"/>
      <c r="L38" s="849">
        <v>1</v>
      </c>
      <c r="M38" s="849">
        <v>126</v>
      </c>
      <c r="N38" s="832">
        <v>1</v>
      </c>
      <c r="O38" s="832">
        <v>126</v>
      </c>
      <c r="P38" s="849"/>
      <c r="Q38" s="849"/>
      <c r="R38" s="837"/>
      <c r="S38" s="850"/>
    </row>
    <row r="39" spans="1:19" ht="14.4" customHeight="1" x14ac:dyDescent="0.3">
      <c r="A39" s="831" t="s">
        <v>4976</v>
      </c>
      <c r="B39" s="832" t="s">
        <v>4991</v>
      </c>
      <c r="C39" s="832" t="s">
        <v>605</v>
      </c>
      <c r="D39" s="832" t="s">
        <v>4911</v>
      </c>
      <c r="E39" s="832" t="s">
        <v>4959</v>
      </c>
      <c r="F39" s="832" t="s">
        <v>4978</v>
      </c>
      <c r="G39" s="832" t="s">
        <v>4979</v>
      </c>
      <c r="H39" s="849"/>
      <c r="I39" s="849"/>
      <c r="J39" s="832"/>
      <c r="K39" s="832"/>
      <c r="L39" s="849">
        <v>1</v>
      </c>
      <c r="M39" s="849">
        <v>568</v>
      </c>
      <c r="N39" s="832">
        <v>1</v>
      </c>
      <c r="O39" s="832">
        <v>568</v>
      </c>
      <c r="P39" s="849"/>
      <c r="Q39" s="849"/>
      <c r="R39" s="837"/>
      <c r="S39" s="850"/>
    </row>
    <row r="40" spans="1:19" ht="14.4" customHeight="1" x14ac:dyDescent="0.3">
      <c r="A40" s="831" t="s">
        <v>4976</v>
      </c>
      <c r="B40" s="832" t="s">
        <v>4992</v>
      </c>
      <c r="C40" s="832" t="s">
        <v>597</v>
      </c>
      <c r="D40" s="832" t="s">
        <v>4915</v>
      </c>
      <c r="E40" s="832" t="s">
        <v>4959</v>
      </c>
      <c r="F40" s="832" t="s">
        <v>4960</v>
      </c>
      <c r="G40" s="832" t="s">
        <v>4961</v>
      </c>
      <c r="H40" s="849">
        <v>1</v>
      </c>
      <c r="I40" s="849">
        <v>235</v>
      </c>
      <c r="J40" s="832"/>
      <c r="K40" s="832">
        <v>235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4976</v>
      </c>
      <c r="B41" s="832" t="s">
        <v>4992</v>
      </c>
      <c r="C41" s="832" t="s">
        <v>597</v>
      </c>
      <c r="D41" s="832" t="s">
        <v>2172</v>
      </c>
      <c r="E41" s="832" t="s">
        <v>4959</v>
      </c>
      <c r="F41" s="832" t="s">
        <v>5041</v>
      </c>
      <c r="G41" s="832" t="s">
        <v>5042</v>
      </c>
      <c r="H41" s="849">
        <v>11</v>
      </c>
      <c r="I41" s="849">
        <v>385</v>
      </c>
      <c r="J41" s="832">
        <v>0.54765291607396871</v>
      </c>
      <c r="K41" s="832">
        <v>35</v>
      </c>
      <c r="L41" s="849">
        <v>19</v>
      </c>
      <c r="M41" s="849">
        <v>703</v>
      </c>
      <c r="N41" s="832">
        <v>1</v>
      </c>
      <c r="O41" s="832">
        <v>37</v>
      </c>
      <c r="P41" s="849">
        <v>12</v>
      </c>
      <c r="Q41" s="849">
        <v>444</v>
      </c>
      <c r="R41" s="837">
        <v>0.63157894736842102</v>
      </c>
      <c r="S41" s="850">
        <v>37</v>
      </c>
    </row>
    <row r="42" spans="1:19" ht="14.4" customHeight="1" x14ac:dyDescent="0.3">
      <c r="A42" s="831" t="s">
        <v>4976</v>
      </c>
      <c r="B42" s="832" t="s">
        <v>4992</v>
      </c>
      <c r="C42" s="832" t="s">
        <v>597</v>
      </c>
      <c r="D42" s="832" t="s">
        <v>2172</v>
      </c>
      <c r="E42" s="832" t="s">
        <v>4959</v>
      </c>
      <c r="F42" s="832" t="s">
        <v>4960</v>
      </c>
      <c r="G42" s="832" t="s">
        <v>4961</v>
      </c>
      <c r="H42" s="849">
        <v>170</v>
      </c>
      <c r="I42" s="849">
        <v>39950</v>
      </c>
      <c r="J42" s="832">
        <v>1.4085251912703169</v>
      </c>
      <c r="K42" s="832">
        <v>235</v>
      </c>
      <c r="L42" s="849">
        <v>113</v>
      </c>
      <c r="M42" s="849">
        <v>28363</v>
      </c>
      <c r="N42" s="832">
        <v>1</v>
      </c>
      <c r="O42" s="832">
        <v>251</v>
      </c>
      <c r="P42" s="849">
        <v>27</v>
      </c>
      <c r="Q42" s="849">
        <v>6777</v>
      </c>
      <c r="R42" s="837">
        <v>0.23893805309734514</v>
      </c>
      <c r="S42" s="850">
        <v>251</v>
      </c>
    </row>
    <row r="43" spans="1:19" ht="14.4" customHeight="1" x14ac:dyDescent="0.3">
      <c r="A43" s="831" t="s">
        <v>4976</v>
      </c>
      <c r="B43" s="832" t="s">
        <v>4992</v>
      </c>
      <c r="C43" s="832" t="s">
        <v>597</v>
      </c>
      <c r="D43" s="832" t="s">
        <v>2173</v>
      </c>
      <c r="E43" s="832" t="s">
        <v>4993</v>
      </c>
      <c r="F43" s="832" t="s">
        <v>4996</v>
      </c>
      <c r="G43" s="832" t="s">
        <v>4997</v>
      </c>
      <c r="H43" s="849"/>
      <c r="I43" s="849"/>
      <c r="J43" s="832"/>
      <c r="K43" s="832"/>
      <c r="L43" s="849"/>
      <c r="M43" s="849"/>
      <c r="N43" s="832"/>
      <c r="O43" s="832"/>
      <c r="P43" s="849">
        <v>0.89999999999999991</v>
      </c>
      <c r="Q43" s="849">
        <v>103.38</v>
      </c>
      <c r="R43" s="837"/>
      <c r="S43" s="850">
        <v>114.86666666666667</v>
      </c>
    </row>
    <row r="44" spans="1:19" ht="14.4" customHeight="1" x14ac:dyDescent="0.3">
      <c r="A44" s="831" t="s">
        <v>4976</v>
      </c>
      <c r="B44" s="832" t="s">
        <v>4992</v>
      </c>
      <c r="C44" s="832" t="s">
        <v>597</v>
      </c>
      <c r="D44" s="832" t="s">
        <v>2173</v>
      </c>
      <c r="E44" s="832" t="s">
        <v>4993</v>
      </c>
      <c r="F44" s="832" t="s">
        <v>5000</v>
      </c>
      <c r="G44" s="832" t="s">
        <v>5001</v>
      </c>
      <c r="H44" s="849"/>
      <c r="I44" s="849"/>
      <c r="J44" s="832"/>
      <c r="K44" s="832"/>
      <c r="L44" s="849"/>
      <c r="M44" s="849"/>
      <c r="N44" s="832"/>
      <c r="O44" s="832"/>
      <c r="P44" s="849">
        <v>13.6</v>
      </c>
      <c r="Q44" s="849">
        <v>3676.58</v>
      </c>
      <c r="R44" s="837"/>
      <c r="S44" s="850">
        <v>270.33676470588233</v>
      </c>
    </row>
    <row r="45" spans="1:19" ht="14.4" customHeight="1" x14ac:dyDescent="0.3">
      <c r="A45" s="831" t="s">
        <v>4976</v>
      </c>
      <c r="B45" s="832" t="s">
        <v>4992</v>
      </c>
      <c r="C45" s="832" t="s">
        <v>597</v>
      </c>
      <c r="D45" s="832" t="s">
        <v>2173</v>
      </c>
      <c r="E45" s="832" t="s">
        <v>4993</v>
      </c>
      <c r="F45" s="832" t="s">
        <v>5003</v>
      </c>
      <c r="G45" s="832" t="s">
        <v>651</v>
      </c>
      <c r="H45" s="849"/>
      <c r="I45" s="849"/>
      <c r="J45" s="832"/>
      <c r="K45" s="832"/>
      <c r="L45" s="849"/>
      <c r="M45" s="849"/>
      <c r="N45" s="832"/>
      <c r="O45" s="832"/>
      <c r="P45" s="849">
        <v>6</v>
      </c>
      <c r="Q45" s="849">
        <v>82.44</v>
      </c>
      <c r="R45" s="837"/>
      <c r="S45" s="850">
        <v>13.74</v>
      </c>
    </row>
    <row r="46" spans="1:19" ht="14.4" customHeight="1" x14ac:dyDescent="0.3">
      <c r="A46" s="831" t="s">
        <v>4976</v>
      </c>
      <c r="B46" s="832" t="s">
        <v>4992</v>
      </c>
      <c r="C46" s="832" t="s">
        <v>597</v>
      </c>
      <c r="D46" s="832" t="s">
        <v>2173</v>
      </c>
      <c r="E46" s="832" t="s">
        <v>4993</v>
      </c>
      <c r="F46" s="832" t="s">
        <v>5010</v>
      </c>
      <c r="G46" s="832" t="s">
        <v>619</v>
      </c>
      <c r="H46" s="849"/>
      <c r="I46" s="849"/>
      <c r="J46" s="832"/>
      <c r="K46" s="832"/>
      <c r="L46" s="849"/>
      <c r="M46" s="849"/>
      <c r="N46" s="832"/>
      <c r="O46" s="832"/>
      <c r="P46" s="849">
        <v>0.2</v>
      </c>
      <c r="Q46" s="849">
        <v>15.6</v>
      </c>
      <c r="R46" s="837"/>
      <c r="S46" s="850">
        <v>78</v>
      </c>
    </row>
    <row r="47" spans="1:19" ht="14.4" customHeight="1" x14ac:dyDescent="0.3">
      <c r="A47" s="831" t="s">
        <v>4976</v>
      </c>
      <c r="B47" s="832" t="s">
        <v>4992</v>
      </c>
      <c r="C47" s="832" t="s">
        <v>597</v>
      </c>
      <c r="D47" s="832" t="s">
        <v>2173</v>
      </c>
      <c r="E47" s="832" t="s">
        <v>4993</v>
      </c>
      <c r="F47" s="832" t="s">
        <v>5011</v>
      </c>
      <c r="G47" s="832" t="s">
        <v>623</v>
      </c>
      <c r="H47" s="849"/>
      <c r="I47" s="849"/>
      <c r="J47" s="832"/>
      <c r="K47" s="832"/>
      <c r="L47" s="849"/>
      <c r="M47" s="849"/>
      <c r="N47" s="832"/>
      <c r="O47" s="832"/>
      <c r="P47" s="849">
        <v>0.7</v>
      </c>
      <c r="Q47" s="849">
        <v>49.49</v>
      </c>
      <c r="R47" s="837"/>
      <c r="S47" s="850">
        <v>70.7</v>
      </c>
    </row>
    <row r="48" spans="1:19" ht="14.4" customHeight="1" x14ac:dyDescent="0.3">
      <c r="A48" s="831" t="s">
        <v>4976</v>
      </c>
      <c r="B48" s="832" t="s">
        <v>4992</v>
      </c>
      <c r="C48" s="832" t="s">
        <v>597</v>
      </c>
      <c r="D48" s="832" t="s">
        <v>2173</v>
      </c>
      <c r="E48" s="832" t="s">
        <v>4993</v>
      </c>
      <c r="F48" s="832" t="s">
        <v>5014</v>
      </c>
      <c r="G48" s="832" t="s">
        <v>621</v>
      </c>
      <c r="H48" s="849"/>
      <c r="I48" s="849"/>
      <c r="J48" s="832"/>
      <c r="K48" s="832"/>
      <c r="L48" s="849"/>
      <c r="M48" s="849"/>
      <c r="N48" s="832"/>
      <c r="O48" s="832"/>
      <c r="P48" s="849">
        <v>3</v>
      </c>
      <c r="Q48" s="849">
        <v>1950</v>
      </c>
      <c r="R48" s="837"/>
      <c r="S48" s="850">
        <v>650</v>
      </c>
    </row>
    <row r="49" spans="1:19" ht="14.4" customHeight="1" x14ac:dyDescent="0.3">
      <c r="A49" s="831" t="s">
        <v>4976</v>
      </c>
      <c r="B49" s="832" t="s">
        <v>4992</v>
      </c>
      <c r="C49" s="832" t="s">
        <v>597</v>
      </c>
      <c r="D49" s="832" t="s">
        <v>2173</v>
      </c>
      <c r="E49" s="832" t="s">
        <v>4993</v>
      </c>
      <c r="F49" s="832" t="s">
        <v>5022</v>
      </c>
      <c r="G49" s="832" t="s">
        <v>627</v>
      </c>
      <c r="H49" s="849"/>
      <c r="I49" s="849"/>
      <c r="J49" s="832"/>
      <c r="K49" s="832"/>
      <c r="L49" s="849"/>
      <c r="M49" s="849"/>
      <c r="N49" s="832"/>
      <c r="O49" s="832"/>
      <c r="P49" s="849">
        <v>3.37</v>
      </c>
      <c r="Q49" s="849">
        <v>820.7700000000001</v>
      </c>
      <c r="R49" s="837"/>
      <c r="S49" s="850">
        <v>243.55192878338281</v>
      </c>
    </row>
    <row r="50" spans="1:19" ht="14.4" customHeight="1" x14ac:dyDescent="0.3">
      <c r="A50" s="831" t="s">
        <v>4976</v>
      </c>
      <c r="B50" s="832" t="s">
        <v>4992</v>
      </c>
      <c r="C50" s="832" t="s">
        <v>597</v>
      </c>
      <c r="D50" s="832" t="s">
        <v>2173</v>
      </c>
      <c r="E50" s="832" t="s">
        <v>4993</v>
      </c>
      <c r="F50" s="832" t="s">
        <v>5023</v>
      </c>
      <c r="G50" s="832" t="s">
        <v>2132</v>
      </c>
      <c r="H50" s="849"/>
      <c r="I50" s="849"/>
      <c r="J50" s="832"/>
      <c r="K50" s="832"/>
      <c r="L50" s="849"/>
      <c r="M50" s="849"/>
      <c r="N50" s="832"/>
      <c r="O50" s="832"/>
      <c r="P50" s="849">
        <v>2.4</v>
      </c>
      <c r="Q50" s="849">
        <v>90.05</v>
      </c>
      <c r="R50" s="837"/>
      <c r="S50" s="850">
        <v>37.520833333333336</v>
      </c>
    </row>
    <row r="51" spans="1:19" ht="14.4" customHeight="1" x14ac:dyDescent="0.3">
      <c r="A51" s="831" t="s">
        <v>4976</v>
      </c>
      <c r="B51" s="832" t="s">
        <v>4992</v>
      </c>
      <c r="C51" s="832" t="s">
        <v>597</v>
      </c>
      <c r="D51" s="832" t="s">
        <v>2173</v>
      </c>
      <c r="E51" s="832" t="s">
        <v>5026</v>
      </c>
      <c r="F51" s="832" t="s">
        <v>5027</v>
      </c>
      <c r="G51" s="832" t="s">
        <v>5028</v>
      </c>
      <c r="H51" s="849"/>
      <c r="I51" s="849"/>
      <c r="J51" s="832"/>
      <c r="K51" s="832"/>
      <c r="L51" s="849"/>
      <c r="M51" s="849"/>
      <c r="N51" s="832"/>
      <c r="O51" s="832"/>
      <c r="P51" s="849">
        <v>6</v>
      </c>
      <c r="Q51" s="849">
        <v>1455.84</v>
      </c>
      <c r="R51" s="837"/>
      <c r="S51" s="850">
        <v>242.64</v>
      </c>
    </row>
    <row r="52" spans="1:19" ht="14.4" customHeight="1" x14ac:dyDescent="0.3">
      <c r="A52" s="831" t="s">
        <v>4976</v>
      </c>
      <c r="B52" s="832" t="s">
        <v>4992</v>
      </c>
      <c r="C52" s="832" t="s">
        <v>597</v>
      </c>
      <c r="D52" s="832" t="s">
        <v>2173</v>
      </c>
      <c r="E52" s="832" t="s">
        <v>5026</v>
      </c>
      <c r="F52" s="832" t="s">
        <v>5029</v>
      </c>
      <c r="G52" s="832" t="s">
        <v>5030</v>
      </c>
      <c r="H52" s="849"/>
      <c r="I52" s="849"/>
      <c r="J52" s="832"/>
      <c r="K52" s="832"/>
      <c r="L52" s="849"/>
      <c r="M52" s="849"/>
      <c r="N52" s="832"/>
      <c r="O52" s="832"/>
      <c r="P52" s="849">
        <v>19</v>
      </c>
      <c r="Q52" s="849">
        <v>4610.16</v>
      </c>
      <c r="R52" s="837"/>
      <c r="S52" s="850">
        <v>242.64</v>
      </c>
    </row>
    <row r="53" spans="1:19" ht="14.4" customHeight="1" x14ac:dyDescent="0.3">
      <c r="A53" s="831" t="s">
        <v>4976</v>
      </c>
      <c r="B53" s="832" t="s">
        <v>4992</v>
      </c>
      <c r="C53" s="832" t="s">
        <v>597</v>
      </c>
      <c r="D53" s="832" t="s">
        <v>2173</v>
      </c>
      <c r="E53" s="832" t="s">
        <v>5026</v>
      </c>
      <c r="F53" s="832" t="s">
        <v>5031</v>
      </c>
      <c r="G53" s="832" t="s">
        <v>5032</v>
      </c>
      <c r="H53" s="849"/>
      <c r="I53" s="849"/>
      <c r="J53" s="832"/>
      <c r="K53" s="832"/>
      <c r="L53" s="849"/>
      <c r="M53" s="849"/>
      <c r="N53" s="832"/>
      <c r="O53" s="832"/>
      <c r="P53" s="849">
        <v>2</v>
      </c>
      <c r="Q53" s="849">
        <v>485.28</v>
      </c>
      <c r="R53" s="837"/>
      <c r="S53" s="850">
        <v>242.64</v>
      </c>
    </row>
    <row r="54" spans="1:19" ht="14.4" customHeight="1" x14ac:dyDescent="0.3">
      <c r="A54" s="831" t="s">
        <v>4976</v>
      </c>
      <c r="B54" s="832" t="s">
        <v>4992</v>
      </c>
      <c r="C54" s="832" t="s">
        <v>597</v>
      </c>
      <c r="D54" s="832" t="s">
        <v>2173</v>
      </c>
      <c r="E54" s="832" t="s">
        <v>5026</v>
      </c>
      <c r="F54" s="832" t="s">
        <v>5035</v>
      </c>
      <c r="G54" s="832" t="s">
        <v>5034</v>
      </c>
      <c r="H54" s="849"/>
      <c r="I54" s="849"/>
      <c r="J54" s="832"/>
      <c r="K54" s="832"/>
      <c r="L54" s="849"/>
      <c r="M54" s="849"/>
      <c r="N54" s="832"/>
      <c r="O54" s="832"/>
      <c r="P54" s="849">
        <v>5</v>
      </c>
      <c r="Q54" s="849">
        <v>2245</v>
      </c>
      <c r="R54" s="837"/>
      <c r="S54" s="850">
        <v>449</v>
      </c>
    </row>
    <row r="55" spans="1:19" ht="14.4" customHeight="1" x14ac:dyDescent="0.3">
      <c r="A55" s="831" t="s">
        <v>4976</v>
      </c>
      <c r="B55" s="832" t="s">
        <v>4992</v>
      </c>
      <c r="C55" s="832" t="s">
        <v>597</v>
      </c>
      <c r="D55" s="832" t="s">
        <v>2173</v>
      </c>
      <c r="E55" s="832" t="s">
        <v>4959</v>
      </c>
      <c r="F55" s="832" t="s">
        <v>5037</v>
      </c>
      <c r="G55" s="832" t="s">
        <v>5038</v>
      </c>
      <c r="H55" s="849"/>
      <c r="I55" s="849"/>
      <c r="J55" s="832"/>
      <c r="K55" s="832"/>
      <c r="L55" s="849"/>
      <c r="M55" s="849"/>
      <c r="N55" s="832"/>
      <c r="O55" s="832"/>
      <c r="P55" s="849">
        <v>3</v>
      </c>
      <c r="Q55" s="849">
        <v>234</v>
      </c>
      <c r="R55" s="837"/>
      <c r="S55" s="850">
        <v>78</v>
      </c>
    </row>
    <row r="56" spans="1:19" ht="14.4" customHeight="1" x14ac:dyDescent="0.3">
      <c r="A56" s="831" t="s">
        <v>4976</v>
      </c>
      <c r="B56" s="832" t="s">
        <v>4992</v>
      </c>
      <c r="C56" s="832" t="s">
        <v>597</v>
      </c>
      <c r="D56" s="832" t="s">
        <v>2173</v>
      </c>
      <c r="E56" s="832" t="s">
        <v>4959</v>
      </c>
      <c r="F56" s="832" t="s">
        <v>5039</v>
      </c>
      <c r="G56" s="832" t="s">
        <v>5040</v>
      </c>
      <c r="H56" s="849"/>
      <c r="I56" s="849"/>
      <c r="J56" s="832"/>
      <c r="K56" s="832"/>
      <c r="L56" s="849"/>
      <c r="M56" s="849"/>
      <c r="N56" s="832"/>
      <c r="O56" s="832"/>
      <c r="P56" s="849">
        <v>257</v>
      </c>
      <c r="Q56" s="849">
        <v>37779</v>
      </c>
      <c r="R56" s="837"/>
      <c r="S56" s="850">
        <v>147</v>
      </c>
    </row>
    <row r="57" spans="1:19" ht="14.4" customHeight="1" x14ac:dyDescent="0.3">
      <c r="A57" s="831" t="s">
        <v>4976</v>
      </c>
      <c r="B57" s="832" t="s">
        <v>4992</v>
      </c>
      <c r="C57" s="832" t="s">
        <v>597</v>
      </c>
      <c r="D57" s="832" t="s">
        <v>2173</v>
      </c>
      <c r="E57" s="832" t="s">
        <v>4959</v>
      </c>
      <c r="F57" s="832" t="s">
        <v>5041</v>
      </c>
      <c r="G57" s="832" t="s">
        <v>5042</v>
      </c>
      <c r="H57" s="849">
        <v>2</v>
      </c>
      <c r="I57" s="849">
        <v>70</v>
      </c>
      <c r="J57" s="832">
        <v>0.31531531531531531</v>
      </c>
      <c r="K57" s="832">
        <v>35</v>
      </c>
      <c r="L57" s="849">
        <v>6</v>
      </c>
      <c r="M57" s="849">
        <v>222</v>
      </c>
      <c r="N57" s="832">
        <v>1</v>
      </c>
      <c r="O57" s="832">
        <v>37</v>
      </c>
      <c r="P57" s="849">
        <v>28</v>
      </c>
      <c r="Q57" s="849">
        <v>1036</v>
      </c>
      <c r="R57" s="837">
        <v>4.666666666666667</v>
      </c>
      <c r="S57" s="850">
        <v>37</v>
      </c>
    </row>
    <row r="58" spans="1:19" ht="14.4" customHeight="1" x14ac:dyDescent="0.3">
      <c r="A58" s="831" t="s">
        <v>4976</v>
      </c>
      <c r="B58" s="832" t="s">
        <v>4992</v>
      </c>
      <c r="C58" s="832" t="s">
        <v>597</v>
      </c>
      <c r="D58" s="832" t="s">
        <v>2173</v>
      </c>
      <c r="E58" s="832" t="s">
        <v>4959</v>
      </c>
      <c r="F58" s="832" t="s">
        <v>5045</v>
      </c>
      <c r="G58" s="832" t="s">
        <v>5046</v>
      </c>
      <c r="H58" s="849"/>
      <c r="I58" s="849"/>
      <c r="J58" s="832"/>
      <c r="K58" s="832"/>
      <c r="L58" s="849"/>
      <c r="M58" s="849"/>
      <c r="N58" s="832"/>
      <c r="O58" s="832"/>
      <c r="P58" s="849">
        <v>33</v>
      </c>
      <c r="Q58" s="849">
        <v>4257</v>
      </c>
      <c r="R58" s="837"/>
      <c r="S58" s="850">
        <v>129</v>
      </c>
    </row>
    <row r="59" spans="1:19" ht="14.4" customHeight="1" x14ac:dyDescent="0.3">
      <c r="A59" s="831" t="s">
        <v>4976</v>
      </c>
      <c r="B59" s="832" t="s">
        <v>4992</v>
      </c>
      <c r="C59" s="832" t="s">
        <v>597</v>
      </c>
      <c r="D59" s="832" t="s">
        <v>2173</v>
      </c>
      <c r="E59" s="832" t="s">
        <v>4959</v>
      </c>
      <c r="F59" s="832" t="s">
        <v>5047</v>
      </c>
      <c r="G59" s="832" t="s">
        <v>5048</v>
      </c>
      <c r="H59" s="849"/>
      <c r="I59" s="849"/>
      <c r="J59" s="832"/>
      <c r="K59" s="832"/>
      <c r="L59" s="849"/>
      <c r="M59" s="849"/>
      <c r="N59" s="832"/>
      <c r="O59" s="832"/>
      <c r="P59" s="849">
        <v>32</v>
      </c>
      <c r="Q59" s="849">
        <v>22432</v>
      </c>
      <c r="R59" s="837"/>
      <c r="S59" s="850">
        <v>701</v>
      </c>
    </row>
    <row r="60" spans="1:19" ht="14.4" customHeight="1" x14ac:dyDescent="0.3">
      <c r="A60" s="831" t="s">
        <v>4976</v>
      </c>
      <c r="B60" s="832" t="s">
        <v>4992</v>
      </c>
      <c r="C60" s="832" t="s">
        <v>597</v>
      </c>
      <c r="D60" s="832" t="s">
        <v>2173</v>
      </c>
      <c r="E60" s="832" t="s">
        <v>4959</v>
      </c>
      <c r="F60" s="832" t="s">
        <v>5049</v>
      </c>
      <c r="G60" s="832" t="s">
        <v>5050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355</v>
      </c>
      <c r="R60" s="837"/>
      <c r="S60" s="850">
        <v>355</v>
      </c>
    </row>
    <row r="61" spans="1:19" ht="14.4" customHeight="1" x14ac:dyDescent="0.3">
      <c r="A61" s="831" t="s">
        <v>4976</v>
      </c>
      <c r="B61" s="832" t="s">
        <v>4992</v>
      </c>
      <c r="C61" s="832" t="s">
        <v>597</v>
      </c>
      <c r="D61" s="832" t="s">
        <v>2173</v>
      </c>
      <c r="E61" s="832" t="s">
        <v>4959</v>
      </c>
      <c r="F61" s="832" t="s">
        <v>5053</v>
      </c>
      <c r="G61" s="832" t="s">
        <v>5054</v>
      </c>
      <c r="H61" s="849"/>
      <c r="I61" s="849"/>
      <c r="J61" s="832"/>
      <c r="K61" s="832"/>
      <c r="L61" s="849"/>
      <c r="M61" s="849"/>
      <c r="N61" s="832"/>
      <c r="O61" s="832"/>
      <c r="P61" s="849">
        <v>226</v>
      </c>
      <c r="Q61" s="849">
        <v>7533.34</v>
      </c>
      <c r="R61" s="837"/>
      <c r="S61" s="850">
        <v>33.333362831858409</v>
      </c>
    </row>
    <row r="62" spans="1:19" ht="14.4" customHeight="1" x14ac:dyDescent="0.3">
      <c r="A62" s="831" t="s">
        <v>4976</v>
      </c>
      <c r="B62" s="832" t="s">
        <v>4992</v>
      </c>
      <c r="C62" s="832" t="s">
        <v>597</v>
      </c>
      <c r="D62" s="832" t="s">
        <v>2173</v>
      </c>
      <c r="E62" s="832" t="s">
        <v>4959</v>
      </c>
      <c r="F62" s="832" t="s">
        <v>5057</v>
      </c>
      <c r="G62" s="832" t="s">
        <v>5058</v>
      </c>
      <c r="H62" s="849"/>
      <c r="I62" s="849"/>
      <c r="J62" s="832"/>
      <c r="K62" s="832"/>
      <c r="L62" s="849"/>
      <c r="M62" s="849"/>
      <c r="N62" s="832"/>
      <c r="O62" s="832"/>
      <c r="P62" s="849">
        <v>552</v>
      </c>
      <c r="Q62" s="849">
        <v>66240</v>
      </c>
      <c r="R62" s="837"/>
      <c r="S62" s="850">
        <v>120</v>
      </c>
    </row>
    <row r="63" spans="1:19" ht="14.4" customHeight="1" x14ac:dyDescent="0.3">
      <c r="A63" s="831" t="s">
        <v>4976</v>
      </c>
      <c r="B63" s="832" t="s">
        <v>4992</v>
      </c>
      <c r="C63" s="832" t="s">
        <v>597</v>
      </c>
      <c r="D63" s="832" t="s">
        <v>2173</v>
      </c>
      <c r="E63" s="832" t="s">
        <v>4959</v>
      </c>
      <c r="F63" s="832" t="s">
        <v>5059</v>
      </c>
      <c r="G63" s="832" t="s">
        <v>5060</v>
      </c>
      <c r="H63" s="849"/>
      <c r="I63" s="849"/>
      <c r="J63" s="832"/>
      <c r="K63" s="832"/>
      <c r="L63" s="849"/>
      <c r="M63" s="849"/>
      <c r="N63" s="832"/>
      <c r="O63" s="832"/>
      <c r="P63" s="849">
        <v>2</v>
      </c>
      <c r="Q63" s="849">
        <v>64</v>
      </c>
      <c r="R63" s="837"/>
      <c r="S63" s="850">
        <v>32</v>
      </c>
    </row>
    <row r="64" spans="1:19" ht="14.4" customHeight="1" x14ac:dyDescent="0.3">
      <c r="A64" s="831" t="s">
        <v>4976</v>
      </c>
      <c r="B64" s="832" t="s">
        <v>4992</v>
      </c>
      <c r="C64" s="832" t="s">
        <v>597</v>
      </c>
      <c r="D64" s="832" t="s">
        <v>2173</v>
      </c>
      <c r="E64" s="832" t="s">
        <v>4959</v>
      </c>
      <c r="F64" s="832" t="s">
        <v>5061</v>
      </c>
      <c r="G64" s="832" t="s">
        <v>5062</v>
      </c>
      <c r="H64" s="849"/>
      <c r="I64" s="849"/>
      <c r="J64" s="832"/>
      <c r="K64" s="832"/>
      <c r="L64" s="849"/>
      <c r="M64" s="849"/>
      <c r="N64" s="832"/>
      <c r="O64" s="832"/>
      <c r="P64" s="849">
        <v>4</v>
      </c>
      <c r="Q64" s="849">
        <v>296</v>
      </c>
      <c r="R64" s="837"/>
      <c r="S64" s="850">
        <v>74</v>
      </c>
    </row>
    <row r="65" spans="1:19" ht="14.4" customHeight="1" x14ac:dyDescent="0.3">
      <c r="A65" s="831" t="s">
        <v>4976</v>
      </c>
      <c r="B65" s="832" t="s">
        <v>4992</v>
      </c>
      <c r="C65" s="832" t="s">
        <v>597</v>
      </c>
      <c r="D65" s="832" t="s">
        <v>2173</v>
      </c>
      <c r="E65" s="832" t="s">
        <v>4959</v>
      </c>
      <c r="F65" s="832" t="s">
        <v>5063</v>
      </c>
      <c r="G65" s="832" t="s">
        <v>5064</v>
      </c>
      <c r="H65" s="849"/>
      <c r="I65" s="849"/>
      <c r="J65" s="832"/>
      <c r="K65" s="832"/>
      <c r="L65" s="849"/>
      <c r="M65" s="849"/>
      <c r="N65" s="832"/>
      <c r="O65" s="832"/>
      <c r="P65" s="849">
        <v>70</v>
      </c>
      <c r="Q65" s="849">
        <v>5390</v>
      </c>
      <c r="R65" s="837"/>
      <c r="S65" s="850">
        <v>77</v>
      </c>
    </row>
    <row r="66" spans="1:19" ht="14.4" customHeight="1" x14ac:dyDescent="0.3">
      <c r="A66" s="831" t="s">
        <v>4976</v>
      </c>
      <c r="B66" s="832" t="s">
        <v>4992</v>
      </c>
      <c r="C66" s="832" t="s">
        <v>597</v>
      </c>
      <c r="D66" s="832" t="s">
        <v>2173</v>
      </c>
      <c r="E66" s="832" t="s">
        <v>4959</v>
      </c>
      <c r="F66" s="832" t="s">
        <v>5065</v>
      </c>
      <c r="G66" s="832" t="s">
        <v>5066</v>
      </c>
      <c r="H66" s="849"/>
      <c r="I66" s="849"/>
      <c r="J66" s="832"/>
      <c r="K66" s="832"/>
      <c r="L66" s="849"/>
      <c r="M66" s="849"/>
      <c r="N66" s="832"/>
      <c r="O66" s="832"/>
      <c r="P66" s="849">
        <v>16</v>
      </c>
      <c r="Q66" s="849">
        <v>9904</v>
      </c>
      <c r="R66" s="837"/>
      <c r="S66" s="850">
        <v>619</v>
      </c>
    </row>
    <row r="67" spans="1:19" ht="14.4" customHeight="1" x14ac:dyDescent="0.3">
      <c r="A67" s="831" t="s">
        <v>4976</v>
      </c>
      <c r="B67" s="832" t="s">
        <v>4992</v>
      </c>
      <c r="C67" s="832" t="s">
        <v>597</v>
      </c>
      <c r="D67" s="832" t="s">
        <v>2173</v>
      </c>
      <c r="E67" s="832" t="s">
        <v>4959</v>
      </c>
      <c r="F67" s="832" t="s">
        <v>5068</v>
      </c>
      <c r="G67" s="832" t="s">
        <v>4987</v>
      </c>
      <c r="H67" s="849"/>
      <c r="I67" s="849"/>
      <c r="J67" s="832"/>
      <c r="K67" s="832"/>
      <c r="L67" s="849"/>
      <c r="M67" s="849"/>
      <c r="N67" s="832"/>
      <c r="O67" s="832"/>
      <c r="P67" s="849">
        <v>16</v>
      </c>
      <c r="Q67" s="849">
        <v>5968</v>
      </c>
      <c r="R67" s="837"/>
      <c r="S67" s="850">
        <v>373</v>
      </c>
    </row>
    <row r="68" spans="1:19" ht="14.4" customHeight="1" x14ac:dyDescent="0.3">
      <c r="A68" s="831" t="s">
        <v>4976</v>
      </c>
      <c r="B68" s="832" t="s">
        <v>4992</v>
      </c>
      <c r="C68" s="832" t="s">
        <v>597</v>
      </c>
      <c r="D68" s="832" t="s">
        <v>2173</v>
      </c>
      <c r="E68" s="832" t="s">
        <v>4959</v>
      </c>
      <c r="F68" s="832" t="s">
        <v>5069</v>
      </c>
      <c r="G68" s="832" t="s">
        <v>5070</v>
      </c>
      <c r="H68" s="849"/>
      <c r="I68" s="849"/>
      <c r="J68" s="832"/>
      <c r="K68" s="832"/>
      <c r="L68" s="849"/>
      <c r="M68" s="849"/>
      <c r="N68" s="832"/>
      <c r="O68" s="832"/>
      <c r="P68" s="849">
        <v>195</v>
      </c>
      <c r="Q68" s="849">
        <v>34515</v>
      </c>
      <c r="R68" s="837"/>
      <c r="S68" s="850">
        <v>177</v>
      </c>
    </row>
    <row r="69" spans="1:19" ht="14.4" customHeight="1" x14ac:dyDescent="0.3">
      <c r="A69" s="831" t="s">
        <v>4976</v>
      </c>
      <c r="B69" s="832" t="s">
        <v>4992</v>
      </c>
      <c r="C69" s="832" t="s">
        <v>597</v>
      </c>
      <c r="D69" s="832" t="s">
        <v>2173</v>
      </c>
      <c r="E69" s="832" t="s">
        <v>4959</v>
      </c>
      <c r="F69" s="832" t="s">
        <v>5071</v>
      </c>
      <c r="G69" s="832" t="s">
        <v>5072</v>
      </c>
      <c r="H69" s="849"/>
      <c r="I69" s="849"/>
      <c r="J69" s="832"/>
      <c r="K69" s="832"/>
      <c r="L69" s="849"/>
      <c r="M69" s="849"/>
      <c r="N69" s="832"/>
      <c r="O69" s="832"/>
      <c r="P69" s="849">
        <v>2</v>
      </c>
      <c r="Q69" s="849">
        <v>2592</v>
      </c>
      <c r="R69" s="837"/>
      <c r="S69" s="850">
        <v>1296</v>
      </c>
    </row>
    <row r="70" spans="1:19" ht="14.4" customHeight="1" x14ac:dyDescent="0.3">
      <c r="A70" s="831" t="s">
        <v>4976</v>
      </c>
      <c r="B70" s="832" t="s">
        <v>4992</v>
      </c>
      <c r="C70" s="832" t="s">
        <v>597</v>
      </c>
      <c r="D70" s="832" t="s">
        <v>4916</v>
      </c>
      <c r="E70" s="832" t="s">
        <v>4959</v>
      </c>
      <c r="F70" s="832" t="s">
        <v>4960</v>
      </c>
      <c r="G70" s="832" t="s">
        <v>4961</v>
      </c>
      <c r="H70" s="849">
        <v>95</v>
      </c>
      <c r="I70" s="849">
        <v>22325</v>
      </c>
      <c r="J70" s="832"/>
      <c r="K70" s="832">
        <v>235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4976</v>
      </c>
      <c r="B71" s="832" t="s">
        <v>4992</v>
      </c>
      <c r="C71" s="832" t="s">
        <v>597</v>
      </c>
      <c r="D71" s="832" t="s">
        <v>4916</v>
      </c>
      <c r="E71" s="832" t="s">
        <v>4959</v>
      </c>
      <c r="F71" s="832" t="s">
        <v>5055</v>
      </c>
      <c r="G71" s="832" t="s">
        <v>5056</v>
      </c>
      <c r="H71" s="849">
        <v>6</v>
      </c>
      <c r="I71" s="849">
        <v>648</v>
      </c>
      <c r="J71" s="832"/>
      <c r="K71" s="832">
        <v>108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4976</v>
      </c>
      <c r="B72" s="832" t="s">
        <v>4992</v>
      </c>
      <c r="C72" s="832" t="s">
        <v>597</v>
      </c>
      <c r="D72" s="832" t="s">
        <v>2174</v>
      </c>
      <c r="E72" s="832" t="s">
        <v>4959</v>
      </c>
      <c r="F72" s="832" t="s">
        <v>4960</v>
      </c>
      <c r="G72" s="832" t="s">
        <v>4961</v>
      </c>
      <c r="H72" s="849"/>
      <c r="I72" s="849"/>
      <c r="J72" s="832"/>
      <c r="K72" s="832"/>
      <c r="L72" s="849">
        <v>26</v>
      </c>
      <c r="M72" s="849">
        <v>6526</v>
      </c>
      <c r="N72" s="832">
        <v>1</v>
      </c>
      <c r="O72" s="832">
        <v>251</v>
      </c>
      <c r="P72" s="849">
        <v>16</v>
      </c>
      <c r="Q72" s="849">
        <v>4016</v>
      </c>
      <c r="R72" s="837">
        <v>0.61538461538461542</v>
      </c>
      <c r="S72" s="850">
        <v>251</v>
      </c>
    </row>
    <row r="73" spans="1:19" ht="14.4" customHeight="1" x14ac:dyDescent="0.3">
      <c r="A73" s="831" t="s">
        <v>4976</v>
      </c>
      <c r="B73" s="832" t="s">
        <v>4992</v>
      </c>
      <c r="C73" s="832" t="s">
        <v>597</v>
      </c>
      <c r="D73" s="832" t="s">
        <v>2176</v>
      </c>
      <c r="E73" s="832" t="s">
        <v>4993</v>
      </c>
      <c r="F73" s="832" t="s">
        <v>4994</v>
      </c>
      <c r="G73" s="832" t="s">
        <v>4995</v>
      </c>
      <c r="H73" s="849"/>
      <c r="I73" s="849"/>
      <c r="J73" s="832"/>
      <c r="K73" s="832"/>
      <c r="L73" s="849">
        <v>0.2</v>
      </c>
      <c r="M73" s="849">
        <v>10.82</v>
      </c>
      <c r="N73" s="832">
        <v>1</v>
      </c>
      <c r="O73" s="832">
        <v>54.1</v>
      </c>
      <c r="P73" s="849"/>
      <c r="Q73" s="849"/>
      <c r="R73" s="837"/>
      <c r="S73" s="850"/>
    </row>
    <row r="74" spans="1:19" ht="14.4" customHeight="1" x14ac:dyDescent="0.3">
      <c r="A74" s="831" t="s">
        <v>4976</v>
      </c>
      <c r="B74" s="832" t="s">
        <v>4992</v>
      </c>
      <c r="C74" s="832" t="s">
        <v>597</v>
      </c>
      <c r="D74" s="832" t="s">
        <v>2176</v>
      </c>
      <c r="E74" s="832" t="s">
        <v>4993</v>
      </c>
      <c r="F74" s="832" t="s">
        <v>4996</v>
      </c>
      <c r="G74" s="832" t="s">
        <v>4997</v>
      </c>
      <c r="H74" s="849">
        <v>0.4</v>
      </c>
      <c r="I74" s="849">
        <v>60.4</v>
      </c>
      <c r="J74" s="832">
        <v>1.3333333333333335</v>
      </c>
      <c r="K74" s="832">
        <v>151</v>
      </c>
      <c r="L74" s="849">
        <v>0.30000000000000004</v>
      </c>
      <c r="M74" s="849">
        <v>45.3</v>
      </c>
      <c r="N74" s="832">
        <v>1</v>
      </c>
      <c r="O74" s="832">
        <v>150.99999999999997</v>
      </c>
      <c r="P74" s="849">
        <v>2.8000000000000003</v>
      </c>
      <c r="Q74" s="849">
        <v>365.9</v>
      </c>
      <c r="R74" s="837">
        <v>8.0772626931567331</v>
      </c>
      <c r="S74" s="850">
        <v>130.67857142857142</v>
      </c>
    </row>
    <row r="75" spans="1:19" ht="14.4" customHeight="1" x14ac:dyDescent="0.3">
      <c r="A75" s="831" t="s">
        <v>4976</v>
      </c>
      <c r="B75" s="832" t="s">
        <v>4992</v>
      </c>
      <c r="C75" s="832" t="s">
        <v>597</v>
      </c>
      <c r="D75" s="832" t="s">
        <v>2176</v>
      </c>
      <c r="E75" s="832" t="s">
        <v>4993</v>
      </c>
      <c r="F75" s="832" t="s">
        <v>5000</v>
      </c>
      <c r="G75" s="832" t="s">
        <v>5001</v>
      </c>
      <c r="H75" s="849">
        <v>7.4</v>
      </c>
      <c r="I75" s="849">
        <v>1876.28</v>
      </c>
      <c r="J75" s="832">
        <v>0.32742851658275668</v>
      </c>
      <c r="K75" s="832">
        <v>253.55135135135134</v>
      </c>
      <c r="L75" s="849">
        <v>22.599999999999998</v>
      </c>
      <c r="M75" s="849">
        <v>5730.35</v>
      </c>
      <c r="N75" s="832">
        <v>1</v>
      </c>
      <c r="O75" s="832">
        <v>253.55530973451332</v>
      </c>
      <c r="P75" s="849">
        <v>32.799999999999997</v>
      </c>
      <c r="Q75" s="849">
        <v>8818.7100000000009</v>
      </c>
      <c r="R75" s="837">
        <v>1.5389478827645782</v>
      </c>
      <c r="S75" s="850">
        <v>268.86310975609763</v>
      </c>
    </row>
    <row r="76" spans="1:19" ht="14.4" customHeight="1" x14ac:dyDescent="0.3">
      <c r="A76" s="831" t="s">
        <v>4976</v>
      </c>
      <c r="B76" s="832" t="s">
        <v>4992</v>
      </c>
      <c r="C76" s="832" t="s">
        <v>597</v>
      </c>
      <c r="D76" s="832" t="s">
        <v>2176</v>
      </c>
      <c r="E76" s="832" t="s">
        <v>4993</v>
      </c>
      <c r="F76" s="832" t="s">
        <v>5002</v>
      </c>
      <c r="G76" s="832" t="s">
        <v>1748</v>
      </c>
      <c r="H76" s="849">
        <v>0.5</v>
      </c>
      <c r="I76" s="849">
        <v>30.7</v>
      </c>
      <c r="J76" s="832">
        <v>2.5</v>
      </c>
      <c r="K76" s="832">
        <v>61.4</v>
      </c>
      <c r="L76" s="849">
        <v>0.2</v>
      </c>
      <c r="M76" s="849">
        <v>12.28</v>
      </c>
      <c r="N76" s="832">
        <v>1</v>
      </c>
      <c r="O76" s="832">
        <v>61.399999999999991</v>
      </c>
      <c r="P76" s="849">
        <v>0.4</v>
      </c>
      <c r="Q76" s="849">
        <v>24.56</v>
      </c>
      <c r="R76" s="837">
        <v>2</v>
      </c>
      <c r="S76" s="850">
        <v>61.399999999999991</v>
      </c>
    </row>
    <row r="77" spans="1:19" ht="14.4" customHeight="1" x14ac:dyDescent="0.3">
      <c r="A77" s="831" t="s">
        <v>4976</v>
      </c>
      <c r="B77" s="832" t="s">
        <v>4992</v>
      </c>
      <c r="C77" s="832" t="s">
        <v>597</v>
      </c>
      <c r="D77" s="832" t="s">
        <v>2176</v>
      </c>
      <c r="E77" s="832" t="s">
        <v>4993</v>
      </c>
      <c r="F77" s="832" t="s">
        <v>5003</v>
      </c>
      <c r="G77" s="832" t="s">
        <v>651</v>
      </c>
      <c r="H77" s="849">
        <v>7</v>
      </c>
      <c r="I77" s="849">
        <v>96.18</v>
      </c>
      <c r="J77" s="832">
        <v>0.4375</v>
      </c>
      <c r="K77" s="832">
        <v>13.74</v>
      </c>
      <c r="L77" s="849">
        <v>16</v>
      </c>
      <c r="M77" s="849">
        <v>219.84</v>
      </c>
      <c r="N77" s="832">
        <v>1</v>
      </c>
      <c r="O77" s="832">
        <v>13.74</v>
      </c>
      <c r="P77" s="849">
        <v>27</v>
      </c>
      <c r="Q77" s="849">
        <v>370.98</v>
      </c>
      <c r="R77" s="837">
        <v>1.6875</v>
      </c>
      <c r="S77" s="850">
        <v>13.74</v>
      </c>
    </row>
    <row r="78" spans="1:19" ht="14.4" customHeight="1" x14ac:dyDescent="0.3">
      <c r="A78" s="831" t="s">
        <v>4976</v>
      </c>
      <c r="B78" s="832" t="s">
        <v>4992</v>
      </c>
      <c r="C78" s="832" t="s">
        <v>597</v>
      </c>
      <c r="D78" s="832" t="s">
        <v>2176</v>
      </c>
      <c r="E78" s="832" t="s">
        <v>4993</v>
      </c>
      <c r="F78" s="832" t="s">
        <v>5008</v>
      </c>
      <c r="G78" s="832" t="s">
        <v>5009</v>
      </c>
      <c r="H78" s="849">
        <v>0.4</v>
      </c>
      <c r="I78" s="849">
        <v>70.8</v>
      </c>
      <c r="J78" s="832"/>
      <c r="K78" s="832">
        <v>176.99999999999997</v>
      </c>
      <c r="L78" s="849"/>
      <c r="M78" s="849"/>
      <c r="N78" s="832"/>
      <c r="O78" s="832"/>
      <c r="P78" s="849">
        <v>0.1</v>
      </c>
      <c r="Q78" s="849">
        <v>17.7</v>
      </c>
      <c r="R78" s="837"/>
      <c r="S78" s="850">
        <v>176.99999999999997</v>
      </c>
    </row>
    <row r="79" spans="1:19" ht="14.4" customHeight="1" x14ac:dyDescent="0.3">
      <c r="A79" s="831" t="s">
        <v>4976</v>
      </c>
      <c r="B79" s="832" t="s">
        <v>4992</v>
      </c>
      <c r="C79" s="832" t="s">
        <v>597</v>
      </c>
      <c r="D79" s="832" t="s">
        <v>2176</v>
      </c>
      <c r="E79" s="832" t="s">
        <v>4993</v>
      </c>
      <c r="F79" s="832" t="s">
        <v>5010</v>
      </c>
      <c r="G79" s="832" t="s">
        <v>619</v>
      </c>
      <c r="H79" s="849">
        <v>0.2</v>
      </c>
      <c r="I79" s="849">
        <v>15.6</v>
      </c>
      <c r="J79" s="832"/>
      <c r="K79" s="832">
        <v>78</v>
      </c>
      <c r="L79" s="849"/>
      <c r="M79" s="849"/>
      <c r="N79" s="832"/>
      <c r="O79" s="832"/>
      <c r="P79" s="849">
        <v>0.2</v>
      </c>
      <c r="Q79" s="849">
        <v>15.6</v>
      </c>
      <c r="R79" s="837"/>
      <c r="S79" s="850">
        <v>78</v>
      </c>
    </row>
    <row r="80" spans="1:19" ht="14.4" customHeight="1" x14ac:dyDescent="0.3">
      <c r="A80" s="831" t="s">
        <v>4976</v>
      </c>
      <c r="B80" s="832" t="s">
        <v>4992</v>
      </c>
      <c r="C80" s="832" t="s">
        <v>597</v>
      </c>
      <c r="D80" s="832" t="s">
        <v>2176</v>
      </c>
      <c r="E80" s="832" t="s">
        <v>4993</v>
      </c>
      <c r="F80" s="832" t="s">
        <v>5011</v>
      </c>
      <c r="G80" s="832" t="s">
        <v>623</v>
      </c>
      <c r="H80" s="849">
        <v>0.1</v>
      </c>
      <c r="I80" s="849">
        <v>7.07</v>
      </c>
      <c r="J80" s="832">
        <v>8.3333333333333329E-2</v>
      </c>
      <c r="K80" s="832">
        <v>70.7</v>
      </c>
      <c r="L80" s="849">
        <v>1.2</v>
      </c>
      <c r="M80" s="849">
        <v>84.84</v>
      </c>
      <c r="N80" s="832">
        <v>1</v>
      </c>
      <c r="O80" s="832">
        <v>70.7</v>
      </c>
      <c r="P80" s="849">
        <v>2</v>
      </c>
      <c r="Q80" s="849">
        <v>141.4</v>
      </c>
      <c r="R80" s="837">
        <v>1.6666666666666667</v>
      </c>
      <c r="S80" s="850">
        <v>70.7</v>
      </c>
    </row>
    <row r="81" spans="1:19" ht="14.4" customHeight="1" x14ac:dyDescent="0.3">
      <c r="A81" s="831" t="s">
        <v>4976</v>
      </c>
      <c r="B81" s="832" t="s">
        <v>4992</v>
      </c>
      <c r="C81" s="832" t="s">
        <v>597</v>
      </c>
      <c r="D81" s="832" t="s">
        <v>2176</v>
      </c>
      <c r="E81" s="832" t="s">
        <v>4993</v>
      </c>
      <c r="F81" s="832" t="s">
        <v>5014</v>
      </c>
      <c r="G81" s="832" t="s">
        <v>621</v>
      </c>
      <c r="H81" s="849">
        <v>2.4</v>
      </c>
      <c r="I81" s="849">
        <v>1414.92</v>
      </c>
      <c r="J81" s="832">
        <v>0.18765218590685562</v>
      </c>
      <c r="K81" s="832">
        <v>589.55000000000007</v>
      </c>
      <c r="L81" s="849">
        <v>11.600000000000001</v>
      </c>
      <c r="M81" s="849">
        <v>7540.12</v>
      </c>
      <c r="N81" s="832">
        <v>1</v>
      </c>
      <c r="O81" s="832">
        <v>650.0103448275861</v>
      </c>
      <c r="P81" s="849">
        <v>13.020000000000001</v>
      </c>
      <c r="Q81" s="849">
        <v>8463</v>
      </c>
      <c r="R81" s="837">
        <v>1.1223959300382487</v>
      </c>
      <c r="S81" s="850">
        <v>649.99999999999989</v>
      </c>
    </row>
    <row r="82" spans="1:19" ht="14.4" customHeight="1" x14ac:dyDescent="0.3">
      <c r="A82" s="831" t="s">
        <v>4976</v>
      </c>
      <c r="B82" s="832" t="s">
        <v>4992</v>
      </c>
      <c r="C82" s="832" t="s">
        <v>597</v>
      </c>
      <c r="D82" s="832" t="s">
        <v>2176</v>
      </c>
      <c r="E82" s="832" t="s">
        <v>4993</v>
      </c>
      <c r="F82" s="832" t="s">
        <v>5017</v>
      </c>
      <c r="G82" s="832" t="s">
        <v>5018</v>
      </c>
      <c r="H82" s="849">
        <v>0.2</v>
      </c>
      <c r="I82" s="849">
        <v>10.28</v>
      </c>
      <c r="J82" s="832"/>
      <c r="K82" s="832">
        <v>51.399999999999991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4976</v>
      </c>
      <c r="B83" s="832" t="s">
        <v>4992</v>
      </c>
      <c r="C83" s="832" t="s">
        <v>597</v>
      </c>
      <c r="D83" s="832" t="s">
        <v>2176</v>
      </c>
      <c r="E83" s="832" t="s">
        <v>4993</v>
      </c>
      <c r="F83" s="832" t="s">
        <v>5020</v>
      </c>
      <c r="G83" s="832" t="s">
        <v>627</v>
      </c>
      <c r="H83" s="849">
        <v>0.02</v>
      </c>
      <c r="I83" s="849">
        <v>2.4300000000000002</v>
      </c>
      <c r="J83" s="832">
        <v>1</v>
      </c>
      <c r="K83" s="832">
        <v>121.5</v>
      </c>
      <c r="L83" s="849">
        <v>0.02</v>
      </c>
      <c r="M83" s="849">
        <v>2.4300000000000002</v>
      </c>
      <c r="N83" s="832">
        <v>1</v>
      </c>
      <c r="O83" s="832">
        <v>121.5</v>
      </c>
      <c r="P83" s="849">
        <v>2.02</v>
      </c>
      <c r="Q83" s="849">
        <v>245.97</v>
      </c>
      <c r="R83" s="837">
        <v>101.22222222222221</v>
      </c>
      <c r="S83" s="850">
        <v>121.76732673267327</v>
      </c>
    </row>
    <row r="84" spans="1:19" ht="14.4" customHeight="1" x14ac:dyDescent="0.3">
      <c r="A84" s="831" t="s">
        <v>4976</v>
      </c>
      <c r="B84" s="832" t="s">
        <v>4992</v>
      </c>
      <c r="C84" s="832" t="s">
        <v>597</v>
      </c>
      <c r="D84" s="832" t="s">
        <v>2176</v>
      </c>
      <c r="E84" s="832" t="s">
        <v>4993</v>
      </c>
      <c r="F84" s="832" t="s">
        <v>5021</v>
      </c>
      <c r="G84" s="832" t="s">
        <v>627</v>
      </c>
      <c r="H84" s="849">
        <v>0.12</v>
      </c>
      <c r="I84" s="849">
        <v>35.799999999999997</v>
      </c>
      <c r="J84" s="832"/>
      <c r="K84" s="832">
        <v>298.33333333333331</v>
      </c>
      <c r="L84" s="849"/>
      <c r="M84" s="849"/>
      <c r="N84" s="832"/>
      <c r="O84" s="832"/>
      <c r="P84" s="849">
        <v>0.03</v>
      </c>
      <c r="Q84" s="849">
        <v>6.02</v>
      </c>
      <c r="R84" s="837"/>
      <c r="S84" s="850">
        <v>200.66666666666666</v>
      </c>
    </row>
    <row r="85" spans="1:19" ht="14.4" customHeight="1" x14ac:dyDescent="0.3">
      <c r="A85" s="831" t="s">
        <v>4976</v>
      </c>
      <c r="B85" s="832" t="s">
        <v>4992</v>
      </c>
      <c r="C85" s="832" t="s">
        <v>597</v>
      </c>
      <c r="D85" s="832" t="s">
        <v>2176</v>
      </c>
      <c r="E85" s="832" t="s">
        <v>4993</v>
      </c>
      <c r="F85" s="832" t="s">
        <v>5022</v>
      </c>
      <c r="G85" s="832" t="s">
        <v>627</v>
      </c>
      <c r="H85" s="849">
        <v>1.5499999999999998</v>
      </c>
      <c r="I85" s="849">
        <v>489.56</v>
      </c>
      <c r="J85" s="832">
        <v>0.26812129974971111</v>
      </c>
      <c r="K85" s="832">
        <v>315.84516129032261</v>
      </c>
      <c r="L85" s="849">
        <v>7.5</v>
      </c>
      <c r="M85" s="849">
        <v>1825.8899999999999</v>
      </c>
      <c r="N85" s="832">
        <v>1</v>
      </c>
      <c r="O85" s="832">
        <v>243.45199999999997</v>
      </c>
      <c r="P85" s="849">
        <v>8.120000000000001</v>
      </c>
      <c r="Q85" s="849">
        <v>1976.92</v>
      </c>
      <c r="R85" s="837">
        <v>1.0827158262545937</v>
      </c>
      <c r="S85" s="850">
        <v>243.46305418719209</v>
      </c>
    </row>
    <row r="86" spans="1:19" ht="14.4" customHeight="1" x14ac:dyDescent="0.3">
      <c r="A86" s="831" t="s">
        <v>4976</v>
      </c>
      <c r="B86" s="832" t="s">
        <v>4992</v>
      </c>
      <c r="C86" s="832" t="s">
        <v>597</v>
      </c>
      <c r="D86" s="832" t="s">
        <v>2176</v>
      </c>
      <c r="E86" s="832" t="s">
        <v>4993</v>
      </c>
      <c r="F86" s="832" t="s">
        <v>5023</v>
      </c>
      <c r="G86" s="832" t="s">
        <v>2132</v>
      </c>
      <c r="H86" s="849">
        <v>1.1000000000000001</v>
      </c>
      <c r="I86" s="849">
        <v>41.25</v>
      </c>
      <c r="J86" s="832">
        <v>0.1802490714441774</v>
      </c>
      <c r="K86" s="832">
        <v>37.5</v>
      </c>
      <c r="L86" s="849">
        <v>6.1</v>
      </c>
      <c r="M86" s="849">
        <v>228.85</v>
      </c>
      <c r="N86" s="832">
        <v>1</v>
      </c>
      <c r="O86" s="832">
        <v>37.516393442622949</v>
      </c>
      <c r="P86" s="849">
        <v>6.6</v>
      </c>
      <c r="Q86" s="849">
        <v>247.55</v>
      </c>
      <c r="R86" s="837">
        <v>1.0817129123880271</v>
      </c>
      <c r="S86" s="850">
        <v>37.507575757575758</v>
      </c>
    </row>
    <row r="87" spans="1:19" ht="14.4" customHeight="1" x14ac:dyDescent="0.3">
      <c r="A87" s="831" t="s">
        <v>4976</v>
      </c>
      <c r="B87" s="832" t="s">
        <v>4992</v>
      </c>
      <c r="C87" s="832" t="s">
        <v>597</v>
      </c>
      <c r="D87" s="832" t="s">
        <v>2176</v>
      </c>
      <c r="E87" s="832" t="s">
        <v>5026</v>
      </c>
      <c r="F87" s="832" t="s">
        <v>5029</v>
      </c>
      <c r="G87" s="832" t="s">
        <v>5030</v>
      </c>
      <c r="H87" s="849">
        <v>3</v>
      </c>
      <c r="I87" s="849">
        <v>727.92</v>
      </c>
      <c r="J87" s="832">
        <v>9.3749999999999986E-2</v>
      </c>
      <c r="K87" s="832">
        <v>242.64</v>
      </c>
      <c r="L87" s="849">
        <v>32</v>
      </c>
      <c r="M87" s="849">
        <v>7764.4800000000005</v>
      </c>
      <c r="N87" s="832">
        <v>1</v>
      </c>
      <c r="O87" s="832">
        <v>242.64000000000001</v>
      </c>
      <c r="P87" s="849">
        <v>38</v>
      </c>
      <c r="Q87" s="849">
        <v>9220.32</v>
      </c>
      <c r="R87" s="837">
        <v>1.1875</v>
      </c>
      <c r="S87" s="850">
        <v>242.64</v>
      </c>
    </row>
    <row r="88" spans="1:19" ht="14.4" customHeight="1" x14ac:dyDescent="0.3">
      <c r="A88" s="831" t="s">
        <v>4976</v>
      </c>
      <c r="B88" s="832" t="s">
        <v>4992</v>
      </c>
      <c r="C88" s="832" t="s">
        <v>597</v>
      </c>
      <c r="D88" s="832" t="s">
        <v>2176</v>
      </c>
      <c r="E88" s="832" t="s">
        <v>5026</v>
      </c>
      <c r="F88" s="832" t="s">
        <v>5031</v>
      </c>
      <c r="G88" s="832" t="s">
        <v>5032</v>
      </c>
      <c r="H88" s="849"/>
      <c r="I88" s="849"/>
      <c r="J88" s="832"/>
      <c r="K88" s="832"/>
      <c r="L88" s="849">
        <v>2</v>
      </c>
      <c r="M88" s="849">
        <v>485.28</v>
      </c>
      <c r="N88" s="832">
        <v>1</v>
      </c>
      <c r="O88" s="832">
        <v>242.64</v>
      </c>
      <c r="P88" s="849">
        <v>8</v>
      </c>
      <c r="Q88" s="849">
        <v>1941.12</v>
      </c>
      <c r="R88" s="837">
        <v>4</v>
      </c>
      <c r="S88" s="850">
        <v>242.64</v>
      </c>
    </row>
    <row r="89" spans="1:19" ht="14.4" customHeight="1" x14ac:dyDescent="0.3">
      <c r="A89" s="831" t="s">
        <v>4976</v>
      </c>
      <c r="B89" s="832" t="s">
        <v>4992</v>
      </c>
      <c r="C89" s="832" t="s">
        <v>597</v>
      </c>
      <c r="D89" s="832" t="s">
        <v>2176</v>
      </c>
      <c r="E89" s="832" t="s">
        <v>5026</v>
      </c>
      <c r="F89" s="832" t="s">
        <v>5035</v>
      </c>
      <c r="G89" s="832" t="s">
        <v>5034</v>
      </c>
      <c r="H89" s="849"/>
      <c r="I89" s="849"/>
      <c r="J89" s="832"/>
      <c r="K89" s="832"/>
      <c r="L89" s="849"/>
      <c r="M89" s="849"/>
      <c r="N89" s="832"/>
      <c r="O89" s="832"/>
      <c r="P89" s="849">
        <v>26</v>
      </c>
      <c r="Q89" s="849">
        <v>11674</v>
      </c>
      <c r="R89" s="837"/>
      <c r="S89" s="850">
        <v>449</v>
      </c>
    </row>
    <row r="90" spans="1:19" ht="14.4" customHeight="1" x14ac:dyDescent="0.3">
      <c r="A90" s="831" t="s">
        <v>4976</v>
      </c>
      <c r="B90" s="832" t="s">
        <v>4992</v>
      </c>
      <c r="C90" s="832" t="s">
        <v>597</v>
      </c>
      <c r="D90" s="832" t="s">
        <v>2176</v>
      </c>
      <c r="E90" s="832" t="s">
        <v>4959</v>
      </c>
      <c r="F90" s="832" t="s">
        <v>5037</v>
      </c>
      <c r="G90" s="832" t="s">
        <v>5038</v>
      </c>
      <c r="H90" s="849">
        <v>10</v>
      </c>
      <c r="I90" s="849">
        <v>740</v>
      </c>
      <c r="J90" s="832">
        <v>0.67765567765567769</v>
      </c>
      <c r="K90" s="832">
        <v>74</v>
      </c>
      <c r="L90" s="849">
        <v>14</v>
      </c>
      <c r="M90" s="849">
        <v>1092</v>
      </c>
      <c r="N90" s="832">
        <v>1</v>
      </c>
      <c r="O90" s="832">
        <v>78</v>
      </c>
      <c r="P90" s="849">
        <v>10</v>
      </c>
      <c r="Q90" s="849">
        <v>780</v>
      </c>
      <c r="R90" s="837">
        <v>0.7142857142857143</v>
      </c>
      <c r="S90" s="850">
        <v>78</v>
      </c>
    </row>
    <row r="91" spans="1:19" ht="14.4" customHeight="1" x14ac:dyDescent="0.3">
      <c r="A91" s="831" t="s">
        <v>4976</v>
      </c>
      <c r="B91" s="832" t="s">
        <v>4992</v>
      </c>
      <c r="C91" s="832" t="s">
        <v>597</v>
      </c>
      <c r="D91" s="832" t="s">
        <v>2176</v>
      </c>
      <c r="E91" s="832" t="s">
        <v>4959</v>
      </c>
      <c r="F91" s="832" t="s">
        <v>5039</v>
      </c>
      <c r="G91" s="832" t="s">
        <v>5040</v>
      </c>
      <c r="H91" s="849">
        <v>133</v>
      </c>
      <c r="I91" s="849">
        <v>19152</v>
      </c>
      <c r="J91" s="832">
        <v>0.34520547945205482</v>
      </c>
      <c r="K91" s="832">
        <v>144</v>
      </c>
      <c r="L91" s="849">
        <v>380</v>
      </c>
      <c r="M91" s="849">
        <v>55480</v>
      </c>
      <c r="N91" s="832">
        <v>1</v>
      </c>
      <c r="O91" s="832">
        <v>146</v>
      </c>
      <c r="P91" s="849">
        <v>663</v>
      </c>
      <c r="Q91" s="849">
        <v>97461</v>
      </c>
      <c r="R91" s="837">
        <v>1.7566870944484498</v>
      </c>
      <c r="S91" s="850">
        <v>147</v>
      </c>
    </row>
    <row r="92" spans="1:19" ht="14.4" customHeight="1" x14ac:dyDescent="0.3">
      <c r="A92" s="831" t="s">
        <v>4976</v>
      </c>
      <c r="B92" s="832" t="s">
        <v>4992</v>
      </c>
      <c r="C92" s="832" t="s">
        <v>597</v>
      </c>
      <c r="D92" s="832" t="s">
        <v>2176</v>
      </c>
      <c r="E92" s="832" t="s">
        <v>4959</v>
      </c>
      <c r="F92" s="832" t="s">
        <v>5041</v>
      </c>
      <c r="G92" s="832" t="s">
        <v>5042</v>
      </c>
      <c r="H92" s="849">
        <v>33</v>
      </c>
      <c r="I92" s="849">
        <v>1155</v>
      </c>
      <c r="J92" s="832">
        <v>0.4877533783783784</v>
      </c>
      <c r="K92" s="832">
        <v>35</v>
      </c>
      <c r="L92" s="849">
        <v>64</v>
      </c>
      <c r="M92" s="849">
        <v>2368</v>
      </c>
      <c r="N92" s="832">
        <v>1</v>
      </c>
      <c r="O92" s="832">
        <v>37</v>
      </c>
      <c r="P92" s="849">
        <v>77</v>
      </c>
      <c r="Q92" s="849">
        <v>2849</v>
      </c>
      <c r="R92" s="837">
        <v>1.203125</v>
      </c>
      <c r="S92" s="850">
        <v>37</v>
      </c>
    </row>
    <row r="93" spans="1:19" ht="14.4" customHeight="1" x14ac:dyDescent="0.3">
      <c r="A93" s="831" t="s">
        <v>4976</v>
      </c>
      <c r="B93" s="832" t="s">
        <v>4992</v>
      </c>
      <c r="C93" s="832" t="s">
        <v>597</v>
      </c>
      <c r="D93" s="832" t="s">
        <v>2176</v>
      </c>
      <c r="E93" s="832" t="s">
        <v>4959</v>
      </c>
      <c r="F93" s="832" t="s">
        <v>5043</v>
      </c>
      <c r="G93" s="832" t="s">
        <v>5044</v>
      </c>
      <c r="H93" s="849">
        <v>4</v>
      </c>
      <c r="I93" s="849">
        <v>440</v>
      </c>
      <c r="J93" s="832">
        <v>3.7931034482758621</v>
      </c>
      <c r="K93" s="832">
        <v>110</v>
      </c>
      <c r="L93" s="849">
        <v>1</v>
      </c>
      <c r="M93" s="849">
        <v>116</v>
      </c>
      <c r="N93" s="832">
        <v>1</v>
      </c>
      <c r="O93" s="832">
        <v>116</v>
      </c>
      <c r="P93" s="849">
        <v>2</v>
      </c>
      <c r="Q93" s="849">
        <v>232</v>
      </c>
      <c r="R93" s="837">
        <v>2</v>
      </c>
      <c r="S93" s="850">
        <v>116</v>
      </c>
    </row>
    <row r="94" spans="1:19" ht="14.4" customHeight="1" x14ac:dyDescent="0.3">
      <c r="A94" s="831" t="s">
        <v>4976</v>
      </c>
      <c r="B94" s="832" t="s">
        <v>4992</v>
      </c>
      <c r="C94" s="832" t="s">
        <v>597</v>
      </c>
      <c r="D94" s="832" t="s">
        <v>2176</v>
      </c>
      <c r="E94" s="832" t="s">
        <v>4959</v>
      </c>
      <c r="F94" s="832" t="s">
        <v>5045</v>
      </c>
      <c r="G94" s="832" t="s">
        <v>5046</v>
      </c>
      <c r="H94" s="849">
        <v>15</v>
      </c>
      <c r="I94" s="849">
        <v>1845</v>
      </c>
      <c r="J94" s="832">
        <v>0.420656634746922</v>
      </c>
      <c r="K94" s="832">
        <v>123</v>
      </c>
      <c r="L94" s="849">
        <v>34</v>
      </c>
      <c r="M94" s="849">
        <v>4386</v>
      </c>
      <c r="N94" s="832">
        <v>1</v>
      </c>
      <c r="O94" s="832">
        <v>129</v>
      </c>
      <c r="P94" s="849">
        <v>67</v>
      </c>
      <c r="Q94" s="849">
        <v>8643</v>
      </c>
      <c r="R94" s="837">
        <v>1.9705882352941178</v>
      </c>
      <c r="S94" s="850">
        <v>129</v>
      </c>
    </row>
    <row r="95" spans="1:19" ht="14.4" customHeight="1" x14ac:dyDescent="0.3">
      <c r="A95" s="831" t="s">
        <v>4976</v>
      </c>
      <c r="B95" s="832" t="s">
        <v>4992</v>
      </c>
      <c r="C95" s="832" t="s">
        <v>597</v>
      </c>
      <c r="D95" s="832" t="s">
        <v>2176</v>
      </c>
      <c r="E95" s="832" t="s">
        <v>4959</v>
      </c>
      <c r="F95" s="832" t="s">
        <v>4960</v>
      </c>
      <c r="G95" s="832" t="s">
        <v>4961</v>
      </c>
      <c r="H95" s="849"/>
      <c r="I95" s="849"/>
      <c r="J95" s="832"/>
      <c r="K95" s="832"/>
      <c r="L95" s="849">
        <v>2</v>
      </c>
      <c r="M95" s="849">
        <v>502</v>
      </c>
      <c r="N95" s="832">
        <v>1</v>
      </c>
      <c r="O95" s="832">
        <v>251</v>
      </c>
      <c r="P95" s="849"/>
      <c r="Q95" s="849"/>
      <c r="R95" s="837"/>
      <c r="S95" s="850"/>
    </row>
    <row r="96" spans="1:19" ht="14.4" customHeight="1" x14ac:dyDescent="0.3">
      <c r="A96" s="831" t="s">
        <v>4976</v>
      </c>
      <c r="B96" s="832" t="s">
        <v>4992</v>
      </c>
      <c r="C96" s="832" t="s">
        <v>597</v>
      </c>
      <c r="D96" s="832" t="s">
        <v>2176</v>
      </c>
      <c r="E96" s="832" t="s">
        <v>4959</v>
      </c>
      <c r="F96" s="832" t="s">
        <v>5047</v>
      </c>
      <c r="G96" s="832" t="s">
        <v>5048</v>
      </c>
      <c r="H96" s="849">
        <v>26</v>
      </c>
      <c r="I96" s="849">
        <v>16978</v>
      </c>
      <c r="J96" s="832">
        <v>0.53821524805832932</v>
      </c>
      <c r="K96" s="832">
        <v>653</v>
      </c>
      <c r="L96" s="849">
        <v>45</v>
      </c>
      <c r="M96" s="849">
        <v>31545</v>
      </c>
      <c r="N96" s="832">
        <v>1</v>
      </c>
      <c r="O96" s="832">
        <v>701</v>
      </c>
      <c r="P96" s="849">
        <v>26</v>
      </c>
      <c r="Q96" s="849">
        <v>18226</v>
      </c>
      <c r="R96" s="837">
        <v>0.57777777777777772</v>
      </c>
      <c r="S96" s="850">
        <v>701</v>
      </c>
    </row>
    <row r="97" spans="1:19" ht="14.4" customHeight="1" x14ac:dyDescent="0.3">
      <c r="A97" s="831" t="s">
        <v>4976</v>
      </c>
      <c r="B97" s="832" t="s">
        <v>4992</v>
      </c>
      <c r="C97" s="832" t="s">
        <v>597</v>
      </c>
      <c r="D97" s="832" t="s">
        <v>2176</v>
      </c>
      <c r="E97" s="832" t="s">
        <v>4959</v>
      </c>
      <c r="F97" s="832" t="s">
        <v>5049</v>
      </c>
      <c r="G97" s="832" t="s">
        <v>5050</v>
      </c>
      <c r="H97" s="849"/>
      <c r="I97" s="849"/>
      <c r="J97" s="832"/>
      <c r="K97" s="832"/>
      <c r="L97" s="849">
        <v>2</v>
      </c>
      <c r="M97" s="849">
        <v>708</v>
      </c>
      <c r="N97" s="832">
        <v>1</v>
      </c>
      <c r="O97" s="832">
        <v>354</v>
      </c>
      <c r="P97" s="849">
        <v>1</v>
      </c>
      <c r="Q97" s="849">
        <v>355</v>
      </c>
      <c r="R97" s="837">
        <v>0.50141242937853103</v>
      </c>
      <c r="S97" s="850">
        <v>355</v>
      </c>
    </row>
    <row r="98" spans="1:19" ht="14.4" customHeight="1" x14ac:dyDescent="0.3">
      <c r="A98" s="831" t="s">
        <v>4976</v>
      </c>
      <c r="B98" s="832" t="s">
        <v>4992</v>
      </c>
      <c r="C98" s="832" t="s">
        <v>597</v>
      </c>
      <c r="D98" s="832" t="s">
        <v>2176</v>
      </c>
      <c r="E98" s="832" t="s">
        <v>4959</v>
      </c>
      <c r="F98" s="832" t="s">
        <v>5053</v>
      </c>
      <c r="G98" s="832" t="s">
        <v>5054</v>
      </c>
      <c r="H98" s="849">
        <v>147</v>
      </c>
      <c r="I98" s="849">
        <v>200</v>
      </c>
      <c r="J98" s="832">
        <v>1.5345272466821602E-2</v>
      </c>
      <c r="K98" s="832">
        <v>1.3605442176870748</v>
      </c>
      <c r="L98" s="849">
        <v>391</v>
      </c>
      <c r="M98" s="849">
        <v>13033.33</v>
      </c>
      <c r="N98" s="832">
        <v>1</v>
      </c>
      <c r="O98" s="832">
        <v>33.333324808184145</v>
      </c>
      <c r="P98" s="849">
        <v>444</v>
      </c>
      <c r="Q98" s="849">
        <v>14800.01</v>
      </c>
      <c r="R98" s="837">
        <v>1.1355509298084219</v>
      </c>
      <c r="S98" s="850">
        <v>33.333355855855856</v>
      </c>
    </row>
    <row r="99" spans="1:19" ht="14.4" customHeight="1" x14ac:dyDescent="0.3">
      <c r="A99" s="831" t="s">
        <v>4976</v>
      </c>
      <c r="B99" s="832" t="s">
        <v>4992</v>
      </c>
      <c r="C99" s="832" t="s">
        <v>597</v>
      </c>
      <c r="D99" s="832" t="s">
        <v>2176</v>
      </c>
      <c r="E99" s="832" t="s">
        <v>4959</v>
      </c>
      <c r="F99" s="832" t="s">
        <v>5057</v>
      </c>
      <c r="G99" s="832" t="s">
        <v>5058</v>
      </c>
      <c r="H99" s="849">
        <v>273</v>
      </c>
      <c r="I99" s="849">
        <v>31122</v>
      </c>
      <c r="J99" s="832">
        <v>0.33080357142857142</v>
      </c>
      <c r="K99" s="832">
        <v>114</v>
      </c>
      <c r="L99" s="849">
        <v>784</v>
      </c>
      <c r="M99" s="849">
        <v>94080</v>
      </c>
      <c r="N99" s="832">
        <v>1</v>
      </c>
      <c r="O99" s="832">
        <v>120</v>
      </c>
      <c r="P99" s="849">
        <v>1322</v>
      </c>
      <c r="Q99" s="849">
        <v>158640</v>
      </c>
      <c r="R99" s="837">
        <v>1.6862244897959184</v>
      </c>
      <c r="S99" s="850">
        <v>120</v>
      </c>
    </row>
    <row r="100" spans="1:19" ht="14.4" customHeight="1" x14ac:dyDescent="0.3">
      <c r="A100" s="831" t="s">
        <v>4976</v>
      </c>
      <c r="B100" s="832" t="s">
        <v>4992</v>
      </c>
      <c r="C100" s="832" t="s">
        <v>597</v>
      </c>
      <c r="D100" s="832" t="s">
        <v>2176</v>
      </c>
      <c r="E100" s="832" t="s">
        <v>4959</v>
      </c>
      <c r="F100" s="832" t="s">
        <v>5059</v>
      </c>
      <c r="G100" s="832" t="s">
        <v>5060</v>
      </c>
      <c r="H100" s="849">
        <v>1</v>
      </c>
      <c r="I100" s="849">
        <v>31</v>
      </c>
      <c r="J100" s="832"/>
      <c r="K100" s="832">
        <v>31</v>
      </c>
      <c r="L100" s="849"/>
      <c r="M100" s="849"/>
      <c r="N100" s="832"/>
      <c r="O100" s="832"/>
      <c r="P100" s="849">
        <v>1</v>
      </c>
      <c r="Q100" s="849">
        <v>32</v>
      </c>
      <c r="R100" s="837"/>
      <c r="S100" s="850">
        <v>32</v>
      </c>
    </row>
    <row r="101" spans="1:19" ht="14.4" customHeight="1" x14ac:dyDescent="0.3">
      <c r="A101" s="831" t="s">
        <v>4976</v>
      </c>
      <c r="B101" s="832" t="s">
        <v>4992</v>
      </c>
      <c r="C101" s="832" t="s">
        <v>597</v>
      </c>
      <c r="D101" s="832" t="s">
        <v>2176</v>
      </c>
      <c r="E101" s="832" t="s">
        <v>4959</v>
      </c>
      <c r="F101" s="832" t="s">
        <v>5061</v>
      </c>
      <c r="G101" s="832" t="s">
        <v>5062</v>
      </c>
      <c r="H101" s="849">
        <v>5</v>
      </c>
      <c r="I101" s="849">
        <v>350</v>
      </c>
      <c r="J101" s="832">
        <v>0.94594594594594594</v>
      </c>
      <c r="K101" s="832">
        <v>70</v>
      </c>
      <c r="L101" s="849">
        <v>5</v>
      </c>
      <c r="M101" s="849">
        <v>370</v>
      </c>
      <c r="N101" s="832">
        <v>1</v>
      </c>
      <c r="O101" s="832">
        <v>74</v>
      </c>
      <c r="P101" s="849">
        <v>5</v>
      </c>
      <c r="Q101" s="849">
        <v>370</v>
      </c>
      <c r="R101" s="837">
        <v>1</v>
      </c>
      <c r="S101" s="850">
        <v>74</v>
      </c>
    </row>
    <row r="102" spans="1:19" ht="14.4" customHeight="1" x14ac:dyDescent="0.3">
      <c r="A102" s="831" t="s">
        <v>4976</v>
      </c>
      <c r="B102" s="832" t="s">
        <v>4992</v>
      </c>
      <c r="C102" s="832" t="s">
        <v>597</v>
      </c>
      <c r="D102" s="832" t="s">
        <v>2176</v>
      </c>
      <c r="E102" s="832" t="s">
        <v>4959</v>
      </c>
      <c r="F102" s="832" t="s">
        <v>5063</v>
      </c>
      <c r="G102" s="832" t="s">
        <v>5064</v>
      </c>
      <c r="H102" s="849">
        <v>36</v>
      </c>
      <c r="I102" s="849">
        <v>2772</v>
      </c>
      <c r="J102" s="832">
        <v>0.37113402061855671</v>
      </c>
      <c r="K102" s="832">
        <v>77</v>
      </c>
      <c r="L102" s="849">
        <v>97</v>
      </c>
      <c r="M102" s="849">
        <v>7469</v>
      </c>
      <c r="N102" s="832">
        <v>1</v>
      </c>
      <c r="O102" s="832">
        <v>77</v>
      </c>
      <c r="P102" s="849">
        <v>167</v>
      </c>
      <c r="Q102" s="849">
        <v>12859</v>
      </c>
      <c r="R102" s="837">
        <v>1.7216494845360826</v>
      </c>
      <c r="S102" s="850">
        <v>77</v>
      </c>
    </row>
    <row r="103" spans="1:19" ht="14.4" customHeight="1" x14ac:dyDescent="0.3">
      <c r="A103" s="831" t="s">
        <v>4976</v>
      </c>
      <c r="B103" s="832" t="s">
        <v>4992</v>
      </c>
      <c r="C103" s="832" t="s">
        <v>597</v>
      </c>
      <c r="D103" s="832" t="s">
        <v>2176</v>
      </c>
      <c r="E103" s="832" t="s">
        <v>4959</v>
      </c>
      <c r="F103" s="832" t="s">
        <v>5065</v>
      </c>
      <c r="G103" s="832" t="s">
        <v>5066</v>
      </c>
      <c r="H103" s="849">
        <v>13</v>
      </c>
      <c r="I103" s="849">
        <v>7878</v>
      </c>
      <c r="J103" s="832">
        <v>0.28971756398940862</v>
      </c>
      <c r="K103" s="832">
        <v>606</v>
      </c>
      <c r="L103" s="849">
        <v>44</v>
      </c>
      <c r="M103" s="849">
        <v>27192</v>
      </c>
      <c r="N103" s="832">
        <v>1</v>
      </c>
      <c r="O103" s="832">
        <v>618</v>
      </c>
      <c r="P103" s="849">
        <v>57</v>
      </c>
      <c r="Q103" s="849">
        <v>35283</v>
      </c>
      <c r="R103" s="837">
        <v>1.2975507502206531</v>
      </c>
      <c r="S103" s="850">
        <v>619</v>
      </c>
    </row>
    <row r="104" spans="1:19" ht="14.4" customHeight="1" x14ac:dyDescent="0.3">
      <c r="A104" s="831" t="s">
        <v>4976</v>
      </c>
      <c r="B104" s="832" t="s">
        <v>4992</v>
      </c>
      <c r="C104" s="832" t="s">
        <v>597</v>
      </c>
      <c r="D104" s="832" t="s">
        <v>2176</v>
      </c>
      <c r="E104" s="832" t="s">
        <v>4959</v>
      </c>
      <c r="F104" s="832" t="s">
        <v>5068</v>
      </c>
      <c r="G104" s="832" t="s">
        <v>4987</v>
      </c>
      <c r="H104" s="849">
        <v>2</v>
      </c>
      <c r="I104" s="849">
        <v>730</v>
      </c>
      <c r="J104" s="832">
        <v>0.10300550303372372</v>
      </c>
      <c r="K104" s="832">
        <v>365</v>
      </c>
      <c r="L104" s="849">
        <v>19</v>
      </c>
      <c r="M104" s="849">
        <v>7087</v>
      </c>
      <c r="N104" s="832">
        <v>1</v>
      </c>
      <c r="O104" s="832">
        <v>373</v>
      </c>
      <c r="P104" s="849">
        <v>29</v>
      </c>
      <c r="Q104" s="849">
        <v>10817</v>
      </c>
      <c r="R104" s="837">
        <v>1.5263157894736843</v>
      </c>
      <c r="S104" s="850">
        <v>373</v>
      </c>
    </row>
    <row r="105" spans="1:19" ht="14.4" customHeight="1" x14ac:dyDescent="0.3">
      <c r="A105" s="831" t="s">
        <v>4976</v>
      </c>
      <c r="B105" s="832" t="s">
        <v>4992</v>
      </c>
      <c r="C105" s="832" t="s">
        <v>597</v>
      </c>
      <c r="D105" s="832" t="s">
        <v>2176</v>
      </c>
      <c r="E105" s="832" t="s">
        <v>4959</v>
      </c>
      <c r="F105" s="832" t="s">
        <v>5069</v>
      </c>
      <c r="G105" s="832" t="s">
        <v>5070</v>
      </c>
      <c r="H105" s="849">
        <v>188</v>
      </c>
      <c r="I105" s="849">
        <v>31020</v>
      </c>
      <c r="J105" s="832">
        <v>0.4964709271618572</v>
      </c>
      <c r="K105" s="832">
        <v>165</v>
      </c>
      <c r="L105" s="849">
        <v>353</v>
      </c>
      <c r="M105" s="849">
        <v>62481</v>
      </c>
      <c r="N105" s="832">
        <v>1</v>
      </c>
      <c r="O105" s="832">
        <v>177</v>
      </c>
      <c r="P105" s="849">
        <v>419</v>
      </c>
      <c r="Q105" s="849">
        <v>74163</v>
      </c>
      <c r="R105" s="837">
        <v>1.1869688385269122</v>
      </c>
      <c r="S105" s="850">
        <v>177</v>
      </c>
    </row>
    <row r="106" spans="1:19" ht="14.4" customHeight="1" x14ac:dyDescent="0.3">
      <c r="A106" s="831" t="s">
        <v>4976</v>
      </c>
      <c r="B106" s="832" t="s">
        <v>4992</v>
      </c>
      <c r="C106" s="832" t="s">
        <v>597</v>
      </c>
      <c r="D106" s="832" t="s">
        <v>2176</v>
      </c>
      <c r="E106" s="832" t="s">
        <v>4959</v>
      </c>
      <c r="F106" s="832" t="s">
        <v>5071</v>
      </c>
      <c r="G106" s="832" t="s">
        <v>5072</v>
      </c>
      <c r="H106" s="849"/>
      <c r="I106" s="849"/>
      <c r="J106" s="832"/>
      <c r="K106" s="832"/>
      <c r="L106" s="849"/>
      <c r="M106" s="849"/>
      <c r="N106" s="832"/>
      <c r="O106" s="832"/>
      <c r="P106" s="849">
        <v>6</v>
      </c>
      <c r="Q106" s="849">
        <v>7776</v>
      </c>
      <c r="R106" s="837"/>
      <c r="S106" s="850">
        <v>1296</v>
      </c>
    </row>
    <row r="107" spans="1:19" ht="14.4" customHeight="1" x14ac:dyDescent="0.3">
      <c r="A107" s="831" t="s">
        <v>4976</v>
      </c>
      <c r="B107" s="832" t="s">
        <v>4992</v>
      </c>
      <c r="C107" s="832" t="s">
        <v>597</v>
      </c>
      <c r="D107" s="832" t="s">
        <v>4911</v>
      </c>
      <c r="E107" s="832" t="s">
        <v>4993</v>
      </c>
      <c r="F107" s="832" t="s">
        <v>4996</v>
      </c>
      <c r="G107" s="832" t="s">
        <v>4997</v>
      </c>
      <c r="H107" s="849"/>
      <c r="I107" s="849"/>
      <c r="J107" s="832"/>
      <c r="K107" s="832"/>
      <c r="L107" s="849">
        <v>0.1</v>
      </c>
      <c r="M107" s="849">
        <v>15.1</v>
      </c>
      <c r="N107" s="832">
        <v>1</v>
      </c>
      <c r="O107" s="832">
        <v>151</v>
      </c>
      <c r="P107" s="849"/>
      <c r="Q107" s="849"/>
      <c r="R107" s="837"/>
      <c r="S107" s="850"/>
    </row>
    <row r="108" spans="1:19" ht="14.4" customHeight="1" x14ac:dyDescent="0.3">
      <c r="A108" s="831" t="s">
        <v>4976</v>
      </c>
      <c r="B108" s="832" t="s">
        <v>4992</v>
      </c>
      <c r="C108" s="832" t="s">
        <v>597</v>
      </c>
      <c r="D108" s="832" t="s">
        <v>4911</v>
      </c>
      <c r="E108" s="832" t="s">
        <v>4993</v>
      </c>
      <c r="F108" s="832" t="s">
        <v>5003</v>
      </c>
      <c r="G108" s="832" t="s">
        <v>651</v>
      </c>
      <c r="H108" s="849"/>
      <c r="I108" s="849"/>
      <c r="J108" s="832"/>
      <c r="K108" s="832"/>
      <c r="L108" s="849">
        <v>1</v>
      </c>
      <c r="M108" s="849">
        <v>13.74</v>
      </c>
      <c r="N108" s="832">
        <v>1</v>
      </c>
      <c r="O108" s="832">
        <v>13.74</v>
      </c>
      <c r="P108" s="849"/>
      <c r="Q108" s="849"/>
      <c r="R108" s="837"/>
      <c r="S108" s="850"/>
    </row>
    <row r="109" spans="1:19" ht="14.4" customHeight="1" x14ac:dyDescent="0.3">
      <c r="A109" s="831" t="s">
        <v>4976</v>
      </c>
      <c r="B109" s="832" t="s">
        <v>4992</v>
      </c>
      <c r="C109" s="832" t="s">
        <v>597</v>
      </c>
      <c r="D109" s="832" t="s">
        <v>4911</v>
      </c>
      <c r="E109" s="832" t="s">
        <v>4993</v>
      </c>
      <c r="F109" s="832" t="s">
        <v>5022</v>
      </c>
      <c r="G109" s="832" t="s">
        <v>627</v>
      </c>
      <c r="H109" s="849"/>
      <c r="I109" s="849"/>
      <c r="J109" s="832"/>
      <c r="K109" s="832"/>
      <c r="L109" s="849">
        <v>1</v>
      </c>
      <c r="M109" s="849">
        <v>243.53</v>
      </c>
      <c r="N109" s="832">
        <v>1</v>
      </c>
      <c r="O109" s="832">
        <v>243.53</v>
      </c>
      <c r="P109" s="849">
        <v>0.05</v>
      </c>
      <c r="Q109" s="849">
        <v>12.17</v>
      </c>
      <c r="R109" s="837">
        <v>4.9973309243214387E-2</v>
      </c>
      <c r="S109" s="850">
        <v>243.39999999999998</v>
      </c>
    </row>
    <row r="110" spans="1:19" ht="14.4" customHeight="1" x14ac:dyDescent="0.3">
      <c r="A110" s="831" t="s">
        <v>4976</v>
      </c>
      <c r="B110" s="832" t="s">
        <v>4992</v>
      </c>
      <c r="C110" s="832" t="s">
        <v>597</v>
      </c>
      <c r="D110" s="832" t="s">
        <v>4911</v>
      </c>
      <c r="E110" s="832" t="s">
        <v>5026</v>
      </c>
      <c r="F110" s="832" t="s">
        <v>5036</v>
      </c>
      <c r="G110" s="832" t="s">
        <v>5034</v>
      </c>
      <c r="H110" s="849"/>
      <c r="I110" s="849"/>
      <c r="J110" s="832"/>
      <c r="K110" s="832"/>
      <c r="L110" s="849">
        <v>3</v>
      </c>
      <c r="M110" s="849">
        <v>1500</v>
      </c>
      <c r="N110" s="832">
        <v>1</v>
      </c>
      <c r="O110" s="832">
        <v>500</v>
      </c>
      <c r="P110" s="849"/>
      <c r="Q110" s="849"/>
      <c r="R110" s="837"/>
      <c r="S110" s="850"/>
    </row>
    <row r="111" spans="1:19" ht="14.4" customHeight="1" x14ac:dyDescent="0.3">
      <c r="A111" s="831" t="s">
        <v>4976</v>
      </c>
      <c r="B111" s="832" t="s">
        <v>4992</v>
      </c>
      <c r="C111" s="832" t="s">
        <v>597</v>
      </c>
      <c r="D111" s="832" t="s">
        <v>4911</v>
      </c>
      <c r="E111" s="832" t="s">
        <v>4959</v>
      </c>
      <c r="F111" s="832" t="s">
        <v>5041</v>
      </c>
      <c r="G111" s="832" t="s">
        <v>5042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37</v>
      </c>
      <c r="R111" s="837"/>
      <c r="S111" s="850">
        <v>37</v>
      </c>
    </row>
    <row r="112" spans="1:19" ht="14.4" customHeight="1" x14ac:dyDescent="0.3">
      <c r="A112" s="831" t="s">
        <v>4976</v>
      </c>
      <c r="B112" s="832" t="s">
        <v>4992</v>
      </c>
      <c r="C112" s="832" t="s">
        <v>597</v>
      </c>
      <c r="D112" s="832" t="s">
        <v>4911</v>
      </c>
      <c r="E112" s="832" t="s">
        <v>4959</v>
      </c>
      <c r="F112" s="832" t="s">
        <v>4960</v>
      </c>
      <c r="G112" s="832" t="s">
        <v>4961</v>
      </c>
      <c r="H112" s="849">
        <v>38</v>
      </c>
      <c r="I112" s="849">
        <v>8930</v>
      </c>
      <c r="J112" s="832">
        <v>0.62416998671978752</v>
      </c>
      <c r="K112" s="832">
        <v>235</v>
      </c>
      <c r="L112" s="849">
        <v>57</v>
      </c>
      <c r="M112" s="849">
        <v>14307</v>
      </c>
      <c r="N112" s="832">
        <v>1</v>
      </c>
      <c r="O112" s="832">
        <v>251</v>
      </c>
      <c r="P112" s="849">
        <v>132</v>
      </c>
      <c r="Q112" s="849">
        <v>33132</v>
      </c>
      <c r="R112" s="837">
        <v>2.3157894736842106</v>
      </c>
      <c r="S112" s="850">
        <v>251</v>
      </c>
    </row>
    <row r="113" spans="1:19" ht="14.4" customHeight="1" x14ac:dyDescent="0.3">
      <c r="A113" s="831" t="s">
        <v>4976</v>
      </c>
      <c r="B113" s="832" t="s">
        <v>4992</v>
      </c>
      <c r="C113" s="832" t="s">
        <v>597</v>
      </c>
      <c r="D113" s="832" t="s">
        <v>4911</v>
      </c>
      <c r="E113" s="832" t="s">
        <v>4959</v>
      </c>
      <c r="F113" s="832" t="s">
        <v>5049</v>
      </c>
      <c r="G113" s="832" t="s">
        <v>5050</v>
      </c>
      <c r="H113" s="849"/>
      <c r="I113" s="849"/>
      <c r="J113" s="832"/>
      <c r="K113" s="832"/>
      <c r="L113" s="849">
        <v>1</v>
      </c>
      <c r="M113" s="849">
        <v>354</v>
      </c>
      <c r="N113" s="832">
        <v>1</v>
      </c>
      <c r="O113" s="832">
        <v>354</v>
      </c>
      <c r="P113" s="849"/>
      <c r="Q113" s="849"/>
      <c r="R113" s="837"/>
      <c r="S113" s="850"/>
    </row>
    <row r="114" spans="1:19" ht="14.4" customHeight="1" x14ac:dyDescent="0.3">
      <c r="A114" s="831" t="s">
        <v>4976</v>
      </c>
      <c r="B114" s="832" t="s">
        <v>4992</v>
      </c>
      <c r="C114" s="832" t="s">
        <v>597</v>
      </c>
      <c r="D114" s="832" t="s">
        <v>4911</v>
      </c>
      <c r="E114" s="832" t="s">
        <v>4959</v>
      </c>
      <c r="F114" s="832" t="s">
        <v>5053</v>
      </c>
      <c r="G114" s="832" t="s">
        <v>5054</v>
      </c>
      <c r="H114" s="849">
        <v>833</v>
      </c>
      <c r="I114" s="849">
        <v>11333.34</v>
      </c>
      <c r="J114" s="832">
        <v>340.03420342034207</v>
      </c>
      <c r="K114" s="832">
        <v>13.60545018007203</v>
      </c>
      <c r="L114" s="849">
        <v>1</v>
      </c>
      <c r="M114" s="849">
        <v>33.33</v>
      </c>
      <c r="N114" s="832">
        <v>1</v>
      </c>
      <c r="O114" s="832">
        <v>33.33</v>
      </c>
      <c r="P114" s="849">
        <v>4</v>
      </c>
      <c r="Q114" s="849">
        <v>133.32999999999998</v>
      </c>
      <c r="R114" s="837">
        <v>4.0003000300030003</v>
      </c>
      <c r="S114" s="850">
        <v>33.332499999999996</v>
      </c>
    </row>
    <row r="115" spans="1:19" ht="14.4" customHeight="1" x14ac:dyDescent="0.3">
      <c r="A115" s="831" t="s">
        <v>4976</v>
      </c>
      <c r="B115" s="832" t="s">
        <v>4992</v>
      </c>
      <c r="C115" s="832" t="s">
        <v>597</v>
      </c>
      <c r="D115" s="832" t="s">
        <v>4911</v>
      </c>
      <c r="E115" s="832" t="s">
        <v>4959</v>
      </c>
      <c r="F115" s="832" t="s">
        <v>5055</v>
      </c>
      <c r="G115" s="832" t="s">
        <v>5056</v>
      </c>
      <c r="H115" s="849">
        <v>308</v>
      </c>
      <c r="I115" s="849">
        <v>33264</v>
      </c>
      <c r="J115" s="832">
        <v>1.0389805097451275</v>
      </c>
      <c r="K115" s="832">
        <v>108</v>
      </c>
      <c r="L115" s="849">
        <v>276</v>
      </c>
      <c r="M115" s="849">
        <v>32016</v>
      </c>
      <c r="N115" s="832">
        <v>1</v>
      </c>
      <c r="O115" s="832">
        <v>116</v>
      </c>
      <c r="P115" s="849">
        <v>303</v>
      </c>
      <c r="Q115" s="849">
        <v>35148</v>
      </c>
      <c r="R115" s="837">
        <v>1.0978260869565217</v>
      </c>
      <c r="S115" s="850">
        <v>116</v>
      </c>
    </row>
    <row r="116" spans="1:19" ht="14.4" customHeight="1" x14ac:dyDescent="0.3">
      <c r="A116" s="831" t="s">
        <v>4976</v>
      </c>
      <c r="B116" s="832" t="s">
        <v>4992</v>
      </c>
      <c r="C116" s="832" t="s">
        <v>597</v>
      </c>
      <c r="D116" s="832" t="s">
        <v>4911</v>
      </c>
      <c r="E116" s="832" t="s">
        <v>4959</v>
      </c>
      <c r="F116" s="832" t="s">
        <v>5057</v>
      </c>
      <c r="G116" s="832" t="s">
        <v>5058</v>
      </c>
      <c r="H116" s="849">
        <v>8</v>
      </c>
      <c r="I116" s="849">
        <v>912</v>
      </c>
      <c r="J116" s="832">
        <v>0.95</v>
      </c>
      <c r="K116" s="832">
        <v>114</v>
      </c>
      <c r="L116" s="849">
        <v>8</v>
      </c>
      <c r="M116" s="849">
        <v>960</v>
      </c>
      <c r="N116" s="832">
        <v>1</v>
      </c>
      <c r="O116" s="832">
        <v>120</v>
      </c>
      <c r="P116" s="849"/>
      <c r="Q116" s="849"/>
      <c r="R116" s="837"/>
      <c r="S116" s="850"/>
    </row>
    <row r="117" spans="1:19" ht="14.4" customHeight="1" x14ac:dyDescent="0.3">
      <c r="A117" s="831" t="s">
        <v>4976</v>
      </c>
      <c r="B117" s="832" t="s">
        <v>4992</v>
      </c>
      <c r="C117" s="832" t="s">
        <v>597</v>
      </c>
      <c r="D117" s="832" t="s">
        <v>4911</v>
      </c>
      <c r="E117" s="832" t="s">
        <v>4959</v>
      </c>
      <c r="F117" s="832" t="s">
        <v>5063</v>
      </c>
      <c r="G117" s="832" t="s">
        <v>5064</v>
      </c>
      <c r="H117" s="849"/>
      <c r="I117" s="849"/>
      <c r="J117" s="832"/>
      <c r="K117" s="832"/>
      <c r="L117" s="849">
        <v>1</v>
      </c>
      <c r="M117" s="849">
        <v>77</v>
      </c>
      <c r="N117" s="832">
        <v>1</v>
      </c>
      <c r="O117" s="832">
        <v>77</v>
      </c>
      <c r="P117" s="849"/>
      <c r="Q117" s="849"/>
      <c r="R117" s="837"/>
      <c r="S117" s="850"/>
    </row>
    <row r="118" spans="1:19" ht="14.4" customHeight="1" x14ac:dyDescent="0.3">
      <c r="A118" s="831" t="s">
        <v>4976</v>
      </c>
      <c r="B118" s="832" t="s">
        <v>4992</v>
      </c>
      <c r="C118" s="832" t="s">
        <v>597</v>
      </c>
      <c r="D118" s="832" t="s">
        <v>4911</v>
      </c>
      <c r="E118" s="832" t="s">
        <v>4959</v>
      </c>
      <c r="F118" s="832" t="s">
        <v>5067</v>
      </c>
      <c r="G118" s="832" t="s">
        <v>4981</v>
      </c>
      <c r="H118" s="849">
        <v>1</v>
      </c>
      <c r="I118" s="849">
        <v>340</v>
      </c>
      <c r="J118" s="832"/>
      <c r="K118" s="832">
        <v>340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4976</v>
      </c>
      <c r="B119" s="832" t="s">
        <v>4992</v>
      </c>
      <c r="C119" s="832" t="s">
        <v>597</v>
      </c>
      <c r="D119" s="832" t="s">
        <v>4911</v>
      </c>
      <c r="E119" s="832" t="s">
        <v>4959</v>
      </c>
      <c r="F119" s="832" t="s">
        <v>5069</v>
      </c>
      <c r="G119" s="832" t="s">
        <v>5070</v>
      </c>
      <c r="H119" s="849">
        <v>1</v>
      </c>
      <c r="I119" s="849">
        <v>165</v>
      </c>
      <c r="J119" s="832">
        <v>0.93220338983050843</v>
      </c>
      <c r="K119" s="832">
        <v>165</v>
      </c>
      <c r="L119" s="849">
        <v>1</v>
      </c>
      <c r="M119" s="849">
        <v>177</v>
      </c>
      <c r="N119" s="832">
        <v>1</v>
      </c>
      <c r="O119" s="832">
        <v>177</v>
      </c>
      <c r="P119" s="849">
        <v>3</v>
      </c>
      <c r="Q119" s="849">
        <v>531</v>
      </c>
      <c r="R119" s="837">
        <v>3</v>
      </c>
      <c r="S119" s="850">
        <v>177</v>
      </c>
    </row>
    <row r="120" spans="1:19" ht="14.4" customHeight="1" x14ac:dyDescent="0.3">
      <c r="A120" s="831" t="s">
        <v>4976</v>
      </c>
      <c r="B120" s="832" t="s">
        <v>4992</v>
      </c>
      <c r="C120" s="832" t="s">
        <v>597</v>
      </c>
      <c r="D120" s="832" t="s">
        <v>4911</v>
      </c>
      <c r="E120" s="832" t="s">
        <v>4959</v>
      </c>
      <c r="F120" s="832" t="s">
        <v>5071</v>
      </c>
      <c r="G120" s="832" t="s">
        <v>5072</v>
      </c>
      <c r="H120" s="849"/>
      <c r="I120" s="849"/>
      <c r="J120" s="832"/>
      <c r="K120" s="832"/>
      <c r="L120" s="849">
        <v>1</v>
      </c>
      <c r="M120" s="849">
        <v>1296</v>
      </c>
      <c r="N120" s="832">
        <v>1</v>
      </c>
      <c r="O120" s="832">
        <v>1296</v>
      </c>
      <c r="P120" s="849"/>
      <c r="Q120" s="849"/>
      <c r="R120" s="837"/>
      <c r="S120" s="850"/>
    </row>
    <row r="121" spans="1:19" ht="14.4" customHeight="1" x14ac:dyDescent="0.3">
      <c r="A121" s="831" t="s">
        <v>4976</v>
      </c>
      <c r="B121" s="832" t="s">
        <v>4992</v>
      </c>
      <c r="C121" s="832" t="s">
        <v>597</v>
      </c>
      <c r="D121" s="832" t="s">
        <v>2177</v>
      </c>
      <c r="E121" s="832" t="s">
        <v>4959</v>
      </c>
      <c r="F121" s="832" t="s">
        <v>5041</v>
      </c>
      <c r="G121" s="832" t="s">
        <v>5042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</v>
      </c>
      <c r="R121" s="837"/>
      <c r="S121" s="850">
        <v>37</v>
      </c>
    </row>
    <row r="122" spans="1:19" ht="14.4" customHeight="1" x14ac:dyDescent="0.3">
      <c r="A122" s="831" t="s">
        <v>4976</v>
      </c>
      <c r="B122" s="832" t="s">
        <v>4992</v>
      </c>
      <c r="C122" s="832" t="s">
        <v>597</v>
      </c>
      <c r="D122" s="832" t="s">
        <v>2177</v>
      </c>
      <c r="E122" s="832" t="s">
        <v>4959</v>
      </c>
      <c r="F122" s="832" t="s">
        <v>4960</v>
      </c>
      <c r="G122" s="832" t="s">
        <v>4961</v>
      </c>
      <c r="H122" s="849"/>
      <c r="I122" s="849"/>
      <c r="J122" s="832"/>
      <c r="K122" s="832"/>
      <c r="L122" s="849">
        <v>88</v>
      </c>
      <c r="M122" s="849">
        <v>22088</v>
      </c>
      <c r="N122" s="832">
        <v>1</v>
      </c>
      <c r="O122" s="832">
        <v>251</v>
      </c>
      <c r="P122" s="849">
        <v>114</v>
      </c>
      <c r="Q122" s="849">
        <v>28614</v>
      </c>
      <c r="R122" s="837">
        <v>1.2954545454545454</v>
      </c>
      <c r="S122" s="850">
        <v>251</v>
      </c>
    </row>
    <row r="123" spans="1:19" ht="14.4" customHeight="1" x14ac:dyDescent="0.3">
      <c r="A123" s="831" t="s">
        <v>4976</v>
      </c>
      <c r="B123" s="832" t="s">
        <v>4992</v>
      </c>
      <c r="C123" s="832" t="s">
        <v>597</v>
      </c>
      <c r="D123" s="832" t="s">
        <v>2178</v>
      </c>
      <c r="E123" s="832" t="s">
        <v>4959</v>
      </c>
      <c r="F123" s="832" t="s">
        <v>5041</v>
      </c>
      <c r="G123" s="832" t="s">
        <v>5042</v>
      </c>
      <c r="H123" s="849"/>
      <c r="I123" s="849"/>
      <c r="J123" s="832"/>
      <c r="K123" s="832"/>
      <c r="L123" s="849">
        <v>3</v>
      </c>
      <c r="M123" s="849">
        <v>111</v>
      </c>
      <c r="N123" s="832">
        <v>1</v>
      </c>
      <c r="O123" s="832">
        <v>37</v>
      </c>
      <c r="P123" s="849"/>
      <c r="Q123" s="849"/>
      <c r="R123" s="837"/>
      <c r="S123" s="850"/>
    </row>
    <row r="124" spans="1:19" ht="14.4" customHeight="1" x14ac:dyDescent="0.3">
      <c r="A124" s="831" t="s">
        <v>4976</v>
      </c>
      <c r="B124" s="832" t="s">
        <v>4992</v>
      </c>
      <c r="C124" s="832" t="s">
        <v>597</v>
      </c>
      <c r="D124" s="832" t="s">
        <v>2178</v>
      </c>
      <c r="E124" s="832" t="s">
        <v>4959</v>
      </c>
      <c r="F124" s="832" t="s">
        <v>4960</v>
      </c>
      <c r="G124" s="832" t="s">
        <v>4961</v>
      </c>
      <c r="H124" s="849">
        <v>1</v>
      </c>
      <c r="I124" s="849">
        <v>235</v>
      </c>
      <c r="J124" s="832">
        <v>0.93625498007968122</v>
      </c>
      <c r="K124" s="832">
        <v>235</v>
      </c>
      <c r="L124" s="849">
        <v>1</v>
      </c>
      <c r="M124" s="849">
        <v>251</v>
      </c>
      <c r="N124" s="832">
        <v>1</v>
      </c>
      <c r="O124" s="832">
        <v>251</v>
      </c>
      <c r="P124" s="849">
        <v>2</v>
      </c>
      <c r="Q124" s="849">
        <v>502</v>
      </c>
      <c r="R124" s="837">
        <v>2</v>
      </c>
      <c r="S124" s="850">
        <v>251</v>
      </c>
    </row>
    <row r="125" spans="1:19" ht="14.4" customHeight="1" x14ac:dyDescent="0.3">
      <c r="A125" s="831" t="s">
        <v>4976</v>
      </c>
      <c r="B125" s="832" t="s">
        <v>4992</v>
      </c>
      <c r="C125" s="832" t="s">
        <v>597</v>
      </c>
      <c r="D125" s="832" t="s">
        <v>4918</v>
      </c>
      <c r="E125" s="832" t="s">
        <v>4959</v>
      </c>
      <c r="F125" s="832" t="s">
        <v>5041</v>
      </c>
      <c r="G125" s="832" t="s">
        <v>5042</v>
      </c>
      <c r="H125" s="849">
        <v>9</v>
      </c>
      <c r="I125" s="849">
        <v>315</v>
      </c>
      <c r="J125" s="832"/>
      <c r="K125" s="832">
        <v>35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4976</v>
      </c>
      <c r="B126" s="832" t="s">
        <v>4992</v>
      </c>
      <c r="C126" s="832" t="s">
        <v>597</v>
      </c>
      <c r="D126" s="832" t="s">
        <v>4918</v>
      </c>
      <c r="E126" s="832" t="s">
        <v>4959</v>
      </c>
      <c r="F126" s="832" t="s">
        <v>4960</v>
      </c>
      <c r="G126" s="832" t="s">
        <v>4961</v>
      </c>
      <c r="H126" s="849">
        <v>35</v>
      </c>
      <c r="I126" s="849">
        <v>8225</v>
      </c>
      <c r="J126" s="832"/>
      <c r="K126" s="832">
        <v>235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4976</v>
      </c>
      <c r="B127" s="832" t="s">
        <v>4992</v>
      </c>
      <c r="C127" s="832" t="s">
        <v>597</v>
      </c>
      <c r="D127" s="832" t="s">
        <v>2179</v>
      </c>
      <c r="E127" s="832" t="s">
        <v>4959</v>
      </c>
      <c r="F127" s="832" t="s">
        <v>5041</v>
      </c>
      <c r="G127" s="832" t="s">
        <v>5042</v>
      </c>
      <c r="H127" s="849">
        <v>5</v>
      </c>
      <c r="I127" s="849">
        <v>175</v>
      </c>
      <c r="J127" s="832">
        <v>2.3648648648648649</v>
      </c>
      <c r="K127" s="832">
        <v>35</v>
      </c>
      <c r="L127" s="849">
        <v>2</v>
      </c>
      <c r="M127" s="849">
        <v>74</v>
      </c>
      <c r="N127" s="832">
        <v>1</v>
      </c>
      <c r="O127" s="832">
        <v>37</v>
      </c>
      <c r="P127" s="849">
        <v>2</v>
      </c>
      <c r="Q127" s="849">
        <v>74</v>
      </c>
      <c r="R127" s="837">
        <v>1</v>
      </c>
      <c r="S127" s="850">
        <v>37</v>
      </c>
    </row>
    <row r="128" spans="1:19" ht="14.4" customHeight="1" x14ac:dyDescent="0.3">
      <c r="A128" s="831" t="s">
        <v>4976</v>
      </c>
      <c r="B128" s="832" t="s">
        <v>4992</v>
      </c>
      <c r="C128" s="832" t="s">
        <v>597</v>
      </c>
      <c r="D128" s="832" t="s">
        <v>2179</v>
      </c>
      <c r="E128" s="832" t="s">
        <v>4959</v>
      </c>
      <c r="F128" s="832" t="s">
        <v>4960</v>
      </c>
      <c r="G128" s="832" t="s">
        <v>4961</v>
      </c>
      <c r="H128" s="849">
        <v>31</v>
      </c>
      <c r="I128" s="849">
        <v>7285</v>
      </c>
      <c r="J128" s="832">
        <v>1.451195219123506</v>
      </c>
      <c r="K128" s="832">
        <v>235</v>
      </c>
      <c r="L128" s="849">
        <v>20</v>
      </c>
      <c r="M128" s="849">
        <v>5020</v>
      </c>
      <c r="N128" s="832">
        <v>1</v>
      </c>
      <c r="O128" s="832">
        <v>251</v>
      </c>
      <c r="P128" s="849">
        <v>5</v>
      </c>
      <c r="Q128" s="849">
        <v>1255</v>
      </c>
      <c r="R128" s="837">
        <v>0.25</v>
      </c>
      <c r="S128" s="850">
        <v>251</v>
      </c>
    </row>
    <row r="129" spans="1:19" ht="14.4" customHeight="1" x14ac:dyDescent="0.3">
      <c r="A129" s="831" t="s">
        <v>4976</v>
      </c>
      <c r="B129" s="832" t="s">
        <v>4992</v>
      </c>
      <c r="C129" s="832" t="s">
        <v>597</v>
      </c>
      <c r="D129" s="832" t="s">
        <v>2180</v>
      </c>
      <c r="E129" s="832" t="s">
        <v>4959</v>
      </c>
      <c r="F129" s="832" t="s">
        <v>5041</v>
      </c>
      <c r="G129" s="832" t="s">
        <v>5042</v>
      </c>
      <c r="H129" s="849">
        <v>9</v>
      </c>
      <c r="I129" s="849">
        <v>315</v>
      </c>
      <c r="J129" s="832">
        <v>1.7027027027027026</v>
      </c>
      <c r="K129" s="832">
        <v>35</v>
      </c>
      <c r="L129" s="849">
        <v>5</v>
      </c>
      <c r="M129" s="849">
        <v>185</v>
      </c>
      <c r="N129" s="832">
        <v>1</v>
      </c>
      <c r="O129" s="832">
        <v>37</v>
      </c>
      <c r="P129" s="849">
        <v>12</v>
      </c>
      <c r="Q129" s="849">
        <v>444</v>
      </c>
      <c r="R129" s="837">
        <v>2.4</v>
      </c>
      <c r="S129" s="850">
        <v>37</v>
      </c>
    </row>
    <row r="130" spans="1:19" ht="14.4" customHeight="1" x14ac:dyDescent="0.3">
      <c r="A130" s="831" t="s">
        <v>4976</v>
      </c>
      <c r="B130" s="832" t="s">
        <v>4992</v>
      </c>
      <c r="C130" s="832" t="s">
        <v>597</v>
      </c>
      <c r="D130" s="832" t="s">
        <v>2180</v>
      </c>
      <c r="E130" s="832" t="s">
        <v>4959</v>
      </c>
      <c r="F130" s="832" t="s">
        <v>4960</v>
      </c>
      <c r="G130" s="832" t="s">
        <v>4961</v>
      </c>
      <c r="H130" s="849">
        <v>7</v>
      </c>
      <c r="I130" s="849">
        <v>1645</v>
      </c>
      <c r="J130" s="832">
        <v>0.59579862368706993</v>
      </c>
      <c r="K130" s="832">
        <v>235</v>
      </c>
      <c r="L130" s="849">
        <v>11</v>
      </c>
      <c r="M130" s="849">
        <v>2761</v>
      </c>
      <c r="N130" s="832">
        <v>1</v>
      </c>
      <c r="O130" s="832">
        <v>251</v>
      </c>
      <c r="P130" s="849">
        <v>7</v>
      </c>
      <c r="Q130" s="849">
        <v>1757</v>
      </c>
      <c r="R130" s="837">
        <v>0.63636363636363635</v>
      </c>
      <c r="S130" s="850">
        <v>251</v>
      </c>
    </row>
    <row r="131" spans="1:19" ht="14.4" customHeight="1" x14ac:dyDescent="0.3">
      <c r="A131" s="831" t="s">
        <v>4976</v>
      </c>
      <c r="B131" s="832" t="s">
        <v>4992</v>
      </c>
      <c r="C131" s="832" t="s">
        <v>597</v>
      </c>
      <c r="D131" s="832" t="s">
        <v>2181</v>
      </c>
      <c r="E131" s="832" t="s">
        <v>4959</v>
      </c>
      <c r="F131" s="832" t="s">
        <v>5041</v>
      </c>
      <c r="G131" s="832" t="s">
        <v>5042</v>
      </c>
      <c r="H131" s="849">
        <v>4</v>
      </c>
      <c r="I131" s="849">
        <v>140</v>
      </c>
      <c r="J131" s="832">
        <v>1.2612612612612613</v>
      </c>
      <c r="K131" s="832">
        <v>35</v>
      </c>
      <c r="L131" s="849">
        <v>3</v>
      </c>
      <c r="M131" s="849">
        <v>111</v>
      </c>
      <c r="N131" s="832">
        <v>1</v>
      </c>
      <c r="O131" s="832">
        <v>37</v>
      </c>
      <c r="P131" s="849">
        <v>1</v>
      </c>
      <c r="Q131" s="849">
        <v>37</v>
      </c>
      <c r="R131" s="837">
        <v>0.33333333333333331</v>
      </c>
      <c r="S131" s="850">
        <v>37</v>
      </c>
    </row>
    <row r="132" spans="1:19" ht="14.4" customHeight="1" x14ac:dyDescent="0.3">
      <c r="A132" s="831" t="s">
        <v>4976</v>
      </c>
      <c r="B132" s="832" t="s">
        <v>4992</v>
      </c>
      <c r="C132" s="832" t="s">
        <v>597</v>
      </c>
      <c r="D132" s="832" t="s">
        <v>2181</v>
      </c>
      <c r="E132" s="832" t="s">
        <v>4959</v>
      </c>
      <c r="F132" s="832" t="s">
        <v>4960</v>
      </c>
      <c r="G132" s="832" t="s">
        <v>4961</v>
      </c>
      <c r="H132" s="849">
        <v>47</v>
      </c>
      <c r="I132" s="849">
        <v>11045</v>
      </c>
      <c r="J132" s="832">
        <v>1.2223328906595838</v>
      </c>
      <c r="K132" s="832">
        <v>235</v>
      </c>
      <c r="L132" s="849">
        <v>36</v>
      </c>
      <c r="M132" s="849">
        <v>9036</v>
      </c>
      <c r="N132" s="832">
        <v>1</v>
      </c>
      <c r="O132" s="832">
        <v>251</v>
      </c>
      <c r="P132" s="849">
        <v>2</v>
      </c>
      <c r="Q132" s="849">
        <v>502</v>
      </c>
      <c r="R132" s="837">
        <v>5.5555555555555552E-2</v>
      </c>
      <c r="S132" s="850">
        <v>251</v>
      </c>
    </row>
    <row r="133" spans="1:19" ht="14.4" customHeight="1" x14ac:dyDescent="0.3">
      <c r="A133" s="831" t="s">
        <v>4976</v>
      </c>
      <c r="B133" s="832" t="s">
        <v>4992</v>
      </c>
      <c r="C133" s="832" t="s">
        <v>597</v>
      </c>
      <c r="D133" s="832" t="s">
        <v>4919</v>
      </c>
      <c r="E133" s="832" t="s">
        <v>4959</v>
      </c>
      <c r="F133" s="832" t="s">
        <v>4960</v>
      </c>
      <c r="G133" s="832" t="s">
        <v>4961</v>
      </c>
      <c r="H133" s="849"/>
      <c r="I133" s="849"/>
      <c r="J133" s="832"/>
      <c r="K133" s="832"/>
      <c r="L133" s="849">
        <v>18</v>
      </c>
      <c r="M133" s="849">
        <v>4518</v>
      </c>
      <c r="N133" s="832">
        <v>1</v>
      </c>
      <c r="O133" s="832">
        <v>251</v>
      </c>
      <c r="P133" s="849">
        <v>37</v>
      </c>
      <c r="Q133" s="849">
        <v>9287</v>
      </c>
      <c r="R133" s="837">
        <v>2.0555555555555554</v>
      </c>
      <c r="S133" s="850">
        <v>251</v>
      </c>
    </row>
    <row r="134" spans="1:19" ht="14.4" customHeight="1" x14ac:dyDescent="0.3">
      <c r="A134" s="831" t="s">
        <v>4976</v>
      </c>
      <c r="B134" s="832" t="s">
        <v>4992</v>
      </c>
      <c r="C134" s="832" t="s">
        <v>597</v>
      </c>
      <c r="D134" s="832" t="s">
        <v>2182</v>
      </c>
      <c r="E134" s="832" t="s">
        <v>4959</v>
      </c>
      <c r="F134" s="832" t="s">
        <v>5041</v>
      </c>
      <c r="G134" s="832" t="s">
        <v>5042</v>
      </c>
      <c r="H134" s="849">
        <v>13</v>
      </c>
      <c r="I134" s="849">
        <v>455</v>
      </c>
      <c r="J134" s="832">
        <v>0.81981981981981977</v>
      </c>
      <c r="K134" s="832">
        <v>35</v>
      </c>
      <c r="L134" s="849">
        <v>15</v>
      </c>
      <c r="M134" s="849">
        <v>555</v>
      </c>
      <c r="N134" s="832">
        <v>1</v>
      </c>
      <c r="O134" s="832">
        <v>37</v>
      </c>
      <c r="P134" s="849">
        <v>15</v>
      </c>
      <c r="Q134" s="849">
        <v>555</v>
      </c>
      <c r="R134" s="837">
        <v>1</v>
      </c>
      <c r="S134" s="850">
        <v>37</v>
      </c>
    </row>
    <row r="135" spans="1:19" ht="14.4" customHeight="1" x14ac:dyDescent="0.3">
      <c r="A135" s="831" t="s">
        <v>4976</v>
      </c>
      <c r="B135" s="832" t="s">
        <v>4992</v>
      </c>
      <c r="C135" s="832" t="s">
        <v>597</v>
      </c>
      <c r="D135" s="832" t="s">
        <v>2182</v>
      </c>
      <c r="E135" s="832" t="s">
        <v>4959</v>
      </c>
      <c r="F135" s="832" t="s">
        <v>4960</v>
      </c>
      <c r="G135" s="832" t="s">
        <v>4961</v>
      </c>
      <c r="H135" s="849">
        <v>21</v>
      </c>
      <c r="I135" s="849">
        <v>4935</v>
      </c>
      <c r="J135" s="832">
        <v>9.830677290836654</v>
      </c>
      <c r="K135" s="832">
        <v>235</v>
      </c>
      <c r="L135" s="849">
        <v>2</v>
      </c>
      <c r="M135" s="849">
        <v>502</v>
      </c>
      <c r="N135" s="832">
        <v>1</v>
      </c>
      <c r="O135" s="832">
        <v>251</v>
      </c>
      <c r="P135" s="849">
        <v>7</v>
      </c>
      <c r="Q135" s="849">
        <v>1757</v>
      </c>
      <c r="R135" s="837">
        <v>3.5</v>
      </c>
      <c r="S135" s="850">
        <v>251</v>
      </c>
    </row>
    <row r="136" spans="1:19" ht="14.4" customHeight="1" x14ac:dyDescent="0.3">
      <c r="A136" s="831" t="s">
        <v>4976</v>
      </c>
      <c r="B136" s="832" t="s">
        <v>4992</v>
      </c>
      <c r="C136" s="832" t="s">
        <v>597</v>
      </c>
      <c r="D136" s="832" t="s">
        <v>4920</v>
      </c>
      <c r="E136" s="832" t="s">
        <v>4959</v>
      </c>
      <c r="F136" s="832" t="s">
        <v>4960</v>
      </c>
      <c r="G136" s="832" t="s">
        <v>4961</v>
      </c>
      <c r="H136" s="849">
        <v>166</v>
      </c>
      <c r="I136" s="849">
        <v>39010</v>
      </c>
      <c r="J136" s="832">
        <v>0.21767272646110236</v>
      </c>
      <c r="K136" s="832">
        <v>235</v>
      </c>
      <c r="L136" s="849">
        <v>714</v>
      </c>
      <c r="M136" s="849">
        <v>179214</v>
      </c>
      <c r="N136" s="832">
        <v>1</v>
      </c>
      <c r="O136" s="832">
        <v>251</v>
      </c>
      <c r="P136" s="849"/>
      <c r="Q136" s="849"/>
      <c r="R136" s="837"/>
      <c r="S136" s="850"/>
    </row>
    <row r="137" spans="1:19" ht="14.4" customHeight="1" x14ac:dyDescent="0.3">
      <c r="A137" s="831" t="s">
        <v>4976</v>
      </c>
      <c r="B137" s="832" t="s">
        <v>4992</v>
      </c>
      <c r="C137" s="832" t="s">
        <v>597</v>
      </c>
      <c r="D137" s="832" t="s">
        <v>2183</v>
      </c>
      <c r="E137" s="832" t="s">
        <v>4993</v>
      </c>
      <c r="F137" s="832" t="s">
        <v>4996</v>
      </c>
      <c r="G137" s="832" t="s">
        <v>4997</v>
      </c>
      <c r="H137" s="849">
        <v>1.1000000000000001</v>
      </c>
      <c r="I137" s="849">
        <v>166.1</v>
      </c>
      <c r="J137" s="832">
        <v>3.666666666666667</v>
      </c>
      <c r="K137" s="832">
        <v>150.99999999999997</v>
      </c>
      <c r="L137" s="849">
        <v>0.30000000000000004</v>
      </c>
      <c r="M137" s="849">
        <v>45.3</v>
      </c>
      <c r="N137" s="832">
        <v>1</v>
      </c>
      <c r="O137" s="832">
        <v>150.99999999999997</v>
      </c>
      <c r="P137" s="849">
        <v>0.70000000000000007</v>
      </c>
      <c r="Q137" s="849">
        <v>81.31</v>
      </c>
      <c r="R137" s="837">
        <v>1.7949227373068435</v>
      </c>
      <c r="S137" s="850">
        <v>116.15714285714284</v>
      </c>
    </row>
    <row r="138" spans="1:19" ht="14.4" customHeight="1" x14ac:dyDescent="0.3">
      <c r="A138" s="831" t="s">
        <v>4976</v>
      </c>
      <c r="B138" s="832" t="s">
        <v>4992</v>
      </c>
      <c r="C138" s="832" t="s">
        <v>597</v>
      </c>
      <c r="D138" s="832" t="s">
        <v>2183</v>
      </c>
      <c r="E138" s="832" t="s">
        <v>4993</v>
      </c>
      <c r="F138" s="832" t="s">
        <v>5000</v>
      </c>
      <c r="G138" s="832" t="s">
        <v>5001</v>
      </c>
      <c r="H138" s="849">
        <v>0.60000000000000009</v>
      </c>
      <c r="I138" s="849">
        <v>152.13</v>
      </c>
      <c r="J138" s="832">
        <v>0.75</v>
      </c>
      <c r="K138" s="832">
        <v>253.54999999999995</v>
      </c>
      <c r="L138" s="849">
        <v>0.8</v>
      </c>
      <c r="M138" s="849">
        <v>202.84</v>
      </c>
      <c r="N138" s="832">
        <v>1</v>
      </c>
      <c r="O138" s="832">
        <v>253.54999999999998</v>
      </c>
      <c r="P138" s="849">
        <v>0.2</v>
      </c>
      <c r="Q138" s="849">
        <v>50.71</v>
      </c>
      <c r="R138" s="837">
        <v>0.25</v>
      </c>
      <c r="S138" s="850">
        <v>253.54999999999998</v>
      </c>
    </row>
    <row r="139" spans="1:19" ht="14.4" customHeight="1" x14ac:dyDescent="0.3">
      <c r="A139" s="831" t="s">
        <v>4976</v>
      </c>
      <c r="B139" s="832" t="s">
        <v>4992</v>
      </c>
      <c r="C139" s="832" t="s">
        <v>597</v>
      </c>
      <c r="D139" s="832" t="s">
        <v>2183</v>
      </c>
      <c r="E139" s="832" t="s">
        <v>4993</v>
      </c>
      <c r="F139" s="832" t="s">
        <v>5003</v>
      </c>
      <c r="G139" s="832" t="s">
        <v>651</v>
      </c>
      <c r="H139" s="849">
        <v>3</v>
      </c>
      <c r="I139" s="849">
        <v>41.22</v>
      </c>
      <c r="J139" s="832"/>
      <c r="K139" s="832">
        <v>13.74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4976</v>
      </c>
      <c r="B140" s="832" t="s">
        <v>4992</v>
      </c>
      <c r="C140" s="832" t="s">
        <v>597</v>
      </c>
      <c r="D140" s="832" t="s">
        <v>2183</v>
      </c>
      <c r="E140" s="832" t="s">
        <v>4993</v>
      </c>
      <c r="F140" s="832" t="s">
        <v>5011</v>
      </c>
      <c r="G140" s="832" t="s">
        <v>623</v>
      </c>
      <c r="H140" s="849"/>
      <c r="I140" s="849"/>
      <c r="J140" s="832"/>
      <c r="K140" s="832"/>
      <c r="L140" s="849"/>
      <c r="M140" s="849"/>
      <c r="N140" s="832"/>
      <c r="O140" s="832"/>
      <c r="P140" s="849">
        <v>0.2</v>
      </c>
      <c r="Q140" s="849">
        <v>14.14</v>
      </c>
      <c r="R140" s="837"/>
      <c r="S140" s="850">
        <v>70.7</v>
      </c>
    </row>
    <row r="141" spans="1:19" ht="14.4" customHeight="1" x14ac:dyDescent="0.3">
      <c r="A141" s="831" t="s">
        <v>4976</v>
      </c>
      <c r="B141" s="832" t="s">
        <v>4992</v>
      </c>
      <c r="C141" s="832" t="s">
        <v>597</v>
      </c>
      <c r="D141" s="832" t="s">
        <v>2183</v>
      </c>
      <c r="E141" s="832" t="s">
        <v>4993</v>
      </c>
      <c r="F141" s="832" t="s">
        <v>5012</v>
      </c>
      <c r="G141" s="832" t="s">
        <v>5013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0.1</v>
      </c>
      <c r="Q141" s="849">
        <v>6.97</v>
      </c>
      <c r="R141" s="837"/>
      <c r="S141" s="850">
        <v>69.699999999999989</v>
      </c>
    </row>
    <row r="142" spans="1:19" ht="14.4" customHeight="1" x14ac:dyDescent="0.3">
      <c r="A142" s="831" t="s">
        <v>4976</v>
      </c>
      <c r="B142" s="832" t="s">
        <v>4992</v>
      </c>
      <c r="C142" s="832" t="s">
        <v>597</v>
      </c>
      <c r="D142" s="832" t="s">
        <v>2183</v>
      </c>
      <c r="E142" s="832" t="s">
        <v>4993</v>
      </c>
      <c r="F142" s="832" t="s">
        <v>5014</v>
      </c>
      <c r="G142" s="832" t="s">
        <v>621</v>
      </c>
      <c r="H142" s="849">
        <v>0.4</v>
      </c>
      <c r="I142" s="849">
        <v>235.82</v>
      </c>
      <c r="J142" s="832">
        <v>0.60466666666666669</v>
      </c>
      <c r="K142" s="832">
        <v>589.54999999999995</v>
      </c>
      <c r="L142" s="849">
        <v>0.60000000000000009</v>
      </c>
      <c r="M142" s="849">
        <v>390</v>
      </c>
      <c r="N142" s="832">
        <v>1</v>
      </c>
      <c r="O142" s="832">
        <v>649.99999999999989</v>
      </c>
      <c r="P142" s="849">
        <v>0.2</v>
      </c>
      <c r="Q142" s="849">
        <v>130</v>
      </c>
      <c r="R142" s="837">
        <v>0.33333333333333331</v>
      </c>
      <c r="S142" s="850">
        <v>650</v>
      </c>
    </row>
    <row r="143" spans="1:19" ht="14.4" customHeight="1" x14ac:dyDescent="0.3">
      <c r="A143" s="831" t="s">
        <v>4976</v>
      </c>
      <c r="B143" s="832" t="s">
        <v>4992</v>
      </c>
      <c r="C143" s="832" t="s">
        <v>597</v>
      </c>
      <c r="D143" s="832" t="s">
        <v>2183</v>
      </c>
      <c r="E143" s="832" t="s">
        <v>4993</v>
      </c>
      <c r="F143" s="832" t="s">
        <v>5015</v>
      </c>
      <c r="G143" s="832" t="s">
        <v>5016</v>
      </c>
      <c r="H143" s="849">
        <v>3</v>
      </c>
      <c r="I143" s="849">
        <v>63.39</v>
      </c>
      <c r="J143" s="832">
        <v>0.75</v>
      </c>
      <c r="K143" s="832">
        <v>21.13</v>
      </c>
      <c r="L143" s="849">
        <v>4</v>
      </c>
      <c r="M143" s="849">
        <v>84.52</v>
      </c>
      <c r="N143" s="832">
        <v>1</v>
      </c>
      <c r="O143" s="832">
        <v>21.13</v>
      </c>
      <c r="P143" s="849">
        <v>1</v>
      </c>
      <c r="Q143" s="849">
        <v>16.8</v>
      </c>
      <c r="R143" s="837">
        <v>0.19876952200662568</v>
      </c>
      <c r="S143" s="850">
        <v>16.8</v>
      </c>
    </row>
    <row r="144" spans="1:19" ht="14.4" customHeight="1" x14ac:dyDescent="0.3">
      <c r="A144" s="831" t="s">
        <v>4976</v>
      </c>
      <c r="B144" s="832" t="s">
        <v>4992</v>
      </c>
      <c r="C144" s="832" t="s">
        <v>597</v>
      </c>
      <c r="D144" s="832" t="s">
        <v>2183</v>
      </c>
      <c r="E144" s="832" t="s">
        <v>4993</v>
      </c>
      <c r="F144" s="832" t="s">
        <v>5022</v>
      </c>
      <c r="G144" s="832" t="s">
        <v>627</v>
      </c>
      <c r="H144" s="849">
        <v>0.7</v>
      </c>
      <c r="I144" s="849">
        <v>235.39000000000001</v>
      </c>
      <c r="J144" s="832">
        <v>3.8683648315529995</v>
      </c>
      <c r="K144" s="832">
        <v>336.2714285714286</v>
      </c>
      <c r="L144" s="849">
        <v>0.25</v>
      </c>
      <c r="M144" s="849">
        <v>60.85</v>
      </c>
      <c r="N144" s="832">
        <v>1</v>
      </c>
      <c r="O144" s="832">
        <v>243.4</v>
      </c>
      <c r="P144" s="849">
        <v>0.35</v>
      </c>
      <c r="Q144" s="849">
        <v>85.19</v>
      </c>
      <c r="R144" s="837">
        <v>1.4</v>
      </c>
      <c r="S144" s="850">
        <v>243.4</v>
      </c>
    </row>
    <row r="145" spans="1:19" ht="14.4" customHeight="1" x14ac:dyDescent="0.3">
      <c r="A145" s="831" t="s">
        <v>4976</v>
      </c>
      <c r="B145" s="832" t="s">
        <v>4992</v>
      </c>
      <c r="C145" s="832" t="s">
        <v>597</v>
      </c>
      <c r="D145" s="832" t="s">
        <v>2183</v>
      </c>
      <c r="E145" s="832" t="s">
        <v>4993</v>
      </c>
      <c r="F145" s="832" t="s">
        <v>5023</v>
      </c>
      <c r="G145" s="832" t="s">
        <v>2132</v>
      </c>
      <c r="H145" s="849">
        <v>0.30000000000000004</v>
      </c>
      <c r="I145" s="849">
        <v>11.25</v>
      </c>
      <c r="J145" s="832">
        <v>1</v>
      </c>
      <c r="K145" s="832">
        <v>37.499999999999993</v>
      </c>
      <c r="L145" s="849">
        <v>0.30000000000000004</v>
      </c>
      <c r="M145" s="849">
        <v>11.25</v>
      </c>
      <c r="N145" s="832">
        <v>1</v>
      </c>
      <c r="O145" s="832">
        <v>37.499999999999993</v>
      </c>
      <c r="P145" s="849">
        <v>0.1</v>
      </c>
      <c r="Q145" s="849">
        <v>3.75</v>
      </c>
      <c r="R145" s="837">
        <v>0.33333333333333331</v>
      </c>
      <c r="S145" s="850">
        <v>37.5</v>
      </c>
    </row>
    <row r="146" spans="1:19" ht="14.4" customHeight="1" x14ac:dyDescent="0.3">
      <c r="A146" s="831" t="s">
        <v>4976</v>
      </c>
      <c r="B146" s="832" t="s">
        <v>4992</v>
      </c>
      <c r="C146" s="832" t="s">
        <v>597</v>
      </c>
      <c r="D146" s="832" t="s">
        <v>2183</v>
      </c>
      <c r="E146" s="832" t="s">
        <v>4993</v>
      </c>
      <c r="F146" s="832" t="s">
        <v>5024</v>
      </c>
      <c r="G146" s="832" t="s">
        <v>1565</v>
      </c>
      <c r="H146" s="849">
        <v>0.2</v>
      </c>
      <c r="I146" s="849">
        <v>113.3</v>
      </c>
      <c r="J146" s="832"/>
      <c r="K146" s="832">
        <v>566.5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4976</v>
      </c>
      <c r="B147" s="832" t="s">
        <v>4992</v>
      </c>
      <c r="C147" s="832" t="s">
        <v>597</v>
      </c>
      <c r="D147" s="832" t="s">
        <v>2183</v>
      </c>
      <c r="E147" s="832" t="s">
        <v>5026</v>
      </c>
      <c r="F147" s="832" t="s">
        <v>5033</v>
      </c>
      <c r="G147" s="832" t="s">
        <v>5034</v>
      </c>
      <c r="H147" s="849"/>
      <c r="I147" s="849"/>
      <c r="J147" s="832"/>
      <c r="K147" s="832"/>
      <c r="L147" s="849"/>
      <c r="M147" s="849"/>
      <c r="N147" s="832"/>
      <c r="O147" s="832"/>
      <c r="P147" s="849">
        <v>9</v>
      </c>
      <c r="Q147" s="849">
        <v>3501</v>
      </c>
      <c r="R147" s="837"/>
      <c r="S147" s="850">
        <v>389</v>
      </c>
    </row>
    <row r="148" spans="1:19" ht="14.4" customHeight="1" x14ac:dyDescent="0.3">
      <c r="A148" s="831" t="s">
        <v>4976</v>
      </c>
      <c r="B148" s="832" t="s">
        <v>4992</v>
      </c>
      <c r="C148" s="832" t="s">
        <v>597</v>
      </c>
      <c r="D148" s="832" t="s">
        <v>2183</v>
      </c>
      <c r="E148" s="832" t="s">
        <v>5026</v>
      </c>
      <c r="F148" s="832" t="s">
        <v>5035</v>
      </c>
      <c r="G148" s="832" t="s">
        <v>5034</v>
      </c>
      <c r="H148" s="849">
        <v>34</v>
      </c>
      <c r="I148" s="849">
        <v>15266</v>
      </c>
      <c r="J148" s="832">
        <v>11.333333333333334</v>
      </c>
      <c r="K148" s="832">
        <v>449</v>
      </c>
      <c r="L148" s="849">
        <v>3</v>
      </c>
      <c r="M148" s="849">
        <v>1347</v>
      </c>
      <c r="N148" s="832">
        <v>1</v>
      </c>
      <c r="O148" s="832">
        <v>449</v>
      </c>
      <c r="P148" s="849">
        <v>5</v>
      </c>
      <c r="Q148" s="849">
        <v>2245</v>
      </c>
      <c r="R148" s="837">
        <v>1.6666666666666667</v>
      </c>
      <c r="S148" s="850">
        <v>449</v>
      </c>
    </row>
    <row r="149" spans="1:19" ht="14.4" customHeight="1" x14ac:dyDescent="0.3">
      <c r="A149" s="831" t="s">
        <v>4976</v>
      </c>
      <c r="B149" s="832" t="s">
        <v>4992</v>
      </c>
      <c r="C149" s="832" t="s">
        <v>597</v>
      </c>
      <c r="D149" s="832" t="s">
        <v>2183</v>
      </c>
      <c r="E149" s="832" t="s">
        <v>5026</v>
      </c>
      <c r="F149" s="832" t="s">
        <v>5036</v>
      </c>
      <c r="G149" s="832" t="s">
        <v>5034</v>
      </c>
      <c r="H149" s="849">
        <v>5</v>
      </c>
      <c r="I149" s="849">
        <v>2500</v>
      </c>
      <c r="J149" s="832"/>
      <c r="K149" s="832">
        <v>500</v>
      </c>
      <c r="L149" s="849"/>
      <c r="M149" s="849"/>
      <c r="N149" s="832"/>
      <c r="O149" s="832"/>
      <c r="P149" s="849">
        <v>6</v>
      </c>
      <c r="Q149" s="849">
        <v>3000</v>
      </c>
      <c r="R149" s="837"/>
      <c r="S149" s="850">
        <v>500</v>
      </c>
    </row>
    <row r="150" spans="1:19" ht="14.4" customHeight="1" x14ac:dyDescent="0.3">
      <c r="A150" s="831" t="s">
        <v>4976</v>
      </c>
      <c r="B150" s="832" t="s">
        <v>4992</v>
      </c>
      <c r="C150" s="832" t="s">
        <v>597</v>
      </c>
      <c r="D150" s="832" t="s">
        <v>2183</v>
      </c>
      <c r="E150" s="832" t="s">
        <v>4959</v>
      </c>
      <c r="F150" s="832" t="s">
        <v>5037</v>
      </c>
      <c r="G150" s="832" t="s">
        <v>5038</v>
      </c>
      <c r="H150" s="849"/>
      <c r="I150" s="849"/>
      <c r="J150" s="832"/>
      <c r="K150" s="832"/>
      <c r="L150" s="849">
        <v>1</v>
      </c>
      <c r="M150" s="849">
        <v>78</v>
      </c>
      <c r="N150" s="832">
        <v>1</v>
      </c>
      <c r="O150" s="832">
        <v>78</v>
      </c>
      <c r="P150" s="849">
        <v>1</v>
      </c>
      <c r="Q150" s="849">
        <v>78</v>
      </c>
      <c r="R150" s="837">
        <v>1</v>
      </c>
      <c r="S150" s="850">
        <v>78</v>
      </c>
    </row>
    <row r="151" spans="1:19" ht="14.4" customHeight="1" x14ac:dyDescent="0.3">
      <c r="A151" s="831" t="s">
        <v>4976</v>
      </c>
      <c r="B151" s="832" t="s">
        <v>4992</v>
      </c>
      <c r="C151" s="832" t="s">
        <v>597</v>
      </c>
      <c r="D151" s="832" t="s">
        <v>2183</v>
      </c>
      <c r="E151" s="832" t="s">
        <v>4959</v>
      </c>
      <c r="F151" s="832" t="s">
        <v>5039</v>
      </c>
      <c r="G151" s="832" t="s">
        <v>5040</v>
      </c>
      <c r="H151" s="849">
        <v>54</v>
      </c>
      <c r="I151" s="849">
        <v>7776</v>
      </c>
      <c r="J151" s="832">
        <v>2.6630136986301371</v>
      </c>
      <c r="K151" s="832">
        <v>144</v>
      </c>
      <c r="L151" s="849">
        <v>20</v>
      </c>
      <c r="M151" s="849">
        <v>2920</v>
      </c>
      <c r="N151" s="832">
        <v>1</v>
      </c>
      <c r="O151" s="832">
        <v>146</v>
      </c>
      <c r="P151" s="849">
        <v>28</v>
      </c>
      <c r="Q151" s="849">
        <v>4116</v>
      </c>
      <c r="R151" s="837">
        <v>1.4095890410958904</v>
      </c>
      <c r="S151" s="850">
        <v>147</v>
      </c>
    </row>
    <row r="152" spans="1:19" ht="14.4" customHeight="1" x14ac:dyDescent="0.3">
      <c r="A152" s="831" t="s">
        <v>4976</v>
      </c>
      <c r="B152" s="832" t="s">
        <v>4992</v>
      </c>
      <c r="C152" s="832" t="s">
        <v>597</v>
      </c>
      <c r="D152" s="832" t="s">
        <v>2183</v>
      </c>
      <c r="E152" s="832" t="s">
        <v>4959</v>
      </c>
      <c r="F152" s="832" t="s">
        <v>5041</v>
      </c>
      <c r="G152" s="832" t="s">
        <v>5042</v>
      </c>
      <c r="H152" s="849">
        <v>10</v>
      </c>
      <c r="I152" s="849">
        <v>350</v>
      </c>
      <c r="J152" s="832">
        <v>0.72765072765072769</v>
      </c>
      <c r="K152" s="832">
        <v>35</v>
      </c>
      <c r="L152" s="849">
        <v>13</v>
      </c>
      <c r="M152" s="849">
        <v>481</v>
      </c>
      <c r="N152" s="832">
        <v>1</v>
      </c>
      <c r="O152" s="832">
        <v>37</v>
      </c>
      <c r="P152" s="849">
        <v>8</v>
      </c>
      <c r="Q152" s="849">
        <v>296</v>
      </c>
      <c r="R152" s="837">
        <v>0.61538461538461542</v>
      </c>
      <c r="S152" s="850">
        <v>37</v>
      </c>
    </row>
    <row r="153" spans="1:19" ht="14.4" customHeight="1" x14ac:dyDescent="0.3">
      <c r="A153" s="831" t="s">
        <v>4976</v>
      </c>
      <c r="B153" s="832" t="s">
        <v>4992</v>
      </c>
      <c r="C153" s="832" t="s">
        <v>597</v>
      </c>
      <c r="D153" s="832" t="s">
        <v>2183</v>
      </c>
      <c r="E153" s="832" t="s">
        <v>4959</v>
      </c>
      <c r="F153" s="832" t="s">
        <v>5043</v>
      </c>
      <c r="G153" s="832" t="s">
        <v>5044</v>
      </c>
      <c r="H153" s="849">
        <v>1</v>
      </c>
      <c r="I153" s="849">
        <v>110</v>
      </c>
      <c r="J153" s="832"/>
      <c r="K153" s="832">
        <v>110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4976</v>
      </c>
      <c r="B154" s="832" t="s">
        <v>4992</v>
      </c>
      <c r="C154" s="832" t="s">
        <v>597</v>
      </c>
      <c r="D154" s="832" t="s">
        <v>2183</v>
      </c>
      <c r="E154" s="832" t="s">
        <v>4959</v>
      </c>
      <c r="F154" s="832" t="s">
        <v>5045</v>
      </c>
      <c r="G154" s="832" t="s">
        <v>5046</v>
      </c>
      <c r="H154" s="849">
        <v>2</v>
      </c>
      <c r="I154" s="849">
        <v>246</v>
      </c>
      <c r="J154" s="832"/>
      <c r="K154" s="832">
        <v>123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4976</v>
      </c>
      <c r="B155" s="832" t="s">
        <v>4992</v>
      </c>
      <c r="C155" s="832" t="s">
        <v>597</v>
      </c>
      <c r="D155" s="832" t="s">
        <v>2183</v>
      </c>
      <c r="E155" s="832" t="s">
        <v>4959</v>
      </c>
      <c r="F155" s="832" t="s">
        <v>5047</v>
      </c>
      <c r="G155" s="832" t="s">
        <v>5048</v>
      </c>
      <c r="H155" s="849">
        <v>9</v>
      </c>
      <c r="I155" s="849">
        <v>5877</v>
      </c>
      <c r="J155" s="832">
        <v>0.76215795616651538</v>
      </c>
      <c r="K155" s="832">
        <v>653</v>
      </c>
      <c r="L155" s="849">
        <v>11</v>
      </c>
      <c r="M155" s="849">
        <v>7711</v>
      </c>
      <c r="N155" s="832">
        <v>1</v>
      </c>
      <c r="O155" s="832">
        <v>701</v>
      </c>
      <c r="P155" s="849">
        <v>15</v>
      </c>
      <c r="Q155" s="849">
        <v>10515</v>
      </c>
      <c r="R155" s="837">
        <v>1.3636363636363635</v>
      </c>
      <c r="S155" s="850">
        <v>701</v>
      </c>
    </row>
    <row r="156" spans="1:19" ht="14.4" customHeight="1" x14ac:dyDescent="0.3">
      <c r="A156" s="831" t="s">
        <v>4976</v>
      </c>
      <c r="B156" s="832" t="s">
        <v>4992</v>
      </c>
      <c r="C156" s="832" t="s">
        <v>597</v>
      </c>
      <c r="D156" s="832" t="s">
        <v>2183</v>
      </c>
      <c r="E156" s="832" t="s">
        <v>4959</v>
      </c>
      <c r="F156" s="832" t="s">
        <v>5053</v>
      </c>
      <c r="G156" s="832" t="s">
        <v>5054</v>
      </c>
      <c r="H156" s="849">
        <v>12</v>
      </c>
      <c r="I156" s="849">
        <v>133.32999999999998</v>
      </c>
      <c r="J156" s="832">
        <v>0.17390793953069769</v>
      </c>
      <c r="K156" s="832">
        <v>11.110833333333332</v>
      </c>
      <c r="L156" s="849">
        <v>23</v>
      </c>
      <c r="M156" s="849">
        <v>766.67</v>
      </c>
      <c r="N156" s="832">
        <v>1</v>
      </c>
      <c r="O156" s="832">
        <v>33.333478260869562</v>
      </c>
      <c r="P156" s="849">
        <v>24</v>
      </c>
      <c r="Q156" s="849">
        <v>800.01</v>
      </c>
      <c r="R156" s="837">
        <v>1.0434867674488373</v>
      </c>
      <c r="S156" s="850">
        <v>33.333750000000002</v>
      </c>
    </row>
    <row r="157" spans="1:19" ht="14.4" customHeight="1" x14ac:dyDescent="0.3">
      <c r="A157" s="831" t="s">
        <v>4976</v>
      </c>
      <c r="B157" s="832" t="s">
        <v>4992</v>
      </c>
      <c r="C157" s="832" t="s">
        <v>597</v>
      </c>
      <c r="D157" s="832" t="s">
        <v>2183</v>
      </c>
      <c r="E157" s="832" t="s">
        <v>4959</v>
      </c>
      <c r="F157" s="832" t="s">
        <v>5057</v>
      </c>
      <c r="G157" s="832" t="s">
        <v>5058</v>
      </c>
      <c r="H157" s="849">
        <v>100</v>
      </c>
      <c r="I157" s="849">
        <v>11400</v>
      </c>
      <c r="J157" s="832">
        <v>2.375</v>
      </c>
      <c r="K157" s="832">
        <v>114</v>
      </c>
      <c r="L157" s="849">
        <v>40</v>
      </c>
      <c r="M157" s="849">
        <v>4800</v>
      </c>
      <c r="N157" s="832">
        <v>1</v>
      </c>
      <c r="O157" s="832">
        <v>120</v>
      </c>
      <c r="P157" s="849">
        <v>56</v>
      </c>
      <c r="Q157" s="849">
        <v>6720</v>
      </c>
      <c r="R157" s="837">
        <v>1.4</v>
      </c>
      <c r="S157" s="850">
        <v>120</v>
      </c>
    </row>
    <row r="158" spans="1:19" ht="14.4" customHeight="1" x14ac:dyDescent="0.3">
      <c r="A158" s="831" t="s">
        <v>4976</v>
      </c>
      <c r="B158" s="832" t="s">
        <v>4992</v>
      </c>
      <c r="C158" s="832" t="s">
        <v>597</v>
      </c>
      <c r="D158" s="832" t="s">
        <v>2183</v>
      </c>
      <c r="E158" s="832" t="s">
        <v>4959</v>
      </c>
      <c r="F158" s="832" t="s">
        <v>5063</v>
      </c>
      <c r="G158" s="832" t="s">
        <v>5064</v>
      </c>
      <c r="H158" s="849">
        <v>14</v>
      </c>
      <c r="I158" s="849">
        <v>1078</v>
      </c>
      <c r="J158" s="832">
        <v>2.8</v>
      </c>
      <c r="K158" s="832">
        <v>77</v>
      </c>
      <c r="L158" s="849">
        <v>5</v>
      </c>
      <c r="M158" s="849">
        <v>385</v>
      </c>
      <c r="N158" s="832">
        <v>1</v>
      </c>
      <c r="O158" s="832">
        <v>77</v>
      </c>
      <c r="P158" s="849">
        <v>7</v>
      </c>
      <c r="Q158" s="849">
        <v>539</v>
      </c>
      <c r="R158" s="837">
        <v>1.4</v>
      </c>
      <c r="S158" s="850">
        <v>77</v>
      </c>
    </row>
    <row r="159" spans="1:19" ht="14.4" customHeight="1" x14ac:dyDescent="0.3">
      <c r="A159" s="831" t="s">
        <v>4976</v>
      </c>
      <c r="B159" s="832" t="s">
        <v>4992</v>
      </c>
      <c r="C159" s="832" t="s">
        <v>597</v>
      </c>
      <c r="D159" s="832" t="s">
        <v>2183</v>
      </c>
      <c r="E159" s="832" t="s">
        <v>4959</v>
      </c>
      <c r="F159" s="832" t="s">
        <v>5065</v>
      </c>
      <c r="G159" s="832" t="s">
        <v>5066</v>
      </c>
      <c r="H159" s="849">
        <v>2</v>
      </c>
      <c r="I159" s="849">
        <v>1212</v>
      </c>
      <c r="J159" s="832">
        <v>0.49029126213592233</v>
      </c>
      <c r="K159" s="832">
        <v>606</v>
      </c>
      <c r="L159" s="849">
        <v>4</v>
      </c>
      <c r="M159" s="849">
        <v>2472</v>
      </c>
      <c r="N159" s="832">
        <v>1</v>
      </c>
      <c r="O159" s="832">
        <v>618</v>
      </c>
      <c r="P159" s="849">
        <v>1</v>
      </c>
      <c r="Q159" s="849">
        <v>619</v>
      </c>
      <c r="R159" s="837">
        <v>0.25040453074433655</v>
      </c>
      <c r="S159" s="850">
        <v>619</v>
      </c>
    </row>
    <row r="160" spans="1:19" ht="14.4" customHeight="1" x14ac:dyDescent="0.3">
      <c r="A160" s="831" t="s">
        <v>4976</v>
      </c>
      <c r="B160" s="832" t="s">
        <v>4992</v>
      </c>
      <c r="C160" s="832" t="s">
        <v>597</v>
      </c>
      <c r="D160" s="832" t="s">
        <v>2183</v>
      </c>
      <c r="E160" s="832" t="s">
        <v>4959</v>
      </c>
      <c r="F160" s="832" t="s">
        <v>5069</v>
      </c>
      <c r="G160" s="832" t="s">
        <v>5070</v>
      </c>
      <c r="H160" s="849">
        <v>22</v>
      </c>
      <c r="I160" s="849">
        <v>3630</v>
      </c>
      <c r="J160" s="832">
        <v>1.2817796610169492</v>
      </c>
      <c r="K160" s="832">
        <v>165</v>
      </c>
      <c r="L160" s="849">
        <v>16</v>
      </c>
      <c r="M160" s="849">
        <v>2832</v>
      </c>
      <c r="N160" s="832">
        <v>1</v>
      </c>
      <c r="O160" s="832">
        <v>177</v>
      </c>
      <c r="P160" s="849">
        <v>9</v>
      </c>
      <c r="Q160" s="849">
        <v>1593</v>
      </c>
      <c r="R160" s="837">
        <v>0.5625</v>
      </c>
      <c r="S160" s="850">
        <v>177</v>
      </c>
    </row>
    <row r="161" spans="1:19" ht="14.4" customHeight="1" x14ac:dyDescent="0.3">
      <c r="A161" s="831" t="s">
        <v>4976</v>
      </c>
      <c r="B161" s="832" t="s">
        <v>4992</v>
      </c>
      <c r="C161" s="832" t="s">
        <v>597</v>
      </c>
      <c r="D161" s="832" t="s">
        <v>2183</v>
      </c>
      <c r="E161" s="832" t="s">
        <v>4959</v>
      </c>
      <c r="F161" s="832" t="s">
        <v>5071</v>
      </c>
      <c r="G161" s="832" t="s">
        <v>5072</v>
      </c>
      <c r="H161" s="849">
        <v>10</v>
      </c>
      <c r="I161" s="849">
        <v>12600</v>
      </c>
      <c r="J161" s="832">
        <v>9.7222222222222214</v>
      </c>
      <c r="K161" s="832">
        <v>1260</v>
      </c>
      <c r="L161" s="849">
        <v>1</v>
      </c>
      <c r="M161" s="849">
        <v>1296</v>
      </c>
      <c r="N161" s="832">
        <v>1</v>
      </c>
      <c r="O161" s="832">
        <v>1296</v>
      </c>
      <c r="P161" s="849">
        <v>6</v>
      </c>
      <c r="Q161" s="849">
        <v>7776</v>
      </c>
      <c r="R161" s="837">
        <v>6</v>
      </c>
      <c r="S161" s="850">
        <v>1296</v>
      </c>
    </row>
    <row r="162" spans="1:19" ht="14.4" customHeight="1" x14ac:dyDescent="0.3">
      <c r="A162" s="831" t="s">
        <v>4976</v>
      </c>
      <c r="B162" s="832" t="s">
        <v>4992</v>
      </c>
      <c r="C162" s="832" t="s">
        <v>597</v>
      </c>
      <c r="D162" s="832" t="s">
        <v>4921</v>
      </c>
      <c r="E162" s="832" t="s">
        <v>4959</v>
      </c>
      <c r="F162" s="832" t="s">
        <v>4960</v>
      </c>
      <c r="G162" s="832" t="s">
        <v>4961</v>
      </c>
      <c r="H162" s="849">
        <v>133</v>
      </c>
      <c r="I162" s="849">
        <v>31255</v>
      </c>
      <c r="J162" s="832">
        <v>0.85877180931446628</v>
      </c>
      <c r="K162" s="832">
        <v>235</v>
      </c>
      <c r="L162" s="849">
        <v>145</v>
      </c>
      <c r="M162" s="849">
        <v>36395</v>
      </c>
      <c r="N162" s="832">
        <v>1</v>
      </c>
      <c r="O162" s="832">
        <v>251</v>
      </c>
      <c r="P162" s="849">
        <v>104</v>
      </c>
      <c r="Q162" s="849">
        <v>26104</v>
      </c>
      <c r="R162" s="837">
        <v>0.71724137931034482</v>
      </c>
      <c r="S162" s="850">
        <v>251</v>
      </c>
    </row>
    <row r="163" spans="1:19" ht="14.4" customHeight="1" x14ac:dyDescent="0.3">
      <c r="A163" s="831" t="s">
        <v>4976</v>
      </c>
      <c r="B163" s="832" t="s">
        <v>4992</v>
      </c>
      <c r="C163" s="832" t="s">
        <v>597</v>
      </c>
      <c r="D163" s="832" t="s">
        <v>2184</v>
      </c>
      <c r="E163" s="832" t="s">
        <v>4959</v>
      </c>
      <c r="F163" s="832" t="s">
        <v>5041</v>
      </c>
      <c r="G163" s="832" t="s">
        <v>5042</v>
      </c>
      <c r="H163" s="849"/>
      <c r="I163" s="849"/>
      <c r="J163" s="832"/>
      <c r="K163" s="832"/>
      <c r="L163" s="849">
        <v>3</v>
      </c>
      <c r="M163" s="849">
        <v>111</v>
      </c>
      <c r="N163" s="832">
        <v>1</v>
      </c>
      <c r="O163" s="832">
        <v>37</v>
      </c>
      <c r="P163" s="849">
        <v>1</v>
      </c>
      <c r="Q163" s="849">
        <v>37</v>
      </c>
      <c r="R163" s="837">
        <v>0.33333333333333331</v>
      </c>
      <c r="S163" s="850">
        <v>37</v>
      </c>
    </row>
    <row r="164" spans="1:19" ht="14.4" customHeight="1" x14ac:dyDescent="0.3">
      <c r="A164" s="831" t="s">
        <v>4976</v>
      </c>
      <c r="B164" s="832" t="s">
        <v>4992</v>
      </c>
      <c r="C164" s="832" t="s">
        <v>597</v>
      </c>
      <c r="D164" s="832" t="s">
        <v>2184</v>
      </c>
      <c r="E164" s="832" t="s">
        <v>4959</v>
      </c>
      <c r="F164" s="832" t="s">
        <v>4960</v>
      </c>
      <c r="G164" s="832" t="s">
        <v>4961</v>
      </c>
      <c r="H164" s="849">
        <v>30</v>
      </c>
      <c r="I164" s="849">
        <v>7050</v>
      </c>
      <c r="J164" s="832">
        <v>1.3375071143995447</v>
      </c>
      <c r="K164" s="832">
        <v>235</v>
      </c>
      <c r="L164" s="849">
        <v>21</v>
      </c>
      <c r="M164" s="849">
        <v>5271</v>
      </c>
      <c r="N164" s="832">
        <v>1</v>
      </c>
      <c r="O164" s="832">
        <v>251</v>
      </c>
      <c r="P164" s="849">
        <v>36</v>
      </c>
      <c r="Q164" s="849">
        <v>9036</v>
      </c>
      <c r="R164" s="837">
        <v>1.7142857142857142</v>
      </c>
      <c r="S164" s="850">
        <v>251</v>
      </c>
    </row>
    <row r="165" spans="1:19" ht="14.4" customHeight="1" x14ac:dyDescent="0.3">
      <c r="A165" s="831" t="s">
        <v>4976</v>
      </c>
      <c r="B165" s="832" t="s">
        <v>4992</v>
      </c>
      <c r="C165" s="832" t="s">
        <v>597</v>
      </c>
      <c r="D165" s="832" t="s">
        <v>2185</v>
      </c>
      <c r="E165" s="832" t="s">
        <v>4993</v>
      </c>
      <c r="F165" s="832" t="s">
        <v>4996</v>
      </c>
      <c r="G165" s="832" t="s">
        <v>4997</v>
      </c>
      <c r="H165" s="849"/>
      <c r="I165" s="849"/>
      <c r="J165" s="832"/>
      <c r="K165" s="832"/>
      <c r="L165" s="849">
        <v>0.1</v>
      </c>
      <c r="M165" s="849">
        <v>15.1</v>
      </c>
      <c r="N165" s="832">
        <v>1</v>
      </c>
      <c r="O165" s="832">
        <v>151</v>
      </c>
      <c r="P165" s="849"/>
      <c r="Q165" s="849"/>
      <c r="R165" s="837"/>
      <c r="S165" s="850"/>
    </row>
    <row r="166" spans="1:19" ht="14.4" customHeight="1" x14ac:dyDescent="0.3">
      <c r="A166" s="831" t="s">
        <v>4976</v>
      </c>
      <c r="B166" s="832" t="s">
        <v>4992</v>
      </c>
      <c r="C166" s="832" t="s">
        <v>597</v>
      </c>
      <c r="D166" s="832" t="s">
        <v>2185</v>
      </c>
      <c r="E166" s="832" t="s">
        <v>4993</v>
      </c>
      <c r="F166" s="832" t="s">
        <v>5000</v>
      </c>
      <c r="G166" s="832" t="s">
        <v>5001</v>
      </c>
      <c r="H166" s="849"/>
      <c r="I166" s="849"/>
      <c r="J166" s="832"/>
      <c r="K166" s="832"/>
      <c r="L166" s="849">
        <v>6.6</v>
      </c>
      <c r="M166" s="849">
        <v>1673.4500000000003</v>
      </c>
      <c r="N166" s="832">
        <v>1</v>
      </c>
      <c r="O166" s="832">
        <v>253.55303030303037</v>
      </c>
      <c r="P166" s="849">
        <v>11.8</v>
      </c>
      <c r="Q166" s="849">
        <v>3106.04</v>
      </c>
      <c r="R166" s="837">
        <v>1.8560697959305623</v>
      </c>
      <c r="S166" s="850">
        <v>263.22372881355932</v>
      </c>
    </row>
    <row r="167" spans="1:19" ht="14.4" customHeight="1" x14ac:dyDescent="0.3">
      <c r="A167" s="831" t="s">
        <v>4976</v>
      </c>
      <c r="B167" s="832" t="s">
        <v>4992</v>
      </c>
      <c r="C167" s="832" t="s">
        <v>597</v>
      </c>
      <c r="D167" s="832" t="s">
        <v>2185</v>
      </c>
      <c r="E167" s="832" t="s">
        <v>4993</v>
      </c>
      <c r="F167" s="832" t="s">
        <v>5003</v>
      </c>
      <c r="G167" s="832" t="s">
        <v>651</v>
      </c>
      <c r="H167" s="849"/>
      <c r="I167" s="849"/>
      <c r="J167" s="832"/>
      <c r="K167" s="832"/>
      <c r="L167" s="849">
        <v>4</v>
      </c>
      <c r="M167" s="849">
        <v>54.96</v>
      </c>
      <c r="N167" s="832">
        <v>1</v>
      </c>
      <c r="O167" s="832">
        <v>13.74</v>
      </c>
      <c r="P167" s="849">
        <v>1</v>
      </c>
      <c r="Q167" s="849">
        <v>13.74</v>
      </c>
      <c r="R167" s="837">
        <v>0.25</v>
      </c>
      <c r="S167" s="850">
        <v>13.74</v>
      </c>
    </row>
    <row r="168" spans="1:19" ht="14.4" customHeight="1" x14ac:dyDescent="0.3">
      <c r="A168" s="831" t="s">
        <v>4976</v>
      </c>
      <c r="B168" s="832" t="s">
        <v>4992</v>
      </c>
      <c r="C168" s="832" t="s">
        <v>597</v>
      </c>
      <c r="D168" s="832" t="s">
        <v>2185</v>
      </c>
      <c r="E168" s="832" t="s">
        <v>4993</v>
      </c>
      <c r="F168" s="832" t="s">
        <v>5010</v>
      </c>
      <c r="G168" s="832" t="s">
        <v>619</v>
      </c>
      <c r="H168" s="849"/>
      <c r="I168" s="849"/>
      <c r="J168" s="832"/>
      <c r="K168" s="832"/>
      <c r="L168" s="849">
        <v>0.1</v>
      </c>
      <c r="M168" s="849">
        <v>7.8</v>
      </c>
      <c r="N168" s="832">
        <v>1</v>
      </c>
      <c r="O168" s="832">
        <v>78</v>
      </c>
      <c r="P168" s="849">
        <v>0.2</v>
      </c>
      <c r="Q168" s="849">
        <v>15.6</v>
      </c>
      <c r="R168" s="837">
        <v>2</v>
      </c>
      <c r="S168" s="850">
        <v>78</v>
      </c>
    </row>
    <row r="169" spans="1:19" ht="14.4" customHeight="1" x14ac:dyDescent="0.3">
      <c r="A169" s="831" t="s">
        <v>4976</v>
      </c>
      <c r="B169" s="832" t="s">
        <v>4992</v>
      </c>
      <c r="C169" s="832" t="s">
        <v>597</v>
      </c>
      <c r="D169" s="832" t="s">
        <v>2185</v>
      </c>
      <c r="E169" s="832" t="s">
        <v>4993</v>
      </c>
      <c r="F169" s="832" t="s">
        <v>5014</v>
      </c>
      <c r="G169" s="832" t="s">
        <v>621</v>
      </c>
      <c r="H169" s="849"/>
      <c r="I169" s="849"/>
      <c r="J169" s="832"/>
      <c r="K169" s="832"/>
      <c r="L169" s="849">
        <v>0.4</v>
      </c>
      <c r="M169" s="849">
        <v>260</v>
      </c>
      <c r="N169" s="832">
        <v>1</v>
      </c>
      <c r="O169" s="832">
        <v>650</v>
      </c>
      <c r="P169" s="849">
        <v>0.2</v>
      </c>
      <c r="Q169" s="849">
        <v>130</v>
      </c>
      <c r="R169" s="837">
        <v>0.5</v>
      </c>
      <c r="S169" s="850">
        <v>650</v>
      </c>
    </row>
    <row r="170" spans="1:19" ht="14.4" customHeight="1" x14ac:dyDescent="0.3">
      <c r="A170" s="831" t="s">
        <v>4976</v>
      </c>
      <c r="B170" s="832" t="s">
        <v>4992</v>
      </c>
      <c r="C170" s="832" t="s">
        <v>597</v>
      </c>
      <c r="D170" s="832" t="s">
        <v>2185</v>
      </c>
      <c r="E170" s="832" t="s">
        <v>4993</v>
      </c>
      <c r="F170" s="832" t="s">
        <v>5020</v>
      </c>
      <c r="G170" s="832" t="s">
        <v>627</v>
      </c>
      <c r="H170" s="849"/>
      <c r="I170" s="849"/>
      <c r="J170" s="832"/>
      <c r="K170" s="832"/>
      <c r="L170" s="849">
        <v>0.02</v>
      </c>
      <c r="M170" s="849">
        <v>2.4300000000000002</v>
      </c>
      <c r="N170" s="832">
        <v>1</v>
      </c>
      <c r="O170" s="832">
        <v>121.5</v>
      </c>
      <c r="P170" s="849"/>
      <c r="Q170" s="849"/>
      <c r="R170" s="837"/>
      <c r="S170" s="850"/>
    </row>
    <row r="171" spans="1:19" ht="14.4" customHeight="1" x14ac:dyDescent="0.3">
      <c r="A171" s="831" t="s">
        <v>4976</v>
      </c>
      <c r="B171" s="832" t="s">
        <v>4992</v>
      </c>
      <c r="C171" s="832" t="s">
        <v>597</v>
      </c>
      <c r="D171" s="832" t="s">
        <v>2185</v>
      </c>
      <c r="E171" s="832" t="s">
        <v>4993</v>
      </c>
      <c r="F171" s="832" t="s">
        <v>5022</v>
      </c>
      <c r="G171" s="832" t="s">
        <v>627</v>
      </c>
      <c r="H171" s="849"/>
      <c r="I171" s="849"/>
      <c r="J171" s="832"/>
      <c r="K171" s="832"/>
      <c r="L171" s="849">
        <v>1.05</v>
      </c>
      <c r="M171" s="849">
        <v>255.57</v>
      </c>
      <c r="N171" s="832">
        <v>1</v>
      </c>
      <c r="O171" s="832">
        <v>243.39999999999998</v>
      </c>
      <c r="P171" s="849">
        <v>1.9</v>
      </c>
      <c r="Q171" s="849">
        <v>462.46000000000004</v>
      </c>
      <c r="R171" s="837">
        <v>1.8095238095238098</v>
      </c>
      <c r="S171" s="850">
        <v>243.40000000000003</v>
      </c>
    </row>
    <row r="172" spans="1:19" ht="14.4" customHeight="1" x14ac:dyDescent="0.3">
      <c r="A172" s="831" t="s">
        <v>4976</v>
      </c>
      <c r="B172" s="832" t="s">
        <v>4992</v>
      </c>
      <c r="C172" s="832" t="s">
        <v>597</v>
      </c>
      <c r="D172" s="832" t="s">
        <v>2185</v>
      </c>
      <c r="E172" s="832" t="s">
        <v>4993</v>
      </c>
      <c r="F172" s="832" t="s">
        <v>5023</v>
      </c>
      <c r="G172" s="832" t="s">
        <v>2132</v>
      </c>
      <c r="H172" s="849"/>
      <c r="I172" s="849"/>
      <c r="J172" s="832"/>
      <c r="K172" s="832"/>
      <c r="L172" s="849">
        <v>0.5</v>
      </c>
      <c r="M172" s="849">
        <v>18.75</v>
      </c>
      <c r="N172" s="832">
        <v>1</v>
      </c>
      <c r="O172" s="832">
        <v>37.5</v>
      </c>
      <c r="P172" s="849">
        <v>0.1</v>
      </c>
      <c r="Q172" s="849">
        <v>3.75</v>
      </c>
      <c r="R172" s="837">
        <v>0.2</v>
      </c>
      <c r="S172" s="850">
        <v>37.5</v>
      </c>
    </row>
    <row r="173" spans="1:19" ht="14.4" customHeight="1" x14ac:dyDescent="0.3">
      <c r="A173" s="831" t="s">
        <v>4976</v>
      </c>
      <c r="B173" s="832" t="s">
        <v>4992</v>
      </c>
      <c r="C173" s="832" t="s">
        <v>597</v>
      </c>
      <c r="D173" s="832" t="s">
        <v>2185</v>
      </c>
      <c r="E173" s="832" t="s">
        <v>5026</v>
      </c>
      <c r="F173" s="832" t="s">
        <v>5035</v>
      </c>
      <c r="G173" s="832" t="s">
        <v>5034</v>
      </c>
      <c r="H173" s="849"/>
      <c r="I173" s="849"/>
      <c r="J173" s="832"/>
      <c r="K173" s="832"/>
      <c r="L173" s="849">
        <v>6</v>
      </c>
      <c r="M173" s="849">
        <v>2694</v>
      </c>
      <c r="N173" s="832">
        <v>1</v>
      </c>
      <c r="O173" s="832">
        <v>449</v>
      </c>
      <c r="P173" s="849"/>
      <c r="Q173" s="849"/>
      <c r="R173" s="837"/>
      <c r="S173" s="850"/>
    </row>
    <row r="174" spans="1:19" ht="14.4" customHeight="1" x14ac:dyDescent="0.3">
      <c r="A174" s="831" t="s">
        <v>4976</v>
      </c>
      <c r="B174" s="832" t="s">
        <v>4992</v>
      </c>
      <c r="C174" s="832" t="s">
        <v>597</v>
      </c>
      <c r="D174" s="832" t="s">
        <v>2185</v>
      </c>
      <c r="E174" s="832" t="s">
        <v>4959</v>
      </c>
      <c r="F174" s="832" t="s">
        <v>5037</v>
      </c>
      <c r="G174" s="832" t="s">
        <v>5038</v>
      </c>
      <c r="H174" s="849"/>
      <c r="I174" s="849"/>
      <c r="J174" s="832"/>
      <c r="K174" s="832"/>
      <c r="L174" s="849">
        <v>11</v>
      </c>
      <c r="M174" s="849">
        <v>858</v>
      </c>
      <c r="N174" s="832">
        <v>1</v>
      </c>
      <c r="O174" s="832">
        <v>78</v>
      </c>
      <c r="P174" s="849">
        <v>21</v>
      </c>
      <c r="Q174" s="849">
        <v>1638</v>
      </c>
      <c r="R174" s="837">
        <v>1.9090909090909092</v>
      </c>
      <c r="S174" s="850">
        <v>78</v>
      </c>
    </row>
    <row r="175" spans="1:19" ht="14.4" customHeight="1" x14ac:dyDescent="0.3">
      <c r="A175" s="831" t="s">
        <v>4976</v>
      </c>
      <c r="B175" s="832" t="s">
        <v>4992</v>
      </c>
      <c r="C175" s="832" t="s">
        <v>597</v>
      </c>
      <c r="D175" s="832" t="s">
        <v>2185</v>
      </c>
      <c r="E175" s="832" t="s">
        <v>4959</v>
      </c>
      <c r="F175" s="832" t="s">
        <v>5039</v>
      </c>
      <c r="G175" s="832" t="s">
        <v>5040</v>
      </c>
      <c r="H175" s="849"/>
      <c r="I175" s="849"/>
      <c r="J175" s="832"/>
      <c r="K175" s="832"/>
      <c r="L175" s="849">
        <v>90</v>
      </c>
      <c r="M175" s="849">
        <v>13140</v>
      </c>
      <c r="N175" s="832">
        <v>1</v>
      </c>
      <c r="O175" s="832">
        <v>146</v>
      </c>
      <c r="P175" s="849">
        <v>152</v>
      </c>
      <c r="Q175" s="849">
        <v>22344</v>
      </c>
      <c r="R175" s="837">
        <v>1.7004566210045662</v>
      </c>
      <c r="S175" s="850">
        <v>147</v>
      </c>
    </row>
    <row r="176" spans="1:19" ht="14.4" customHeight="1" x14ac:dyDescent="0.3">
      <c r="A176" s="831" t="s">
        <v>4976</v>
      </c>
      <c r="B176" s="832" t="s">
        <v>4992</v>
      </c>
      <c r="C176" s="832" t="s">
        <v>597</v>
      </c>
      <c r="D176" s="832" t="s">
        <v>2185</v>
      </c>
      <c r="E176" s="832" t="s">
        <v>4959</v>
      </c>
      <c r="F176" s="832" t="s">
        <v>5041</v>
      </c>
      <c r="G176" s="832" t="s">
        <v>5042</v>
      </c>
      <c r="H176" s="849"/>
      <c r="I176" s="849"/>
      <c r="J176" s="832"/>
      <c r="K176" s="832"/>
      <c r="L176" s="849">
        <v>32</v>
      </c>
      <c r="M176" s="849">
        <v>1184</v>
      </c>
      <c r="N176" s="832">
        <v>1</v>
      </c>
      <c r="O176" s="832">
        <v>37</v>
      </c>
      <c r="P176" s="849">
        <v>52</v>
      </c>
      <c r="Q176" s="849">
        <v>1924</v>
      </c>
      <c r="R176" s="837">
        <v>1.625</v>
      </c>
      <c r="S176" s="850">
        <v>37</v>
      </c>
    </row>
    <row r="177" spans="1:19" ht="14.4" customHeight="1" x14ac:dyDescent="0.3">
      <c r="A177" s="831" t="s">
        <v>4976</v>
      </c>
      <c r="B177" s="832" t="s">
        <v>4992</v>
      </c>
      <c r="C177" s="832" t="s">
        <v>597</v>
      </c>
      <c r="D177" s="832" t="s">
        <v>2185</v>
      </c>
      <c r="E177" s="832" t="s">
        <v>4959</v>
      </c>
      <c r="F177" s="832" t="s">
        <v>5043</v>
      </c>
      <c r="G177" s="832" t="s">
        <v>5044</v>
      </c>
      <c r="H177" s="849"/>
      <c r="I177" s="849"/>
      <c r="J177" s="832"/>
      <c r="K177" s="832"/>
      <c r="L177" s="849">
        <v>4</v>
      </c>
      <c r="M177" s="849">
        <v>464</v>
      </c>
      <c r="N177" s="832">
        <v>1</v>
      </c>
      <c r="O177" s="832">
        <v>116</v>
      </c>
      <c r="P177" s="849">
        <v>1</v>
      </c>
      <c r="Q177" s="849">
        <v>116</v>
      </c>
      <c r="R177" s="837">
        <v>0.25</v>
      </c>
      <c r="S177" s="850">
        <v>116</v>
      </c>
    </row>
    <row r="178" spans="1:19" ht="14.4" customHeight="1" x14ac:dyDescent="0.3">
      <c r="A178" s="831" t="s">
        <v>4976</v>
      </c>
      <c r="B178" s="832" t="s">
        <v>4992</v>
      </c>
      <c r="C178" s="832" t="s">
        <v>597</v>
      </c>
      <c r="D178" s="832" t="s">
        <v>2185</v>
      </c>
      <c r="E178" s="832" t="s">
        <v>4959</v>
      </c>
      <c r="F178" s="832" t="s">
        <v>5045</v>
      </c>
      <c r="G178" s="832" t="s">
        <v>5046</v>
      </c>
      <c r="H178" s="849"/>
      <c r="I178" s="849"/>
      <c r="J178" s="832"/>
      <c r="K178" s="832"/>
      <c r="L178" s="849">
        <v>13</v>
      </c>
      <c r="M178" s="849">
        <v>1677</v>
      </c>
      <c r="N178" s="832">
        <v>1</v>
      </c>
      <c r="O178" s="832">
        <v>129</v>
      </c>
      <c r="P178" s="849">
        <v>35</v>
      </c>
      <c r="Q178" s="849">
        <v>4515</v>
      </c>
      <c r="R178" s="837">
        <v>2.6923076923076925</v>
      </c>
      <c r="S178" s="850">
        <v>129</v>
      </c>
    </row>
    <row r="179" spans="1:19" ht="14.4" customHeight="1" x14ac:dyDescent="0.3">
      <c r="A179" s="831" t="s">
        <v>4976</v>
      </c>
      <c r="B179" s="832" t="s">
        <v>4992</v>
      </c>
      <c r="C179" s="832" t="s">
        <v>597</v>
      </c>
      <c r="D179" s="832" t="s">
        <v>2185</v>
      </c>
      <c r="E179" s="832" t="s">
        <v>4959</v>
      </c>
      <c r="F179" s="832" t="s">
        <v>5047</v>
      </c>
      <c r="G179" s="832" t="s">
        <v>5048</v>
      </c>
      <c r="H179" s="849"/>
      <c r="I179" s="849"/>
      <c r="J179" s="832"/>
      <c r="K179" s="832"/>
      <c r="L179" s="849">
        <v>34</v>
      </c>
      <c r="M179" s="849">
        <v>23834</v>
      </c>
      <c r="N179" s="832">
        <v>1</v>
      </c>
      <c r="O179" s="832">
        <v>701</v>
      </c>
      <c r="P179" s="849">
        <v>51</v>
      </c>
      <c r="Q179" s="849">
        <v>35751</v>
      </c>
      <c r="R179" s="837">
        <v>1.5</v>
      </c>
      <c r="S179" s="850">
        <v>701</v>
      </c>
    </row>
    <row r="180" spans="1:19" ht="14.4" customHeight="1" x14ac:dyDescent="0.3">
      <c r="A180" s="831" t="s">
        <v>4976</v>
      </c>
      <c r="B180" s="832" t="s">
        <v>4992</v>
      </c>
      <c r="C180" s="832" t="s">
        <v>597</v>
      </c>
      <c r="D180" s="832" t="s">
        <v>2185</v>
      </c>
      <c r="E180" s="832" t="s">
        <v>4959</v>
      </c>
      <c r="F180" s="832" t="s">
        <v>5049</v>
      </c>
      <c r="G180" s="832" t="s">
        <v>5050</v>
      </c>
      <c r="H180" s="849"/>
      <c r="I180" s="849"/>
      <c r="J180" s="832"/>
      <c r="K180" s="832"/>
      <c r="L180" s="849"/>
      <c r="M180" s="849"/>
      <c r="N180" s="832"/>
      <c r="O180" s="832"/>
      <c r="P180" s="849">
        <v>2</v>
      </c>
      <c r="Q180" s="849">
        <v>710</v>
      </c>
      <c r="R180" s="837"/>
      <c r="S180" s="850">
        <v>355</v>
      </c>
    </row>
    <row r="181" spans="1:19" ht="14.4" customHeight="1" x14ac:dyDescent="0.3">
      <c r="A181" s="831" t="s">
        <v>4976</v>
      </c>
      <c r="B181" s="832" t="s">
        <v>4992</v>
      </c>
      <c r="C181" s="832" t="s">
        <v>597</v>
      </c>
      <c r="D181" s="832" t="s">
        <v>2185</v>
      </c>
      <c r="E181" s="832" t="s">
        <v>4959</v>
      </c>
      <c r="F181" s="832" t="s">
        <v>5053</v>
      </c>
      <c r="G181" s="832" t="s">
        <v>5054</v>
      </c>
      <c r="H181" s="849"/>
      <c r="I181" s="849"/>
      <c r="J181" s="832"/>
      <c r="K181" s="832"/>
      <c r="L181" s="849">
        <v>186</v>
      </c>
      <c r="M181" s="849">
        <v>6200</v>
      </c>
      <c r="N181" s="832">
        <v>1</v>
      </c>
      <c r="O181" s="832">
        <v>33.333333333333336</v>
      </c>
      <c r="P181" s="849">
        <v>300</v>
      </c>
      <c r="Q181" s="849">
        <v>9999.99</v>
      </c>
      <c r="R181" s="837">
        <v>1.6129016129032259</v>
      </c>
      <c r="S181" s="850">
        <v>33.333300000000001</v>
      </c>
    </row>
    <row r="182" spans="1:19" ht="14.4" customHeight="1" x14ac:dyDescent="0.3">
      <c r="A182" s="831" t="s">
        <v>4976</v>
      </c>
      <c r="B182" s="832" t="s">
        <v>4992</v>
      </c>
      <c r="C182" s="832" t="s">
        <v>597</v>
      </c>
      <c r="D182" s="832" t="s">
        <v>2185</v>
      </c>
      <c r="E182" s="832" t="s">
        <v>4959</v>
      </c>
      <c r="F182" s="832" t="s">
        <v>5057</v>
      </c>
      <c r="G182" s="832" t="s">
        <v>5058</v>
      </c>
      <c r="H182" s="849"/>
      <c r="I182" s="849"/>
      <c r="J182" s="832"/>
      <c r="K182" s="832"/>
      <c r="L182" s="849">
        <v>177</v>
      </c>
      <c r="M182" s="849">
        <v>21240</v>
      </c>
      <c r="N182" s="832">
        <v>1</v>
      </c>
      <c r="O182" s="832">
        <v>120</v>
      </c>
      <c r="P182" s="849">
        <v>304</v>
      </c>
      <c r="Q182" s="849">
        <v>36480</v>
      </c>
      <c r="R182" s="837">
        <v>1.7175141242937852</v>
      </c>
      <c r="S182" s="850">
        <v>120</v>
      </c>
    </row>
    <row r="183" spans="1:19" ht="14.4" customHeight="1" x14ac:dyDescent="0.3">
      <c r="A183" s="831" t="s">
        <v>4976</v>
      </c>
      <c r="B183" s="832" t="s">
        <v>4992</v>
      </c>
      <c r="C183" s="832" t="s">
        <v>597</v>
      </c>
      <c r="D183" s="832" t="s">
        <v>2185</v>
      </c>
      <c r="E183" s="832" t="s">
        <v>4959</v>
      </c>
      <c r="F183" s="832" t="s">
        <v>5059</v>
      </c>
      <c r="G183" s="832" t="s">
        <v>5060</v>
      </c>
      <c r="H183" s="849"/>
      <c r="I183" s="849"/>
      <c r="J183" s="832"/>
      <c r="K183" s="832"/>
      <c r="L183" s="849">
        <v>2</v>
      </c>
      <c r="M183" s="849">
        <v>64</v>
      </c>
      <c r="N183" s="832">
        <v>1</v>
      </c>
      <c r="O183" s="832">
        <v>32</v>
      </c>
      <c r="P183" s="849">
        <v>2</v>
      </c>
      <c r="Q183" s="849">
        <v>64</v>
      </c>
      <c r="R183" s="837">
        <v>1</v>
      </c>
      <c r="S183" s="850">
        <v>32</v>
      </c>
    </row>
    <row r="184" spans="1:19" ht="14.4" customHeight="1" x14ac:dyDescent="0.3">
      <c r="A184" s="831" t="s">
        <v>4976</v>
      </c>
      <c r="B184" s="832" t="s">
        <v>4992</v>
      </c>
      <c r="C184" s="832" t="s">
        <v>597</v>
      </c>
      <c r="D184" s="832" t="s">
        <v>2185</v>
      </c>
      <c r="E184" s="832" t="s">
        <v>4959</v>
      </c>
      <c r="F184" s="832" t="s">
        <v>5061</v>
      </c>
      <c r="G184" s="832" t="s">
        <v>5062</v>
      </c>
      <c r="H184" s="849"/>
      <c r="I184" s="849"/>
      <c r="J184" s="832"/>
      <c r="K184" s="832"/>
      <c r="L184" s="849">
        <v>4</v>
      </c>
      <c r="M184" s="849">
        <v>296</v>
      </c>
      <c r="N184" s="832">
        <v>1</v>
      </c>
      <c r="O184" s="832">
        <v>74</v>
      </c>
      <c r="P184" s="849">
        <v>22</v>
      </c>
      <c r="Q184" s="849">
        <v>1628</v>
      </c>
      <c r="R184" s="837">
        <v>5.5</v>
      </c>
      <c r="S184" s="850">
        <v>74</v>
      </c>
    </row>
    <row r="185" spans="1:19" ht="14.4" customHeight="1" x14ac:dyDescent="0.3">
      <c r="A185" s="831" t="s">
        <v>4976</v>
      </c>
      <c r="B185" s="832" t="s">
        <v>4992</v>
      </c>
      <c r="C185" s="832" t="s">
        <v>597</v>
      </c>
      <c r="D185" s="832" t="s">
        <v>2185</v>
      </c>
      <c r="E185" s="832" t="s">
        <v>4959</v>
      </c>
      <c r="F185" s="832" t="s">
        <v>5063</v>
      </c>
      <c r="G185" s="832" t="s">
        <v>5064</v>
      </c>
      <c r="H185" s="849"/>
      <c r="I185" s="849"/>
      <c r="J185" s="832"/>
      <c r="K185" s="832"/>
      <c r="L185" s="849">
        <v>22</v>
      </c>
      <c r="M185" s="849">
        <v>1694</v>
      </c>
      <c r="N185" s="832">
        <v>1</v>
      </c>
      <c r="O185" s="832">
        <v>77</v>
      </c>
      <c r="P185" s="849">
        <v>38</v>
      </c>
      <c r="Q185" s="849">
        <v>2926</v>
      </c>
      <c r="R185" s="837">
        <v>1.7272727272727273</v>
      </c>
      <c r="S185" s="850">
        <v>77</v>
      </c>
    </row>
    <row r="186" spans="1:19" ht="14.4" customHeight="1" x14ac:dyDescent="0.3">
      <c r="A186" s="831" t="s">
        <v>4976</v>
      </c>
      <c r="B186" s="832" t="s">
        <v>4992</v>
      </c>
      <c r="C186" s="832" t="s">
        <v>597</v>
      </c>
      <c r="D186" s="832" t="s">
        <v>2185</v>
      </c>
      <c r="E186" s="832" t="s">
        <v>4959</v>
      </c>
      <c r="F186" s="832" t="s">
        <v>5065</v>
      </c>
      <c r="G186" s="832" t="s">
        <v>5066</v>
      </c>
      <c r="H186" s="849"/>
      <c r="I186" s="849"/>
      <c r="J186" s="832"/>
      <c r="K186" s="832"/>
      <c r="L186" s="849">
        <v>5</v>
      </c>
      <c r="M186" s="849">
        <v>3090</v>
      </c>
      <c r="N186" s="832">
        <v>1</v>
      </c>
      <c r="O186" s="832">
        <v>618</v>
      </c>
      <c r="P186" s="849">
        <v>1</v>
      </c>
      <c r="Q186" s="849">
        <v>619</v>
      </c>
      <c r="R186" s="837">
        <v>0.20032362459546926</v>
      </c>
      <c r="S186" s="850">
        <v>619</v>
      </c>
    </row>
    <row r="187" spans="1:19" ht="14.4" customHeight="1" x14ac:dyDescent="0.3">
      <c r="A187" s="831" t="s">
        <v>4976</v>
      </c>
      <c r="B187" s="832" t="s">
        <v>4992</v>
      </c>
      <c r="C187" s="832" t="s">
        <v>597</v>
      </c>
      <c r="D187" s="832" t="s">
        <v>2185</v>
      </c>
      <c r="E187" s="832" t="s">
        <v>4959</v>
      </c>
      <c r="F187" s="832" t="s">
        <v>5069</v>
      </c>
      <c r="G187" s="832" t="s">
        <v>5070</v>
      </c>
      <c r="H187" s="849"/>
      <c r="I187" s="849"/>
      <c r="J187" s="832"/>
      <c r="K187" s="832"/>
      <c r="L187" s="849">
        <v>152</v>
      </c>
      <c r="M187" s="849">
        <v>26904</v>
      </c>
      <c r="N187" s="832">
        <v>1</v>
      </c>
      <c r="O187" s="832">
        <v>177</v>
      </c>
      <c r="P187" s="849">
        <v>248</v>
      </c>
      <c r="Q187" s="849">
        <v>43896</v>
      </c>
      <c r="R187" s="837">
        <v>1.631578947368421</v>
      </c>
      <c r="S187" s="850">
        <v>177</v>
      </c>
    </row>
    <row r="188" spans="1:19" ht="14.4" customHeight="1" x14ac:dyDescent="0.3">
      <c r="A188" s="831" t="s">
        <v>4976</v>
      </c>
      <c r="B188" s="832" t="s">
        <v>4992</v>
      </c>
      <c r="C188" s="832" t="s">
        <v>597</v>
      </c>
      <c r="D188" s="832" t="s">
        <v>2185</v>
      </c>
      <c r="E188" s="832" t="s">
        <v>4959</v>
      </c>
      <c r="F188" s="832" t="s">
        <v>5071</v>
      </c>
      <c r="G188" s="832" t="s">
        <v>5072</v>
      </c>
      <c r="H188" s="849"/>
      <c r="I188" s="849"/>
      <c r="J188" s="832"/>
      <c r="K188" s="832"/>
      <c r="L188" s="849">
        <v>1</v>
      </c>
      <c r="M188" s="849">
        <v>1296</v>
      </c>
      <c r="N188" s="832">
        <v>1</v>
      </c>
      <c r="O188" s="832">
        <v>1296</v>
      </c>
      <c r="P188" s="849"/>
      <c r="Q188" s="849"/>
      <c r="R188" s="837"/>
      <c r="S188" s="850"/>
    </row>
    <row r="189" spans="1:19" ht="14.4" customHeight="1" x14ac:dyDescent="0.3">
      <c r="A189" s="831" t="s">
        <v>4976</v>
      </c>
      <c r="B189" s="832" t="s">
        <v>4992</v>
      </c>
      <c r="C189" s="832" t="s">
        <v>597</v>
      </c>
      <c r="D189" s="832" t="s">
        <v>4922</v>
      </c>
      <c r="E189" s="832" t="s">
        <v>4959</v>
      </c>
      <c r="F189" s="832" t="s">
        <v>4960</v>
      </c>
      <c r="G189" s="832" t="s">
        <v>4961</v>
      </c>
      <c r="H189" s="849">
        <v>20</v>
      </c>
      <c r="I189" s="849">
        <v>4700</v>
      </c>
      <c r="J189" s="832"/>
      <c r="K189" s="832">
        <v>235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4976</v>
      </c>
      <c r="B190" s="832" t="s">
        <v>4992</v>
      </c>
      <c r="C190" s="832" t="s">
        <v>597</v>
      </c>
      <c r="D190" s="832" t="s">
        <v>2186</v>
      </c>
      <c r="E190" s="832" t="s">
        <v>4993</v>
      </c>
      <c r="F190" s="832" t="s">
        <v>4996</v>
      </c>
      <c r="G190" s="832" t="s">
        <v>4997</v>
      </c>
      <c r="H190" s="849">
        <v>0.1</v>
      </c>
      <c r="I190" s="849">
        <v>15.1</v>
      </c>
      <c r="J190" s="832"/>
      <c r="K190" s="832">
        <v>151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4976</v>
      </c>
      <c r="B191" s="832" t="s">
        <v>4992</v>
      </c>
      <c r="C191" s="832" t="s">
        <v>597</v>
      </c>
      <c r="D191" s="832" t="s">
        <v>2186</v>
      </c>
      <c r="E191" s="832" t="s">
        <v>4993</v>
      </c>
      <c r="F191" s="832" t="s">
        <v>4998</v>
      </c>
      <c r="G191" s="832" t="s">
        <v>4999</v>
      </c>
      <c r="H191" s="849">
        <v>0.1</v>
      </c>
      <c r="I191" s="849">
        <v>13.06</v>
      </c>
      <c r="J191" s="832"/>
      <c r="K191" s="832">
        <v>130.6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4976</v>
      </c>
      <c r="B192" s="832" t="s">
        <v>4992</v>
      </c>
      <c r="C192" s="832" t="s">
        <v>597</v>
      </c>
      <c r="D192" s="832" t="s">
        <v>2186</v>
      </c>
      <c r="E192" s="832" t="s">
        <v>4993</v>
      </c>
      <c r="F192" s="832" t="s">
        <v>5000</v>
      </c>
      <c r="G192" s="832" t="s">
        <v>5001</v>
      </c>
      <c r="H192" s="849">
        <v>2.4</v>
      </c>
      <c r="I192" s="849">
        <v>608.5200000000001</v>
      </c>
      <c r="J192" s="832"/>
      <c r="K192" s="832">
        <v>253.55000000000004</v>
      </c>
      <c r="L192" s="849"/>
      <c r="M192" s="849"/>
      <c r="N192" s="832"/>
      <c r="O192" s="832"/>
      <c r="P192" s="849">
        <v>0.4</v>
      </c>
      <c r="Q192" s="849">
        <v>101.42</v>
      </c>
      <c r="R192" s="837"/>
      <c r="S192" s="850">
        <v>253.54999999999998</v>
      </c>
    </row>
    <row r="193" spans="1:19" ht="14.4" customHeight="1" x14ac:dyDescent="0.3">
      <c r="A193" s="831" t="s">
        <v>4976</v>
      </c>
      <c r="B193" s="832" t="s">
        <v>4992</v>
      </c>
      <c r="C193" s="832" t="s">
        <v>597</v>
      </c>
      <c r="D193" s="832" t="s">
        <v>2186</v>
      </c>
      <c r="E193" s="832" t="s">
        <v>4993</v>
      </c>
      <c r="F193" s="832" t="s">
        <v>5002</v>
      </c>
      <c r="G193" s="832" t="s">
        <v>1748</v>
      </c>
      <c r="H193" s="849">
        <v>0.4</v>
      </c>
      <c r="I193" s="849">
        <v>28.5</v>
      </c>
      <c r="J193" s="832"/>
      <c r="K193" s="832">
        <v>71.25</v>
      </c>
      <c r="L193" s="849"/>
      <c r="M193" s="849"/>
      <c r="N193" s="832"/>
      <c r="O193" s="832"/>
      <c r="P193" s="849">
        <v>0.2</v>
      </c>
      <c r="Q193" s="849">
        <v>12.28</v>
      </c>
      <c r="R193" s="837"/>
      <c r="S193" s="850">
        <v>61.399999999999991</v>
      </c>
    </row>
    <row r="194" spans="1:19" ht="14.4" customHeight="1" x14ac:dyDescent="0.3">
      <c r="A194" s="831" t="s">
        <v>4976</v>
      </c>
      <c r="B194" s="832" t="s">
        <v>4992</v>
      </c>
      <c r="C194" s="832" t="s">
        <v>597</v>
      </c>
      <c r="D194" s="832" t="s">
        <v>2186</v>
      </c>
      <c r="E194" s="832" t="s">
        <v>4993</v>
      </c>
      <c r="F194" s="832" t="s">
        <v>5008</v>
      </c>
      <c r="G194" s="832" t="s">
        <v>5009</v>
      </c>
      <c r="H194" s="849">
        <v>0.4</v>
      </c>
      <c r="I194" s="849">
        <v>57.519999999999996</v>
      </c>
      <c r="J194" s="832"/>
      <c r="K194" s="832">
        <v>143.79999999999998</v>
      </c>
      <c r="L194" s="849"/>
      <c r="M194" s="849"/>
      <c r="N194" s="832"/>
      <c r="O194" s="832"/>
      <c r="P194" s="849">
        <v>0.1</v>
      </c>
      <c r="Q194" s="849">
        <v>17.7</v>
      </c>
      <c r="R194" s="837"/>
      <c r="S194" s="850">
        <v>176.99999999999997</v>
      </c>
    </row>
    <row r="195" spans="1:19" ht="14.4" customHeight="1" x14ac:dyDescent="0.3">
      <c r="A195" s="831" t="s">
        <v>4976</v>
      </c>
      <c r="B195" s="832" t="s">
        <v>4992</v>
      </c>
      <c r="C195" s="832" t="s">
        <v>597</v>
      </c>
      <c r="D195" s="832" t="s">
        <v>2186</v>
      </c>
      <c r="E195" s="832" t="s">
        <v>4993</v>
      </c>
      <c r="F195" s="832" t="s">
        <v>5010</v>
      </c>
      <c r="G195" s="832" t="s">
        <v>619</v>
      </c>
      <c r="H195" s="849"/>
      <c r="I195" s="849"/>
      <c r="J195" s="832"/>
      <c r="K195" s="832"/>
      <c r="L195" s="849"/>
      <c r="M195" s="849"/>
      <c r="N195" s="832"/>
      <c r="O195" s="832"/>
      <c r="P195" s="849">
        <v>0.1</v>
      </c>
      <c r="Q195" s="849">
        <v>7.8</v>
      </c>
      <c r="R195" s="837"/>
      <c r="S195" s="850">
        <v>78</v>
      </c>
    </row>
    <row r="196" spans="1:19" ht="14.4" customHeight="1" x14ac:dyDescent="0.3">
      <c r="A196" s="831" t="s">
        <v>4976</v>
      </c>
      <c r="B196" s="832" t="s">
        <v>4992</v>
      </c>
      <c r="C196" s="832" t="s">
        <v>597</v>
      </c>
      <c r="D196" s="832" t="s">
        <v>2186</v>
      </c>
      <c r="E196" s="832" t="s">
        <v>4993</v>
      </c>
      <c r="F196" s="832" t="s">
        <v>5020</v>
      </c>
      <c r="G196" s="832" t="s">
        <v>627</v>
      </c>
      <c r="H196" s="849">
        <v>0.02</v>
      </c>
      <c r="I196" s="849">
        <v>3.61</v>
      </c>
      <c r="J196" s="832"/>
      <c r="K196" s="832">
        <v>180.5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4976</v>
      </c>
      <c r="B197" s="832" t="s">
        <v>4992</v>
      </c>
      <c r="C197" s="832" t="s">
        <v>597</v>
      </c>
      <c r="D197" s="832" t="s">
        <v>2186</v>
      </c>
      <c r="E197" s="832" t="s">
        <v>4993</v>
      </c>
      <c r="F197" s="832" t="s">
        <v>5021</v>
      </c>
      <c r="G197" s="832" t="s">
        <v>627</v>
      </c>
      <c r="H197" s="849">
        <v>0.09</v>
      </c>
      <c r="I197" s="849">
        <v>26.849999999999998</v>
      </c>
      <c r="J197" s="832"/>
      <c r="K197" s="832">
        <v>298.33333333333331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4976</v>
      </c>
      <c r="B198" s="832" t="s">
        <v>4992</v>
      </c>
      <c r="C198" s="832" t="s">
        <v>597</v>
      </c>
      <c r="D198" s="832" t="s">
        <v>2186</v>
      </c>
      <c r="E198" s="832" t="s">
        <v>4993</v>
      </c>
      <c r="F198" s="832" t="s">
        <v>5022</v>
      </c>
      <c r="G198" s="832" t="s">
        <v>627</v>
      </c>
      <c r="H198" s="849">
        <v>0.6</v>
      </c>
      <c r="I198" s="849">
        <v>211.05</v>
      </c>
      <c r="J198" s="832"/>
      <c r="K198" s="832">
        <v>351.75000000000006</v>
      </c>
      <c r="L198" s="849"/>
      <c r="M198" s="849"/>
      <c r="N198" s="832"/>
      <c r="O198" s="832"/>
      <c r="P198" s="849">
        <v>0.1</v>
      </c>
      <c r="Q198" s="849">
        <v>24.34</v>
      </c>
      <c r="R198" s="837"/>
      <c r="S198" s="850">
        <v>243.39999999999998</v>
      </c>
    </row>
    <row r="199" spans="1:19" ht="14.4" customHeight="1" x14ac:dyDescent="0.3">
      <c r="A199" s="831" t="s">
        <v>4976</v>
      </c>
      <c r="B199" s="832" t="s">
        <v>4992</v>
      </c>
      <c r="C199" s="832" t="s">
        <v>597</v>
      </c>
      <c r="D199" s="832" t="s">
        <v>2186</v>
      </c>
      <c r="E199" s="832" t="s">
        <v>5026</v>
      </c>
      <c r="F199" s="832" t="s">
        <v>5029</v>
      </c>
      <c r="G199" s="832" t="s">
        <v>5030</v>
      </c>
      <c r="H199" s="849">
        <v>1</v>
      </c>
      <c r="I199" s="849">
        <v>242.64</v>
      </c>
      <c r="J199" s="832"/>
      <c r="K199" s="832">
        <v>242.64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4976</v>
      </c>
      <c r="B200" s="832" t="s">
        <v>4992</v>
      </c>
      <c r="C200" s="832" t="s">
        <v>597</v>
      </c>
      <c r="D200" s="832" t="s">
        <v>2186</v>
      </c>
      <c r="E200" s="832" t="s">
        <v>4959</v>
      </c>
      <c r="F200" s="832" t="s">
        <v>5037</v>
      </c>
      <c r="G200" s="832" t="s">
        <v>5038</v>
      </c>
      <c r="H200" s="849">
        <v>1</v>
      </c>
      <c r="I200" s="849">
        <v>74</v>
      </c>
      <c r="J200" s="832"/>
      <c r="K200" s="832">
        <v>74</v>
      </c>
      <c r="L200" s="849"/>
      <c r="M200" s="849"/>
      <c r="N200" s="832"/>
      <c r="O200" s="832"/>
      <c r="P200" s="849">
        <v>1</v>
      </c>
      <c r="Q200" s="849">
        <v>78</v>
      </c>
      <c r="R200" s="837"/>
      <c r="S200" s="850">
        <v>78</v>
      </c>
    </row>
    <row r="201" spans="1:19" ht="14.4" customHeight="1" x14ac:dyDescent="0.3">
      <c r="A201" s="831" t="s">
        <v>4976</v>
      </c>
      <c r="B201" s="832" t="s">
        <v>4992</v>
      </c>
      <c r="C201" s="832" t="s">
        <v>597</v>
      </c>
      <c r="D201" s="832" t="s">
        <v>2186</v>
      </c>
      <c r="E201" s="832" t="s">
        <v>4959</v>
      </c>
      <c r="F201" s="832" t="s">
        <v>5039</v>
      </c>
      <c r="G201" s="832" t="s">
        <v>5040</v>
      </c>
      <c r="H201" s="849">
        <v>58</v>
      </c>
      <c r="I201" s="849">
        <v>8352</v>
      </c>
      <c r="J201" s="832"/>
      <c r="K201" s="832">
        <v>144</v>
      </c>
      <c r="L201" s="849"/>
      <c r="M201" s="849"/>
      <c r="N201" s="832"/>
      <c r="O201" s="832"/>
      <c r="P201" s="849">
        <v>8</v>
      </c>
      <c r="Q201" s="849">
        <v>1176</v>
      </c>
      <c r="R201" s="837"/>
      <c r="S201" s="850">
        <v>147</v>
      </c>
    </row>
    <row r="202" spans="1:19" ht="14.4" customHeight="1" x14ac:dyDescent="0.3">
      <c r="A202" s="831" t="s">
        <v>4976</v>
      </c>
      <c r="B202" s="832" t="s">
        <v>4992</v>
      </c>
      <c r="C202" s="832" t="s">
        <v>597</v>
      </c>
      <c r="D202" s="832" t="s">
        <v>2186</v>
      </c>
      <c r="E202" s="832" t="s">
        <v>4959</v>
      </c>
      <c r="F202" s="832" t="s">
        <v>5041</v>
      </c>
      <c r="G202" s="832" t="s">
        <v>5042</v>
      </c>
      <c r="H202" s="849">
        <v>99</v>
      </c>
      <c r="I202" s="849">
        <v>3465</v>
      </c>
      <c r="J202" s="832">
        <v>3.1216216216216215</v>
      </c>
      <c r="K202" s="832">
        <v>35</v>
      </c>
      <c r="L202" s="849">
        <v>30</v>
      </c>
      <c r="M202" s="849">
        <v>1110</v>
      </c>
      <c r="N202" s="832">
        <v>1</v>
      </c>
      <c r="O202" s="832">
        <v>37</v>
      </c>
      <c r="P202" s="849">
        <v>70</v>
      </c>
      <c r="Q202" s="849">
        <v>2590</v>
      </c>
      <c r="R202" s="837">
        <v>2.3333333333333335</v>
      </c>
      <c r="S202" s="850">
        <v>37</v>
      </c>
    </row>
    <row r="203" spans="1:19" ht="14.4" customHeight="1" x14ac:dyDescent="0.3">
      <c r="A203" s="831" t="s">
        <v>4976</v>
      </c>
      <c r="B203" s="832" t="s">
        <v>4992</v>
      </c>
      <c r="C203" s="832" t="s">
        <v>597</v>
      </c>
      <c r="D203" s="832" t="s">
        <v>2186</v>
      </c>
      <c r="E203" s="832" t="s">
        <v>4959</v>
      </c>
      <c r="F203" s="832" t="s">
        <v>5043</v>
      </c>
      <c r="G203" s="832" t="s">
        <v>5044</v>
      </c>
      <c r="H203" s="849">
        <v>1</v>
      </c>
      <c r="I203" s="849">
        <v>110</v>
      </c>
      <c r="J203" s="832"/>
      <c r="K203" s="832">
        <v>110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4976</v>
      </c>
      <c r="B204" s="832" t="s">
        <v>4992</v>
      </c>
      <c r="C204" s="832" t="s">
        <v>597</v>
      </c>
      <c r="D204" s="832" t="s">
        <v>2186</v>
      </c>
      <c r="E204" s="832" t="s">
        <v>4959</v>
      </c>
      <c r="F204" s="832" t="s">
        <v>5045</v>
      </c>
      <c r="G204" s="832" t="s">
        <v>5046</v>
      </c>
      <c r="H204" s="849">
        <v>9</v>
      </c>
      <c r="I204" s="849">
        <v>1107</v>
      </c>
      <c r="J204" s="832"/>
      <c r="K204" s="832">
        <v>123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4976</v>
      </c>
      <c r="B205" s="832" t="s">
        <v>4992</v>
      </c>
      <c r="C205" s="832" t="s">
        <v>597</v>
      </c>
      <c r="D205" s="832" t="s">
        <v>2186</v>
      </c>
      <c r="E205" s="832" t="s">
        <v>4959</v>
      </c>
      <c r="F205" s="832" t="s">
        <v>4960</v>
      </c>
      <c r="G205" s="832" t="s">
        <v>4961</v>
      </c>
      <c r="H205" s="849">
        <v>760</v>
      </c>
      <c r="I205" s="849">
        <v>178600</v>
      </c>
      <c r="J205" s="832">
        <v>3.1345981711918847</v>
      </c>
      <c r="K205" s="832">
        <v>235</v>
      </c>
      <c r="L205" s="849">
        <v>227</v>
      </c>
      <c r="M205" s="849">
        <v>56977</v>
      </c>
      <c r="N205" s="832">
        <v>1</v>
      </c>
      <c r="O205" s="832">
        <v>251</v>
      </c>
      <c r="P205" s="849">
        <v>1043</v>
      </c>
      <c r="Q205" s="849">
        <v>261793</v>
      </c>
      <c r="R205" s="837">
        <v>4.5947136563876656</v>
      </c>
      <c r="S205" s="850">
        <v>251</v>
      </c>
    </row>
    <row r="206" spans="1:19" ht="14.4" customHeight="1" x14ac:dyDescent="0.3">
      <c r="A206" s="831" t="s">
        <v>4976</v>
      </c>
      <c r="B206" s="832" t="s">
        <v>4992</v>
      </c>
      <c r="C206" s="832" t="s">
        <v>597</v>
      </c>
      <c r="D206" s="832" t="s">
        <v>2186</v>
      </c>
      <c r="E206" s="832" t="s">
        <v>4959</v>
      </c>
      <c r="F206" s="832" t="s">
        <v>5047</v>
      </c>
      <c r="G206" s="832" t="s">
        <v>5048</v>
      </c>
      <c r="H206" s="849">
        <v>51</v>
      </c>
      <c r="I206" s="849">
        <v>33303</v>
      </c>
      <c r="J206" s="832">
        <v>5.9384807417974326</v>
      </c>
      <c r="K206" s="832">
        <v>653</v>
      </c>
      <c r="L206" s="849">
        <v>8</v>
      </c>
      <c r="M206" s="849">
        <v>5608</v>
      </c>
      <c r="N206" s="832">
        <v>1</v>
      </c>
      <c r="O206" s="832">
        <v>701</v>
      </c>
      <c r="P206" s="849">
        <v>22</v>
      </c>
      <c r="Q206" s="849">
        <v>15422</v>
      </c>
      <c r="R206" s="837">
        <v>2.75</v>
      </c>
      <c r="S206" s="850">
        <v>701</v>
      </c>
    </row>
    <row r="207" spans="1:19" ht="14.4" customHeight="1" x14ac:dyDescent="0.3">
      <c r="A207" s="831" t="s">
        <v>4976</v>
      </c>
      <c r="B207" s="832" t="s">
        <v>4992</v>
      </c>
      <c r="C207" s="832" t="s">
        <v>597</v>
      </c>
      <c r="D207" s="832" t="s">
        <v>2186</v>
      </c>
      <c r="E207" s="832" t="s">
        <v>4959</v>
      </c>
      <c r="F207" s="832" t="s">
        <v>5053</v>
      </c>
      <c r="G207" s="832" t="s">
        <v>5054</v>
      </c>
      <c r="H207" s="849">
        <v>141</v>
      </c>
      <c r="I207" s="849">
        <v>1900.0099999999998</v>
      </c>
      <c r="J207" s="832">
        <v>1.2666648889007404</v>
      </c>
      <c r="K207" s="832">
        <v>13.475248226950352</v>
      </c>
      <c r="L207" s="849">
        <v>45</v>
      </c>
      <c r="M207" s="849">
        <v>1500.0100000000002</v>
      </c>
      <c r="N207" s="832">
        <v>1</v>
      </c>
      <c r="O207" s="832">
        <v>33.333555555555563</v>
      </c>
      <c r="P207" s="849">
        <v>125</v>
      </c>
      <c r="Q207" s="849">
        <v>4166.67</v>
      </c>
      <c r="R207" s="837">
        <v>2.7777614815901224</v>
      </c>
      <c r="S207" s="850">
        <v>33.333359999999999</v>
      </c>
    </row>
    <row r="208" spans="1:19" ht="14.4" customHeight="1" x14ac:dyDescent="0.3">
      <c r="A208" s="831" t="s">
        <v>4976</v>
      </c>
      <c r="B208" s="832" t="s">
        <v>4992</v>
      </c>
      <c r="C208" s="832" t="s">
        <v>597</v>
      </c>
      <c r="D208" s="832" t="s">
        <v>2186</v>
      </c>
      <c r="E208" s="832" t="s">
        <v>4959</v>
      </c>
      <c r="F208" s="832" t="s">
        <v>5057</v>
      </c>
      <c r="G208" s="832" t="s">
        <v>5058</v>
      </c>
      <c r="H208" s="849">
        <v>124</v>
      </c>
      <c r="I208" s="849">
        <v>14136</v>
      </c>
      <c r="J208" s="832"/>
      <c r="K208" s="832">
        <v>114</v>
      </c>
      <c r="L208" s="849"/>
      <c r="M208" s="849"/>
      <c r="N208" s="832"/>
      <c r="O208" s="832"/>
      <c r="P208" s="849">
        <v>16</v>
      </c>
      <c r="Q208" s="849">
        <v>1920</v>
      </c>
      <c r="R208" s="837"/>
      <c r="S208" s="850">
        <v>120</v>
      </c>
    </row>
    <row r="209" spans="1:19" ht="14.4" customHeight="1" x14ac:dyDescent="0.3">
      <c r="A209" s="831" t="s">
        <v>4976</v>
      </c>
      <c r="B209" s="832" t="s">
        <v>4992</v>
      </c>
      <c r="C209" s="832" t="s">
        <v>597</v>
      </c>
      <c r="D209" s="832" t="s">
        <v>2186</v>
      </c>
      <c r="E209" s="832" t="s">
        <v>4959</v>
      </c>
      <c r="F209" s="832" t="s">
        <v>5059</v>
      </c>
      <c r="G209" s="832" t="s">
        <v>5060</v>
      </c>
      <c r="H209" s="849">
        <v>1</v>
      </c>
      <c r="I209" s="849">
        <v>31</v>
      </c>
      <c r="J209" s="832"/>
      <c r="K209" s="832">
        <v>31</v>
      </c>
      <c r="L209" s="849"/>
      <c r="M209" s="849"/>
      <c r="N209" s="832"/>
      <c r="O209" s="832"/>
      <c r="P209" s="849">
        <v>1</v>
      </c>
      <c r="Q209" s="849">
        <v>32</v>
      </c>
      <c r="R209" s="837"/>
      <c r="S209" s="850">
        <v>32</v>
      </c>
    </row>
    <row r="210" spans="1:19" ht="14.4" customHeight="1" x14ac:dyDescent="0.3">
      <c r="A210" s="831" t="s">
        <v>4976</v>
      </c>
      <c r="B210" s="832" t="s">
        <v>4992</v>
      </c>
      <c r="C210" s="832" t="s">
        <v>597</v>
      </c>
      <c r="D210" s="832" t="s">
        <v>2186</v>
      </c>
      <c r="E210" s="832" t="s">
        <v>4959</v>
      </c>
      <c r="F210" s="832" t="s">
        <v>5061</v>
      </c>
      <c r="G210" s="832" t="s">
        <v>5062</v>
      </c>
      <c r="H210" s="849">
        <v>2</v>
      </c>
      <c r="I210" s="849">
        <v>140</v>
      </c>
      <c r="J210" s="832"/>
      <c r="K210" s="832">
        <v>70</v>
      </c>
      <c r="L210" s="849"/>
      <c r="M210" s="849"/>
      <c r="N210" s="832"/>
      <c r="O210" s="832"/>
      <c r="P210" s="849">
        <v>1</v>
      </c>
      <c r="Q210" s="849">
        <v>74</v>
      </c>
      <c r="R210" s="837"/>
      <c r="S210" s="850">
        <v>74</v>
      </c>
    </row>
    <row r="211" spans="1:19" ht="14.4" customHeight="1" x14ac:dyDescent="0.3">
      <c r="A211" s="831" t="s">
        <v>4976</v>
      </c>
      <c r="B211" s="832" t="s">
        <v>4992</v>
      </c>
      <c r="C211" s="832" t="s">
        <v>597</v>
      </c>
      <c r="D211" s="832" t="s">
        <v>2186</v>
      </c>
      <c r="E211" s="832" t="s">
        <v>4959</v>
      </c>
      <c r="F211" s="832" t="s">
        <v>5063</v>
      </c>
      <c r="G211" s="832" t="s">
        <v>5064</v>
      </c>
      <c r="H211" s="849">
        <v>16</v>
      </c>
      <c r="I211" s="849">
        <v>1232</v>
      </c>
      <c r="J211" s="832"/>
      <c r="K211" s="832">
        <v>77</v>
      </c>
      <c r="L211" s="849"/>
      <c r="M211" s="849"/>
      <c r="N211" s="832"/>
      <c r="O211" s="832"/>
      <c r="P211" s="849">
        <v>2</v>
      </c>
      <c r="Q211" s="849">
        <v>154</v>
      </c>
      <c r="R211" s="837"/>
      <c r="S211" s="850">
        <v>77</v>
      </c>
    </row>
    <row r="212" spans="1:19" ht="14.4" customHeight="1" x14ac:dyDescent="0.3">
      <c r="A212" s="831" t="s">
        <v>4976</v>
      </c>
      <c r="B212" s="832" t="s">
        <v>4992</v>
      </c>
      <c r="C212" s="832" t="s">
        <v>597</v>
      </c>
      <c r="D212" s="832" t="s">
        <v>2186</v>
      </c>
      <c r="E212" s="832" t="s">
        <v>4959</v>
      </c>
      <c r="F212" s="832" t="s">
        <v>5065</v>
      </c>
      <c r="G212" s="832" t="s">
        <v>5066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619</v>
      </c>
      <c r="R212" s="837"/>
      <c r="S212" s="850">
        <v>619</v>
      </c>
    </row>
    <row r="213" spans="1:19" ht="14.4" customHeight="1" x14ac:dyDescent="0.3">
      <c r="A213" s="831" t="s">
        <v>4976</v>
      </c>
      <c r="B213" s="832" t="s">
        <v>4992</v>
      </c>
      <c r="C213" s="832" t="s">
        <v>597</v>
      </c>
      <c r="D213" s="832" t="s">
        <v>2186</v>
      </c>
      <c r="E213" s="832" t="s">
        <v>4959</v>
      </c>
      <c r="F213" s="832" t="s">
        <v>5068</v>
      </c>
      <c r="G213" s="832" t="s">
        <v>4987</v>
      </c>
      <c r="H213" s="849">
        <v>1</v>
      </c>
      <c r="I213" s="849">
        <v>365</v>
      </c>
      <c r="J213" s="832"/>
      <c r="K213" s="832">
        <v>365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4976</v>
      </c>
      <c r="B214" s="832" t="s">
        <v>4992</v>
      </c>
      <c r="C214" s="832" t="s">
        <v>597</v>
      </c>
      <c r="D214" s="832" t="s">
        <v>2186</v>
      </c>
      <c r="E214" s="832" t="s">
        <v>4959</v>
      </c>
      <c r="F214" s="832" t="s">
        <v>5069</v>
      </c>
      <c r="G214" s="832" t="s">
        <v>5070</v>
      </c>
      <c r="H214" s="849">
        <v>187</v>
      </c>
      <c r="I214" s="849">
        <v>30855</v>
      </c>
      <c r="J214" s="832">
        <v>4.7114063215758133</v>
      </c>
      <c r="K214" s="832">
        <v>165</v>
      </c>
      <c r="L214" s="849">
        <v>37</v>
      </c>
      <c r="M214" s="849">
        <v>6549</v>
      </c>
      <c r="N214" s="832">
        <v>1</v>
      </c>
      <c r="O214" s="832">
        <v>177</v>
      </c>
      <c r="P214" s="849">
        <v>103</v>
      </c>
      <c r="Q214" s="849">
        <v>18231</v>
      </c>
      <c r="R214" s="837">
        <v>2.7837837837837838</v>
      </c>
      <c r="S214" s="850">
        <v>177</v>
      </c>
    </row>
    <row r="215" spans="1:19" ht="14.4" customHeight="1" x14ac:dyDescent="0.3">
      <c r="A215" s="831" t="s">
        <v>4976</v>
      </c>
      <c r="B215" s="832" t="s">
        <v>4992</v>
      </c>
      <c r="C215" s="832" t="s">
        <v>597</v>
      </c>
      <c r="D215" s="832" t="s">
        <v>2187</v>
      </c>
      <c r="E215" s="832" t="s">
        <v>4993</v>
      </c>
      <c r="F215" s="832" t="s">
        <v>4996</v>
      </c>
      <c r="G215" s="832" t="s">
        <v>4997</v>
      </c>
      <c r="H215" s="849"/>
      <c r="I215" s="849"/>
      <c r="J215" s="832"/>
      <c r="K215" s="832"/>
      <c r="L215" s="849"/>
      <c r="M215" s="849"/>
      <c r="N215" s="832"/>
      <c r="O215" s="832"/>
      <c r="P215" s="849">
        <v>0.4</v>
      </c>
      <c r="Q215" s="849">
        <v>27.88</v>
      </c>
      <c r="R215" s="837"/>
      <c r="S215" s="850">
        <v>69.699999999999989</v>
      </c>
    </row>
    <row r="216" spans="1:19" ht="14.4" customHeight="1" x14ac:dyDescent="0.3">
      <c r="A216" s="831" t="s">
        <v>4976</v>
      </c>
      <c r="B216" s="832" t="s">
        <v>4992</v>
      </c>
      <c r="C216" s="832" t="s">
        <v>597</v>
      </c>
      <c r="D216" s="832" t="s">
        <v>2187</v>
      </c>
      <c r="E216" s="832" t="s">
        <v>4993</v>
      </c>
      <c r="F216" s="832" t="s">
        <v>5000</v>
      </c>
      <c r="G216" s="832" t="s">
        <v>5001</v>
      </c>
      <c r="H216" s="849"/>
      <c r="I216" s="849"/>
      <c r="J216" s="832"/>
      <c r="K216" s="832"/>
      <c r="L216" s="849"/>
      <c r="M216" s="849"/>
      <c r="N216" s="832"/>
      <c r="O216" s="832"/>
      <c r="P216" s="849">
        <v>2.8</v>
      </c>
      <c r="Q216" s="849">
        <v>1029.56</v>
      </c>
      <c r="R216" s="837"/>
      <c r="S216" s="850">
        <v>367.7</v>
      </c>
    </row>
    <row r="217" spans="1:19" ht="14.4" customHeight="1" x14ac:dyDescent="0.3">
      <c r="A217" s="831" t="s">
        <v>4976</v>
      </c>
      <c r="B217" s="832" t="s">
        <v>4992</v>
      </c>
      <c r="C217" s="832" t="s">
        <v>597</v>
      </c>
      <c r="D217" s="832" t="s">
        <v>2187</v>
      </c>
      <c r="E217" s="832" t="s">
        <v>4993</v>
      </c>
      <c r="F217" s="832" t="s">
        <v>5003</v>
      </c>
      <c r="G217" s="832" t="s">
        <v>651</v>
      </c>
      <c r="H217" s="849"/>
      <c r="I217" s="849"/>
      <c r="J217" s="832"/>
      <c r="K217" s="832"/>
      <c r="L217" s="849"/>
      <c r="M217" s="849"/>
      <c r="N217" s="832"/>
      <c r="O217" s="832"/>
      <c r="P217" s="849">
        <v>6</v>
      </c>
      <c r="Q217" s="849">
        <v>82.44</v>
      </c>
      <c r="R217" s="837"/>
      <c r="S217" s="850">
        <v>13.74</v>
      </c>
    </row>
    <row r="218" spans="1:19" ht="14.4" customHeight="1" x14ac:dyDescent="0.3">
      <c r="A218" s="831" t="s">
        <v>4976</v>
      </c>
      <c r="B218" s="832" t="s">
        <v>4992</v>
      </c>
      <c r="C218" s="832" t="s">
        <v>597</v>
      </c>
      <c r="D218" s="832" t="s">
        <v>2187</v>
      </c>
      <c r="E218" s="832" t="s">
        <v>4993</v>
      </c>
      <c r="F218" s="832" t="s">
        <v>5010</v>
      </c>
      <c r="G218" s="832" t="s">
        <v>619</v>
      </c>
      <c r="H218" s="849"/>
      <c r="I218" s="849"/>
      <c r="J218" s="832"/>
      <c r="K218" s="832"/>
      <c r="L218" s="849"/>
      <c r="M218" s="849"/>
      <c r="N218" s="832"/>
      <c r="O218" s="832"/>
      <c r="P218" s="849">
        <v>0.1</v>
      </c>
      <c r="Q218" s="849">
        <v>7.8</v>
      </c>
      <c r="R218" s="837"/>
      <c r="S218" s="850">
        <v>78</v>
      </c>
    </row>
    <row r="219" spans="1:19" ht="14.4" customHeight="1" x14ac:dyDescent="0.3">
      <c r="A219" s="831" t="s">
        <v>4976</v>
      </c>
      <c r="B219" s="832" t="s">
        <v>4992</v>
      </c>
      <c r="C219" s="832" t="s">
        <v>597</v>
      </c>
      <c r="D219" s="832" t="s">
        <v>2187</v>
      </c>
      <c r="E219" s="832" t="s">
        <v>4993</v>
      </c>
      <c r="F219" s="832" t="s">
        <v>5014</v>
      </c>
      <c r="G219" s="832" t="s">
        <v>621</v>
      </c>
      <c r="H219" s="849"/>
      <c r="I219" s="849"/>
      <c r="J219" s="832"/>
      <c r="K219" s="832"/>
      <c r="L219" s="849"/>
      <c r="M219" s="849"/>
      <c r="N219" s="832"/>
      <c r="O219" s="832"/>
      <c r="P219" s="849">
        <v>1.8</v>
      </c>
      <c r="Q219" s="849">
        <v>1170</v>
      </c>
      <c r="R219" s="837"/>
      <c r="S219" s="850">
        <v>650</v>
      </c>
    </row>
    <row r="220" spans="1:19" ht="14.4" customHeight="1" x14ac:dyDescent="0.3">
      <c r="A220" s="831" t="s">
        <v>4976</v>
      </c>
      <c r="B220" s="832" t="s">
        <v>4992</v>
      </c>
      <c r="C220" s="832" t="s">
        <v>597</v>
      </c>
      <c r="D220" s="832" t="s">
        <v>2187</v>
      </c>
      <c r="E220" s="832" t="s">
        <v>4993</v>
      </c>
      <c r="F220" s="832" t="s">
        <v>5022</v>
      </c>
      <c r="G220" s="832" t="s">
        <v>627</v>
      </c>
      <c r="H220" s="849"/>
      <c r="I220" s="849"/>
      <c r="J220" s="832"/>
      <c r="K220" s="832"/>
      <c r="L220" s="849"/>
      <c r="M220" s="849"/>
      <c r="N220" s="832"/>
      <c r="O220" s="832"/>
      <c r="P220" s="849">
        <v>0.7</v>
      </c>
      <c r="Q220" s="849">
        <v>170.38</v>
      </c>
      <c r="R220" s="837"/>
      <c r="S220" s="850">
        <v>243.4</v>
      </c>
    </row>
    <row r="221" spans="1:19" ht="14.4" customHeight="1" x14ac:dyDescent="0.3">
      <c r="A221" s="831" t="s">
        <v>4976</v>
      </c>
      <c r="B221" s="832" t="s">
        <v>4992</v>
      </c>
      <c r="C221" s="832" t="s">
        <v>597</v>
      </c>
      <c r="D221" s="832" t="s">
        <v>2187</v>
      </c>
      <c r="E221" s="832" t="s">
        <v>4993</v>
      </c>
      <c r="F221" s="832" t="s">
        <v>5023</v>
      </c>
      <c r="G221" s="832" t="s">
        <v>2132</v>
      </c>
      <c r="H221" s="849"/>
      <c r="I221" s="849"/>
      <c r="J221" s="832"/>
      <c r="K221" s="832"/>
      <c r="L221" s="849"/>
      <c r="M221" s="849"/>
      <c r="N221" s="832"/>
      <c r="O221" s="832"/>
      <c r="P221" s="849">
        <v>0.9</v>
      </c>
      <c r="Q221" s="849">
        <v>33.75</v>
      </c>
      <c r="R221" s="837"/>
      <c r="S221" s="850">
        <v>37.5</v>
      </c>
    </row>
    <row r="222" spans="1:19" ht="14.4" customHeight="1" x14ac:dyDescent="0.3">
      <c r="A222" s="831" t="s">
        <v>4976</v>
      </c>
      <c r="B222" s="832" t="s">
        <v>4992</v>
      </c>
      <c r="C222" s="832" t="s">
        <v>597</v>
      </c>
      <c r="D222" s="832" t="s">
        <v>2187</v>
      </c>
      <c r="E222" s="832" t="s">
        <v>5026</v>
      </c>
      <c r="F222" s="832" t="s">
        <v>5031</v>
      </c>
      <c r="G222" s="832" t="s">
        <v>5032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485.28</v>
      </c>
      <c r="R222" s="837"/>
      <c r="S222" s="850">
        <v>242.64</v>
      </c>
    </row>
    <row r="223" spans="1:19" ht="14.4" customHeight="1" x14ac:dyDescent="0.3">
      <c r="A223" s="831" t="s">
        <v>4976</v>
      </c>
      <c r="B223" s="832" t="s">
        <v>4992</v>
      </c>
      <c r="C223" s="832" t="s">
        <v>597</v>
      </c>
      <c r="D223" s="832" t="s">
        <v>2187</v>
      </c>
      <c r="E223" s="832" t="s">
        <v>4959</v>
      </c>
      <c r="F223" s="832" t="s">
        <v>5037</v>
      </c>
      <c r="G223" s="832" t="s">
        <v>5038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78</v>
      </c>
      <c r="R223" s="837"/>
      <c r="S223" s="850">
        <v>78</v>
      </c>
    </row>
    <row r="224" spans="1:19" ht="14.4" customHeight="1" x14ac:dyDescent="0.3">
      <c r="A224" s="831" t="s">
        <v>4976</v>
      </c>
      <c r="B224" s="832" t="s">
        <v>4992</v>
      </c>
      <c r="C224" s="832" t="s">
        <v>597</v>
      </c>
      <c r="D224" s="832" t="s">
        <v>2187</v>
      </c>
      <c r="E224" s="832" t="s">
        <v>4959</v>
      </c>
      <c r="F224" s="832" t="s">
        <v>5039</v>
      </c>
      <c r="G224" s="832" t="s">
        <v>5040</v>
      </c>
      <c r="H224" s="849"/>
      <c r="I224" s="849"/>
      <c r="J224" s="832"/>
      <c r="K224" s="832"/>
      <c r="L224" s="849"/>
      <c r="M224" s="849"/>
      <c r="N224" s="832"/>
      <c r="O224" s="832"/>
      <c r="P224" s="849">
        <v>53</v>
      </c>
      <c r="Q224" s="849">
        <v>7791</v>
      </c>
      <c r="R224" s="837"/>
      <c r="S224" s="850">
        <v>147</v>
      </c>
    </row>
    <row r="225" spans="1:19" ht="14.4" customHeight="1" x14ac:dyDescent="0.3">
      <c r="A225" s="831" t="s">
        <v>4976</v>
      </c>
      <c r="B225" s="832" t="s">
        <v>4992</v>
      </c>
      <c r="C225" s="832" t="s">
        <v>597</v>
      </c>
      <c r="D225" s="832" t="s">
        <v>2187</v>
      </c>
      <c r="E225" s="832" t="s">
        <v>4959</v>
      </c>
      <c r="F225" s="832" t="s">
        <v>5041</v>
      </c>
      <c r="G225" s="832" t="s">
        <v>5042</v>
      </c>
      <c r="H225" s="849"/>
      <c r="I225" s="849"/>
      <c r="J225" s="832"/>
      <c r="K225" s="832"/>
      <c r="L225" s="849"/>
      <c r="M225" s="849"/>
      <c r="N225" s="832"/>
      <c r="O225" s="832"/>
      <c r="P225" s="849">
        <v>14</v>
      </c>
      <c r="Q225" s="849">
        <v>518</v>
      </c>
      <c r="R225" s="837"/>
      <c r="S225" s="850">
        <v>37</v>
      </c>
    </row>
    <row r="226" spans="1:19" ht="14.4" customHeight="1" x14ac:dyDescent="0.3">
      <c r="A226" s="831" t="s">
        <v>4976</v>
      </c>
      <c r="B226" s="832" t="s">
        <v>4992</v>
      </c>
      <c r="C226" s="832" t="s">
        <v>597</v>
      </c>
      <c r="D226" s="832" t="s">
        <v>2187</v>
      </c>
      <c r="E226" s="832" t="s">
        <v>4959</v>
      </c>
      <c r="F226" s="832" t="s">
        <v>5045</v>
      </c>
      <c r="G226" s="832" t="s">
        <v>5046</v>
      </c>
      <c r="H226" s="849"/>
      <c r="I226" s="849"/>
      <c r="J226" s="832"/>
      <c r="K226" s="832"/>
      <c r="L226" s="849"/>
      <c r="M226" s="849"/>
      <c r="N226" s="832"/>
      <c r="O226" s="832"/>
      <c r="P226" s="849">
        <v>4</v>
      </c>
      <c r="Q226" s="849">
        <v>516</v>
      </c>
      <c r="R226" s="837"/>
      <c r="S226" s="850">
        <v>129</v>
      </c>
    </row>
    <row r="227" spans="1:19" ht="14.4" customHeight="1" x14ac:dyDescent="0.3">
      <c r="A227" s="831" t="s">
        <v>4976</v>
      </c>
      <c r="B227" s="832" t="s">
        <v>4992</v>
      </c>
      <c r="C227" s="832" t="s">
        <v>597</v>
      </c>
      <c r="D227" s="832" t="s">
        <v>2187</v>
      </c>
      <c r="E227" s="832" t="s">
        <v>4959</v>
      </c>
      <c r="F227" s="832" t="s">
        <v>4960</v>
      </c>
      <c r="G227" s="832" t="s">
        <v>4961</v>
      </c>
      <c r="H227" s="849"/>
      <c r="I227" s="849"/>
      <c r="J227" s="832"/>
      <c r="K227" s="832"/>
      <c r="L227" s="849">
        <v>160</v>
      </c>
      <c r="M227" s="849">
        <v>40160</v>
      </c>
      <c r="N227" s="832">
        <v>1</v>
      </c>
      <c r="O227" s="832">
        <v>251</v>
      </c>
      <c r="P227" s="849">
        <v>46</v>
      </c>
      <c r="Q227" s="849">
        <v>11546</v>
      </c>
      <c r="R227" s="837">
        <v>0.28749999999999998</v>
      </c>
      <c r="S227" s="850">
        <v>251</v>
      </c>
    </row>
    <row r="228" spans="1:19" ht="14.4" customHeight="1" x14ac:dyDescent="0.3">
      <c r="A228" s="831" t="s">
        <v>4976</v>
      </c>
      <c r="B228" s="832" t="s">
        <v>4992</v>
      </c>
      <c r="C228" s="832" t="s">
        <v>597</v>
      </c>
      <c r="D228" s="832" t="s">
        <v>2187</v>
      </c>
      <c r="E228" s="832" t="s">
        <v>4959</v>
      </c>
      <c r="F228" s="832" t="s">
        <v>5047</v>
      </c>
      <c r="G228" s="832" t="s">
        <v>5048</v>
      </c>
      <c r="H228" s="849"/>
      <c r="I228" s="849"/>
      <c r="J228" s="832"/>
      <c r="K228" s="832"/>
      <c r="L228" s="849"/>
      <c r="M228" s="849"/>
      <c r="N228" s="832"/>
      <c r="O228" s="832"/>
      <c r="P228" s="849">
        <v>11</v>
      </c>
      <c r="Q228" s="849">
        <v>7711</v>
      </c>
      <c r="R228" s="837"/>
      <c r="S228" s="850">
        <v>701</v>
      </c>
    </row>
    <row r="229" spans="1:19" ht="14.4" customHeight="1" x14ac:dyDescent="0.3">
      <c r="A229" s="831" t="s">
        <v>4976</v>
      </c>
      <c r="B229" s="832" t="s">
        <v>4992</v>
      </c>
      <c r="C229" s="832" t="s">
        <v>597</v>
      </c>
      <c r="D229" s="832" t="s">
        <v>2187</v>
      </c>
      <c r="E229" s="832" t="s">
        <v>4959</v>
      </c>
      <c r="F229" s="832" t="s">
        <v>5053</v>
      </c>
      <c r="G229" s="832" t="s">
        <v>5054</v>
      </c>
      <c r="H229" s="849"/>
      <c r="I229" s="849"/>
      <c r="J229" s="832"/>
      <c r="K229" s="832"/>
      <c r="L229" s="849"/>
      <c r="M229" s="849"/>
      <c r="N229" s="832"/>
      <c r="O229" s="832"/>
      <c r="P229" s="849">
        <v>75</v>
      </c>
      <c r="Q229" s="849">
        <v>2500</v>
      </c>
      <c r="R229" s="837"/>
      <c r="S229" s="850">
        <v>33.333333333333336</v>
      </c>
    </row>
    <row r="230" spans="1:19" ht="14.4" customHeight="1" x14ac:dyDescent="0.3">
      <c r="A230" s="831" t="s">
        <v>4976</v>
      </c>
      <c r="B230" s="832" t="s">
        <v>4992</v>
      </c>
      <c r="C230" s="832" t="s">
        <v>597</v>
      </c>
      <c r="D230" s="832" t="s">
        <v>2187</v>
      </c>
      <c r="E230" s="832" t="s">
        <v>4959</v>
      </c>
      <c r="F230" s="832" t="s">
        <v>5057</v>
      </c>
      <c r="G230" s="832" t="s">
        <v>5058</v>
      </c>
      <c r="H230" s="849"/>
      <c r="I230" s="849"/>
      <c r="J230" s="832"/>
      <c r="K230" s="832"/>
      <c r="L230" s="849"/>
      <c r="M230" s="849"/>
      <c r="N230" s="832"/>
      <c r="O230" s="832"/>
      <c r="P230" s="849">
        <v>112</v>
      </c>
      <c r="Q230" s="849">
        <v>13440</v>
      </c>
      <c r="R230" s="837"/>
      <c r="S230" s="850">
        <v>120</v>
      </c>
    </row>
    <row r="231" spans="1:19" ht="14.4" customHeight="1" x14ac:dyDescent="0.3">
      <c r="A231" s="831" t="s">
        <v>4976</v>
      </c>
      <c r="B231" s="832" t="s">
        <v>4992</v>
      </c>
      <c r="C231" s="832" t="s">
        <v>597</v>
      </c>
      <c r="D231" s="832" t="s">
        <v>2187</v>
      </c>
      <c r="E231" s="832" t="s">
        <v>4959</v>
      </c>
      <c r="F231" s="832" t="s">
        <v>5059</v>
      </c>
      <c r="G231" s="832" t="s">
        <v>5060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32</v>
      </c>
      <c r="R231" s="837"/>
      <c r="S231" s="850">
        <v>32</v>
      </c>
    </row>
    <row r="232" spans="1:19" ht="14.4" customHeight="1" x14ac:dyDescent="0.3">
      <c r="A232" s="831" t="s">
        <v>4976</v>
      </c>
      <c r="B232" s="832" t="s">
        <v>4992</v>
      </c>
      <c r="C232" s="832" t="s">
        <v>597</v>
      </c>
      <c r="D232" s="832" t="s">
        <v>2187</v>
      </c>
      <c r="E232" s="832" t="s">
        <v>4959</v>
      </c>
      <c r="F232" s="832" t="s">
        <v>5061</v>
      </c>
      <c r="G232" s="832" t="s">
        <v>5062</v>
      </c>
      <c r="H232" s="849"/>
      <c r="I232" s="849"/>
      <c r="J232" s="832"/>
      <c r="K232" s="832"/>
      <c r="L232" s="849"/>
      <c r="M232" s="849"/>
      <c r="N232" s="832"/>
      <c r="O232" s="832"/>
      <c r="P232" s="849">
        <v>1</v>
      </c>
      <c r="Q232" s="849">
        <v>74</v>
      </c>
      <c r="R232" s="837"/>
      <c r="S232" s="850">
        <v>74</v>
      </c>
    </row>
    <row r="233" spans="1:19" ht="14.4" customHeight="1" x14ac:dyDescent="0.3">
      <c r="A233" s="831" t="s">
        <v>4976</v>
      </c>
      <c r="B233" s="832" t="s">
        <v>4992</v>
      </c>
      <c r="C233" s="832" t="s">
        <v>597</v>
      </c>
      <c r="D233" s="832" t="s">
        <v>2187</v>
      </c>
      <c r="E233" s="832" t="s">
        <v>4959</v>
      </c>
      <c r="F233" s="832" t="s">
        <v>5063</v>
      </c>
      <c r="G233" s="832" t="s">
        <v>5064</v>
      </c>
      <c r="H233" s="849"/>
      <c r="I233" s="849"/>
      <c r="J233" s="832"/>
      <c r="K233" s="832"/>
      <c r="L233" s="849"/>
      <c r="M233" s="849"/>
      <c r="N233" s="832"/>
      <c r="O233" s="832"/>
      <c r="P233" s="849">
        <v>14</v>
      </c>
      <c r="Q233" s="849">
        <v>1078</v>
      </c>
      <c r="R233" s="837"/>
      <c r="S233" s="850">
        <v>77</v>
      </c>
    </row>
    <row r="234" spans="1:19" ht="14.4" customHeight="1" x14ac:dyDescent="0.3">
      <c r="A234" s="831" t="s">
        <v>4976</v>
      </c>
      <c r="B234" s="832" t="s">
        <v>4992</v>
      </c>
      <c r="C234" s="832" t="s">
        <v>597</v>
      </c>
      <c r="D234" s="832" t="s">
        <v>2187</v>
      </c>
      <c r="E234" s="832" t="s">
        <v>4959</v>
      </c>
      <c r="F234" s="832" t="s">
        <v>5065</v>
      </c>
      <c r="G234" s="832" t="s">
        <v>5066</v>
      </c>
      <c r="H234" s="849"/>
      <c r="I234" s="849"/>
      <c r="J234" s="832"/>
      <c r="K234" s="832"/>
      <c r="L234" s="849"/>
      <c r="M234" s="849"/>
      <c r="N234" s="832"/>
      <c r="O234" s="832"/>
      <c r="P234" s="849">
        <v>8</v>
      </c>
      <c r="Q234" s="849">
        <v>4952</v>
      </c>
      <c r="R234" s="837"/>
      <c r="S234" s="850">
        <v>619</v>
      </c>
    </row>
    <row r="235" spans="1:19" ht="14.4" customHeight="1" x14ac:dyDescent="0.3">
      <c r="A235" s="831" t="s">
        <v>4976</v>
      </c>
      <c r="B235" s="832" t="s">
        <v>4992</v>
      </c>
      <c r="C235" s="832" t="s">
        <v>597</v>
      </c>
      <c r="D235" s="832" t="s">
        <v>2187</v>
      </c>
      <c r="E235" s="832" t="s">
        <v>4959</v>
      </c>
      <c r="F235" s="832" t="s">
        <v>5068</v>
      </c>
      <c r="G235" s="832" t="s">
        <v>4987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373</v>
      </c>
      <c r="R235" s="837"/>
      <c r="S235" s="850">
        <v>373</v>
      </c>
    </row>
    <row r="236" spans="1:19" ht="14.4" customHeight="1" x14ac:dyDescent="0.3">
      <c r="A236" s="831" t="s">
        <v>4976</v>
      </c>
      <c r="B236" s="832" t="s">
        <v>4992</v>
      </c>
      <c r="C236" s="832" t="s">
        <v>597</v>
      </c>
      <c r="D236" s="832" t="s">
        <v>2187</v>
      </c>
      <c r="E236" s="832" t="s">
        <v>4959</v>
      </c>
      <c r="F236" s="832" t="s">
        <v>5069</v>
      </c>
      <c r="G236" s="832" t="s">
        <v>5070</v>
      </c>
      <c r="H236" s="849"/>
      <c r="I236" s="849"/>
      <c r="J236" s="832"/>
      <c r="K236" s="832"/>
      <c r="L236" s="849"/>
      <c r="M236" s="849"/>
      <c r="N236" s="832"/>
      <c r="O236" s="832"/>
      <c r="P236" s="849">
        <v>64</v>
      </c>
      <c r="Q236" s="849">
        <v>11328</v>
      </c>
      <c r="R236" s="837"/>
      <c r="S236" s="850">
        <v>177</v>
      </c>
    </row>
    <row r="237" spans="1:19" ht="14.4" customHeight="1" x14ac:dyDescent="0.3">
      <c r="A237" s="831" t="s">
        <v>4976</v>
      </c>
      <c r="B237" s="832" t="s">
        <v>4992</v>
      </c>
      <c r="C237" s="832" t="s">
        <v>597</v>
      </c>
      <c r="D237" s="832" t="s">
        <v>2188</v>
      </c>
      <c r="E237" s="832" t="s">
        <v>4959</v>
      </c>
      <c r="F237" s="832" t="s">
        <v>5041</v>
      </c>
      <c r="G237" s="832" t="s">
        <v>5042</v>
      </c>
      <c r="H237" s="849">
        <v>7</v>
      </c>
      <c r="I237" s="849">
        <v>245</v>
      </c>
      <c r="J237" s="832">
        <v>0.41385135135135137</v>
      </c>
      <c r="K237" s="832">
        <v>35</v>
      </c>
      <c r="L237" s="849">
        <v>16</v>
      </c>
      <c r="M237" s="849">
        <v>592</v>
      </c>
      <c r="N237" s="832">
        <v>1</v>
      </c>
      <c r="O237" s="832">
        <v>37</v>
      </c>
      <c r="P237" s="849">
        <v>11</v>
      </c>
      <c r="Q237" s="849">
        <v>407</v>
      </c>
      <c r="R237" s="837">
        <v>0.6875</v>
      </c>
      <c r="S237" s="850">
        <v>37</v>
      </c>
    </row>
    <row r="238" spans="1:19" ht="14.4" customHeight="1" x14ac:dyDescent="0.3">
      <c r="A238" s="831" t="s">
        <v>4976</v>
      </c>
      <c r="B238" s="832" t="s">
        <v>4992</v>
      </c>
      <c r="C238" s="832" t="s">
        <v>597</v>
      </c>
      <c r="D238" s="832" t="s">
        <v>2188</v>
      </c>
      <c r="E238" s="832" t="s">
        <v>4959</v>
      </c>
      <c r="F238" s="832" t="s">
        <v>4960</v>
      </c>
      <c r="G238" s="832" t="s">
        <v>4961</v>
      </c>
      <c r="H238" s="849">
        <v>250</v>
      </c>
      <c r="I238" s="849">
        <v>58750</v>
      </c>
      <c r="J238" s="832">
        <v>0.82708037109512478</v>
      </c>
      <c r="K238" s="832">
        <v>235</v>
      </c>
      <c r="L238" s="849">
        <v>283</v>
      </c>
      <c r="M238" s="849">
        <v>71033</v>
      </c>
      <c r="N238" s="832">
        <v>1</v>
      </c>
      <c r="O238" s="832">
        <v>251</v>
      </c>
      <c r="P238" s="849">
        <v>266</v>
      </c>
      <c r="Q238" s="849">
        <v>66766</v>
      </c>
      <c r="R238" s="837">
        <v>0.93992932862190814</v>
      </c>
      <c r="S238" s="850">
        <v>251</v>
      </c>
    </row>
    <row r="239" spans="1:19" ht="14.4" customHeight="1" x14ac:dyDescent="0.3">
      <c r="A239" s="831" t="s">
        <v>4976</v>
      </c>
      <c r="B239" s="832" t="s">
        <v>4992</v>
      </c>
      <c r="C239" s="832" t="s">
        <v>597</v>
      </c>
      <c r="D239" s="832" t="s">
        <v>2189</v>
      </c>
      <c r="E239" s="832" t="s">
        <v>4959</v>
      </c>
      <c r="F239" s="832" t="s">
        <v>4960</v>
      </c>
      <c r="G239" s="832" t="s">
        <v>4961</v>
      </c>
      <c r="H239" s="849">
        <v>1</v>
      </c>
      <c r="I239" s="849">
        <v>235</v>
      </c>
      <c r="J239" s="832"/>
      <c r="K239" s="832">
        <v>235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4976</v>
      </c>
      <c r="B240" s="832" t="s">
        <v>4992</v>
      </c>
      <c r="C240" s="832" t="s">
        <v>597</v>
      </c>
      <c r="D240" s="832" t="s">
        <v>2190</v>
      </c>
      <c r="E240" s="832" t="s">
        <v>4959</v>
      </c>
      <c r="F240" s="832" t="s">
        <v>5041</v>
      </c>
      <c r="G240" s="832" t="s">
        <v>5042</v>
      </c>
      <c r="H240" s="849">
        <v>1</v>
      </c>
      <c r="I240" s="849">
        <v>35</v>
      </c>
      <c r="J240" s="832"/>
      <c r="K240" s="832">
        <v>35</v>
      </c>
      <c r="L240" s="849"/>
      <c r="M240" s="849"/>
      <c r="N240" s="832"/>
      <c r="O240" s="832"/>
      <c r="P240" s="849">
        <v>1</v>
      </c>
      <c r="Q240" s="849">
        <v>37</v>
      </c>
      <c r="R240" s="837"/>
      <c r="S240" s="850">
        <v>37</v>
      </c>
    </row>
    <row r="241" spans="1:19" ht="14.4" customHeight="1" x14ac:dyDescent="0.3">
      <c r="A241" s="831" t="s">
        <v>4976</v>
      </c>
      <c r="B241" s="832" t="s">
        <v>4992</v>
      </c>
      <c r="C241" s="832" t="s">
        <v>597</v>
      </c>
      <c r="D241" s="832" t="s">
        <v>2190</v>
      </c>
      <c r="E241" s="832" t="s">
        <v>4959</v>
      </c>
      <c r="F241" s="832" t="s">
        <v>4960</v>
      </c>
      <c r="G241" s="832" t="s">
        <v>4961</v>
      </c>
      <c r="H241" s="849">
        <v>31</v>
      </c>
      <c r="I241" s="849">
        <v>7285</v>
      </c>
      <c r="J241" s="832">
        <v>0.5923245792340841</v>
      </c>
      <c r="K241" s="832">
        <v>235</v>
      </c>
      <c r="L241" s="849">
        <v>49</v>
      </c>
      <c r="M241" s="849">
        <v>12299</v>
      </c>
      <c r="N241" s="832">
        <v>1</v>
      </c>
      <c r="O241" s="832">
        <v>251</v>
      </c>
      <c r="P241" s="849">
        <v>40</v>
      </c>
      <c r="Q241" s="849">
        <v>10040</v>
      </c>
      <c r="R241" s="837">
        <v>0.81632653061224492</v>
      </c>
      <c r="S241" s="850">
        <v>251</v>
      </c>
    </row>
    <row r="242" spans="1:19" ht="14.4" customHeight="1" x14ac:dyDescent="0.3">
      <c r="A242" s="831" t="s">
        <v>4976</v>
      </c>
      <c r="B242" s="832" t="s">
        <v>4992</v>
      </c>
      <c r="C242" s="832" t="s">
        <v>597</v>
      </c>
      <c r="D242" s="832" t="s">
        <v>2190</v>
      </c>
      <c r="E242" s="832" t="s">
        <v>4959</v>
      </c>
      <c r="F242" s="832" t="s">
        <v>5055</v>
      </c>
      <c r="G242" s="832" t="s">
        <v>5056</v>
      </c>
      <c r="H242" s="849">
        <v>3</v>
      </c>
      <c r="I242" s="849">
        <v>324</v>
      </c>
      <c r="J242" s="832">
        <v>0.55862068965517242</v>
      </c>
      <c r="K242" s="832">
        <v>108</v>
      </c>
      <c r="L242" s="849">
        <v>5</v>
      </c>
      <c r="M242" s="849">
        <v>580</v>
      </c>
      <c r="N242" s="832">
        <v>1</v>
      </c>
      <c r="O242" s="832">
        <v>116</v>
      </c>
      <c r="P242" s="849">
        <v>9</v>
      </c>
      <c r="Q242" s="849">
        <v>1044</v>
      </c>
      <c r="R242" s="837">
        <v>1.8</v>
      </c>
      <c r="S242" s="850">
        <v>116</v>
      </c>
    </row>
    <row r="243" spans="1:19" ht="14.4" customHeight="1" x14ac:dyDescent="0.3">
      <c r="A243" s="831" t="s">
        <v>4976</v>
      </c>
      <c r="B243" s="832" t="s">
        <v>4992</v>
      </c>
      <c r="C243" s="832" t="s">
        <v>597</v>
      </c>
      <c r="D243" s="832" t="s">
        <v>2191</v>
      </c>
      <c r="E243" s="832" t="s">
        <v>4993</v>
      </c>
      <c r="F243" s="832" t="s">
        <v>4994</v>
      </c>
      <c r="G243" s="832" t="s">
        <v>4995</v>
      </c>
      <c r="H243" s="849">
        <v>0.4</v>
      </c>
      <c r="I243" s="849">
        <v>21.64</v>
      </c>
      <c r="J243" s="832">
        <v>3.224076281287247E-2</v>
      </c>
      <c r="K243" s="832">
        <v>54.1</v>
      </c>
      <c r="L243" s="849">
        <v>12.4</v>
      </c>
      <c r="M243" s="849">
        <v>671.19999999999993</v>
      </c>
      <c r="N243" s="832">
        <v>1</v>
      </c>
      <c r="O243" s="832">
        <v>54.129032258064512</v>
      </c>
      <c r="P243" s="849">
        <v>0.2</v>
      </c>
      <c r="Q243" s="849">
        <v>10.82</v>
      </c>
      <c r="R243" s="837">
        <v>1.6120381406436235E-2</v>
      </c>
      <c r="S243" s="850">
        <v>54.1</v>
      </c>
    </row>
    <row r="244" spans="1:19" ht="14.4" customHeight="1" x14ac:dyDescent="0.3">
      <c r="A244" s="831" t="s">
        <v>4976</v>
      </c>
      <c r="B244" s="832" t="s">
        <v>4992</v>
      </c>
      <c r="C244" s="832" t="s">
        <v>597</v>
      </c>
      <c r="D244" s="832" t="s">
        <v>2191</v>
      </c>
      <c r="E244" s="832" t="s">
        <v>4993</v>
      </c>
      <c r="F244" s="832" t="s">
        <v>4996</v>
      </c>
      <c r="G244" s="832" t="s">
        <v>4997</v>
      </c>
      <c r="H244" s="849"/>
      <c r="I244" s="849"/>
      <c r="J244" s="832"/>
      <c r="K244" s="832"/>
      <c r="L244" s="849">
        <v>0.2</v>
      </c>
      <c r="M244" s="849">
        <v>30.2</v>
      </c>
      <c r="N244" s="832">
        <v>1</v>
      </c>
      <c r="O244" s="832">
        <v>151</v>
      </c>
      <c r="P244" s="849"/>
      <c r="Q244" s="849"/>
      <c r="R244" s="837"/>
      <c r="S244" s="850"/>
    </row>
    <row r="245" spans="1:19" ht="14.4" customHeight="1" x14ac:dyDescent="0.3">
      <c r="A245" s="831" t="s">
        <v>4976</v>
      </c>
      <c r="B245" s="832" t="s">
        <v>4992</v>
      </c>
      <c r="C245" s="832" t="s">
        <v>597</v>
      </c>
      <c r="D245" s="832" t="s">
        <v>2191</v>
      </c>
      <c r="E245" s="832" t="s">
        <v>4993</v>
      </c>
      <c r="F245" s="832" t="s">
        <v>5000</v>
      </c>
      <c r="G245" s="832" t="s">
        <v>5001</v>
      </c>
      <c r="H245" s="849">
        <v>11.200000000000001</v>
      </c>
      <c r="I245" s="849">
        <v>2839.77</v>
      </c>
      <c r="J245" s="832">
        <v>1.3999911260981452</v>
      </c>
      <c r="K245" s="832">
        <v>253.55089285714283</v>
      </c>
      <c r="L245" s="849">
        <v>8</v>
      </c>
      <c r="M245" s="849">
        <v>2028.42</v>
      </c>
      <c r="N245" s="832">
        <v>1</v>
      </c>
      <c r="O245" s="832">
        <v>253.55250000000001</v>
      </c>
      <c r="P245" s="849">
        <v>12</v>
      </c>
      <c r="Q245" s="849">
        <v>3225.25</v>
      </c>
      <c r="R245" s="837">
        <v>1.5900306642608533</v>
      </c>
      <c r="S245" s="850">
        <v>268.77083333333331</v>
      </c>
    </row>
    <row r="246" spans="1:19" ht="14.4" customHeight="1" x14ac:dyDescent="0.3">
      <c r="A246" s="831" t="s">
        <v>4976</v>
      </c>
      <c r="B246" s="832" t="s">
        <v>4992</v>
      </c>
      <c r="C246" s="832" t="s">
        <v>597</v>
      </c>
      <c r="D246" s="832" t="s">
        <v>2191</v>
      </c>
      <c r="E246" s="832" t="s">
        <v>4993</v>
      </c>
      <c r="F246" s="832" t="s">
        <v>5002</v>
      </c>
      <c r="G246" s="832" t="s">
        <v>1748</v>
      </c>
      <c r="H246" s="849">
        <v>0.60000000000000009</v>
      </c>
      <c r="I246" s="849">
        <v>36.839999999999996</v>
      </c>
      <c r="J246" s="832">
        <v>0.66666666666666663</v>
      </c>
      <c r="K246" s="832">
        <v>61.399999999999984</v>
      </c>
      <c r="L246" s="849">
        <v>0.9</v>
      </c>
      <c r="M246" s="849">
        <v>55.26</v>
      </c>
      <c r="N246" s="832">
        <v>1</v>
      </c>
      <c r="O246" s="832">
        <v>61.4</v>
      </c>
      <c r="P246" s="849">
        <v>6.2999999999999989</v>
      </c>
      <c r="Q246" s="849">
        <v>387.35999999999996</v>
      </c>
      <c r="R246" s="837">
        <v>7.0097719869706836</v>
      </c>
      <c r="S246" s="850">
        <v>61.485714285714288</v>
      </c>
    </row>
    <row r="247" spans="1:19" ht="14.4" customHeight="1" x14ac:dyDescent="0.3">
      <c r="A247" s="831" t="s">
        <v>4976</v>
      </c>
      <c r="B247" s="832" t="s">
        <v>4992</v>
      </c>
      <c r="C247" s="832" t="s">
        <v>597</v>
      </c>
      <c r="D247" s="832" t="s">
        <v>2191</v>
      </c>
      <c r="E247" s="832" t="s">
        <v>4993</v>
      </c>
      <c r="F247" s="832" t="s">
        <v>5003</v>
      </c>
      <c r="G247" s="832" t="s">
        <v>651</v>
      </c>
      <c r="H247" s="849">
        <v>1</v>
      </c>
      <c r="I247" s="849">
        <v>13.74</v>
      </c>
      <c r="J247" s="832"/>
      <c r="K247" s="832">
        <v>13.74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4976</v>
      </c>
      <c r="B248" s="832" t="s">
        <v>4992</v>
      </c>
      <c r="C248" s="832" t="s">
        <v>597</v>
      </c>
      <c r="D248" s="832" t="s">
        <v>2191</v>
      </c>
      <c r="E248" s="832" t="s">
        <v>4993</v>
      </c>
      <c r="F248" s="832" t="s">
        <v>5004</v>
      </c>
      <c r="G248" s="832" t="s">
        <v>5005</v>
      </c>
      <c r="H248" s="849">
        <v>0.08</v>
      </c>
      <c r="I248" s="849">
        <v>6.12</v>
      </c>
      <c r="J248" s="832"/>
      <c r="K248" s="832">
        <v>76.5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4976</v>
      </c>
      <c r="B249" s="832" t="s">
        <v>4992</v>
      </c>
      <c r="C249" s="832" t="s">
        <v>597</v>
      </c>
      <c r="D249" s="832" t="s">
        <v>2191</v>
      </c>
      <c r="E249" s="832" t="s">
        <v>4993</v>
      </c>
      <c r="F249" s="832" t="s">
        <v>5006</v>
      </c>
      <c r="G249" s="832" t="s">
        <v>5007</v>
      </c>
      <c r="H249" s="849">
        <v>2</v>
      </c>
      <c r="I249" s="849">
        <v>97.48</v>
      </c>
      <c r="J249" s="832"/>
      <c r="K249" s="832">
        <v>48.74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4976</v>
      </c>
      <c r="B250" s="832" t="s">
        <v>4992</v>
      </c>
      <c r="C250" s="832" t="s">
        <v>597</v>
      </c>
      <c r="D250" s="832" t="s">
        <v>2191</v>
      </c>
      <c r="E250" s="832" t="s">
        <v>4993</v>
      </c>
      <c r="F250" s="832" t="s">
        <v>5008</v>
      </c>
      <c r="G250" s="832" t="s">
        <v>5009</v>
      </c>
      <c r="H250" s="849"/>
      <c r="I250" s="849"/>
      <c r="J250" s="832"/>
      <c r="K250" s="832"/>
      <c r="L250" s="849">
        <v>0.2</v>
      </c>
      <c r="M250" s="849">
        <v>35.4</v>
      </c>
      <c r="N250" s="832">
        <v>1</v>
      </c>
      <c r="O250" s="832">
        <v>176.99999999999997</v>
      </c>
      <c r="P250" s="849"/>
      <c r="Q250" s="849"/>
      <c r="R250" s="837"/>
      <c r="S250" s="850"/>
    </row>
    <row r="251" spans="1:19" ht="14.4" customHeight="1" x14ac:dyDescent="0.3">
      <c r="A251" s="831" t="s">
        <v>4976</v>
      </c>
      <c r="B251" s="832" t="s">
        <v>4992</v>
      </c>
      <c r="C251" s="832" t="s">
        <v>597</v>
      </c>
      <c r="D251" s="832" t="s">
        <v>2191</v>
      </c>
      <c r="E251" s="832" t="s">
        <v>4993</v>
      </c>
      <c r="F251" s="832" t="s">
        <v>5010</v>
      </c>
      <c r="G251" s="832" t="s">
        <v>619</v>
      </c>
      <c r="H251" s="849">
        <v>0.4</v>
      </c>
      <c r="I251" s="849">
        <v>31.2</v>
      </c>
      <c r="J251" s="832">
        <v>0.5</v>
      </c>
      <c r="K251" s="832">
        <v>78</v>
      </c>
      <c r="L251" s="849">
        <v>0.8</v>
      </c>
      <c r="M251" s="849">
        <v>62.4</v>
      </c>
      <c r="N251" s="832">
        <v>1</v>
      </c>
      <c r="O251" s="832">
        <v>78</v>
      </c>
      <c r="P251" s="849">
        <v>1.68</v>
      </c>
      <c r="Q251" s="849">
        <v>131.04</v>
      </c>
      <c r="R251" s="837">
        <v>2.1</v>
      </c>
      <c r="S251" s="850">
        <v>78</v>
      </c>
    </row>
    <row r="252" spans="1:19" ht="14.4" customHeight="1" x14ac:dyDescent="0.3">
      <c r="A252" s="831" t="s">
        <v>4976</v>
      </c>
      <c r="B252" s="832" t="s">
        <v>4992</v>
      </c>
      <c r="C252" s="832" t="s">
        <v>597</v>
      </c>
      <c r="D252" s="832" t="s">
        <v>2191</v>
      </c>
      <c r="E252" s="832" t="s">
        <v>4993</v>
      </c>
      <c r="F252" s="832" t="s">
        <v>5011</v>
      </c>
      <c r="G252" s="832" t="s">
        <v>623</v>
      </c>
      <c r="H252" s="849"/>
      <c r="I252" s="849"/>
      <c r="J252" s="832"/>
      <c r="K252" s="832"/>
      <c r="L252" s="849"/>
      <c r="M252" s="849"/>
      <c r="N252" s="832"/>
      <c r="O252" s="832"/>
      <c r="P252" s="849">
        <v>0.4</v>
      </c>
      <c r="Q252" s="849">
        <v>28.28</v>
      </c>
      <c r="R252" s="837"/>
      <c r="S252" s="850">
        <v>70.7</v>
      </c>
    </row>
    <row r="253" spans="1:19" ht="14.4" customHeight="1" x14ac:dyDescent="0.3">
      <c r="A253" s="831" t="s">
        <v>4976</v>
      </c>
      <c r="B253" s="832" t="s">
        <v>4992</v>
      </c>
      <c r="C253" s="832" t="s">
        <v>597</v>
      </c>
      <c r="D253" s="832" t="s">
        <v>2191</v>
      </c>
      <c r="E253" s="832" t="s">
        <v>4993</v>
      </c>
      <c r="F253" s="832" t="s">
        <v>5014</v>
      </c>
      <c r="G253" s="832" t="s">
        <v>621</v>
      </c>
      <c r="H253" s="849">
        <v>0.60000000000000009</v>
      </c>
      <c r="I253" s="849">
        <v>353.73</v>
      </c>
      <c r="J253" s="832"/>
      <c r="K253" s="832">
        <v>589.54999999999995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4976</v>
      </c>
      <c r="B254" s="832" t="s">
        <v>4992</v>
      </c>
      <c r="C254" s="832" t="s">
        <v>597</v>
      </c>
      <c r="D254" s="832" t="s">
        <v>2191</v>
      </c>
      <c r="E254" s="832" t="s">
        <v>4993</v>
      </c>
      <c r="F254" s="832" t="s">
        <v>5017</v>
      </c>
      <c r="G254" s="832" t="s">
        <v>5018</v>
      </c>
      <c r="H254" s="849">
        <v>0.4</v>
      </c>
      <c r="I254" s="849">
        <v>20.56</v>
      </c>
      <c r="J254" s="832"/>
      <c r="K254" s="832">
        <v>51.399999999999991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4976</v>
      </c>
      <c r="B255" s="832" t="s">
        <v>4992</v>
      </c>
      <c r="C255" s="832" t="s">
        <v>597</v>
      </c>
      <c r="D255" s="832" t="s">
        <v>2191</v>
      </c>
      <c r="E255" s="832" t="s">
        <v>4993</v>
      </c>
      <c r="F255" s="832" t="s">
        <v>5017</v>
      </c>
      <c r="G255" s="832" t="s">
        <v>5019</v>
      </c>
      <c r="H255" s="849"/>
      <c r="I255" s="849"/>
      <c r="J255" s="832"/>
      <c r="K255" s="832"/>
      <c r="L255" s="849"/>
      <c r="M255" s="849"/>
      <c r="N255" s="832"/>
      <c r="O255" s="832"/>
      <c r="P255" s="849">
        <v>0.2</v>
      </c>
      <c r="Q255" s="849">
        <v>10.89</v>
      </c>
      <c r="R255" s="837"/>
      <c r="S255" s="850">
        <v>54.45</v>
      </c>
    </row>
    <row r="256" spans="1:19" ht="14.4" customHeight="1" x14ac:dyDescent="0.3">
      <c r="A256" s="831" t="s">
        <v>4976</v>
      </c>
      <c r="B256" s="832" t="s">
        <v>4992</v>
      </c>
      <c r="C256" s="832" t="s">
        <v>597</v>
      </c>
      <c r="D256" s="832" t="s">
        <v>2191</v>
      </c>
      <c r="E256" s="832" t="s">
        <v>4993</v>
      </c>
      <c r="F256" s="832" t="s">
        <v>5020</v>
      </c>
      <c r="G256" s="832" t="s">
        <v>627</v>
      </c>
      <c r="H256" s="849">
        <v>0.12</v>
      </c>
      <c r="I256" s="849">
        <v>21.66</v>
      </c>
      <c r="J256" s="832">
        <v>1.7827160493827157</v>
      </c>
      <c r="K256" s="832">
        <v>180.5</v>
      </c>
      <c r="L256" s="849">
        <v>0.1</v>
      </c>
      <c r="M256" s="849">
        <v>12.150000000000002</v>
      </c>
      <c r="N256" s="832">
        <v>1</v>
      </c>
      <c r="O256" s="832">
        <v>121.50000000000001</v>
      </c>
      <c r="P256" s="849">
        <v>0.04</v>
      </c>
      <c r="Q256" s="849">
        <v>4.8600000000000003</v>
      </c>
      <c r="R256" s="837">
        <v>0.39999999999999997</v>
      </c>
      <c r="S256" s="850">
        <v>121.5</v>
      </c>
    </row>
    <row r="257" spans="1:19" ht="14.4" customHeight="1" x14ac:dyDescent="0.3">
      <c r="A257" s="831" t="s">
        <v>4976</v>
      </c>
      <c r="B257" s="832" t="s">
        <v>4992</v>
      </c>
      <c r="C257" s="832" t="s">
        <v>597</v>
      </c>
      <c r="D257" s="832" t="s">
        <v>2191</v>
      </c>
      <c r="E257" s="832" t="s">
        <v>4993</v>
      </c>
      <c r="F257" s="832" t="s">
        <v>5021</v>
      </c>
      <c r="G257" s="832" t="s">
        <v>627</v>
      </c>
      <c r="H257" s="849">
        <v>0.12</v>
      </c>
      <c r="I257" s="849">
        <v>35.799999999999997</v>
      </c>
      <c r="J257" s="832">
        <v>0.84954912197437105</v>
      </c>
      <c r="K257" s="832">
        <v>298.33333333333331</v>
      </c>
      <c r="L257" s="849">
        <v>0.21</v>
      </c>
      <c r="M257" s="849">
        <v>42.14</v>
      </c>
      <c r="N257" s="832">
        <v>1</v>
      </c>
      <c r="O257" s="832">
        <v>200.66666666666669</v>
      </c>
      <c r="P257" s="849">
        <v>0.06</v>
      </c>
      <c r="Q257" s="849">
        <v>12.04</v>
      </c>
      <c r="R257" s="837">
        <v>0.2857142857142857</v>
      </c>
      <c r="S257" s="850">
        <v>200.66666666666666</v>
      </c>
    </row>
    <row r="258" spans="1:19" ht="14.4" customHeight="1" x14ac:dyDescent="0.3">
      <c r="A258" s="831" t="s">
        <v>4976</v>
      </c>
      <c r="B258" s="832" t="s">
        <v>4992</v>
      </c>
      <c r="C258" s="832" t="s">
        <v>597</v>
      </c>
      <c r="D258" s="832" t="s">
        <v>2191</v>
      </c>
      <c r="E258" s="832" t="s">
        <v>4993</v>
      </c>
      <c r="F258" s="832" t="s">
        <v>5022</v>
      </c>
      <c r="G258" s="832" t="s">
        <v>627</v>
      </c>
      <c r="H258" s="849">
        <v>2.1500000000000004</v>
      </c>
      <c r="I258" s="849">
        <v>777.44</v>
      </c>
      <c r="J258" s="832">
        <v>2.0606992339703658</v>
      </c>
      <c r="K258" s="832">
        <v>361.59999999999997</v>
      </c>
      <c r="L258" s="849">
        <v>1.5499999999999998</v>
      </c>
      <c r="M258" s="849">
        <v>377.27000000000004</v>
      </c>
      <c r="N258" s="832">
        <v>1</v>
      </c>
      <c r="O258" s="832">
        <v>243.40000000000006</v>
      </c>
      <c r="P258" s="849">
        <v>2.71</v>
      </c>
      <c r="Q258" s="849">
        <v>659.86999999999989</v>
      </c>
      <c r="R258" s="837">
        <v>1.7490656558963071</v>
      </c>
      <c r="S258" s="850">
        <v>243.49446494464942</v>
      </c>
    </row>
    <row r="259" spans="1:19" ht="14.4" customHeight="1" x14ac:dyDescent="0.3">
      <c r="A259" s="831" t="s">
        <v>4976</v>
      </c>
      <c r="B259" s="832" t="s">
        <v>4992</v>
      </c>
      <c r="C259" s="832" t="s">
        <v>597</v>
      </c>
      <c r="D259" s="832" t="s">
        <v>2191</v>
      </c>
      <c r="E259" s="832" t="s">
        <v>4993</v>
      </c>
      <c r="F259" s="832" t="s">
        <v>5023</v>
      </c>
      <c r="G259" s="832" t="s">
        <v>2132</v>
      </c>
      <c r="H259" s="849">
        <v>0.4</v>
      </c>
      <c r="I259" s="849">
        <v>15</v>
      </c>
      <c r="J259" s="832">
        <v>4</v>
      </c>
      <c r="K259" s="832">
        <v>37.5</v>
      </c>
      <c r="L259" s="849">
        <v>0.1</v>
      </c>
      <c r="M259" s="849">
        <v>3.75</v>
      </c>
      <c r="N259" s="832">
        <v>1</v>
      </c>
      <c r="O259" s="832">
        <v>37.5</v>
      </c>
      <c r="P259" s="849">
        <v>0.1</v>
      </c>
      <c r="Q259" s="849">
        <v>3.75</v>
      </c>
      <c r="R259" s="837">
        <v>1</v>
      </c>
      <c r="S259" s="850">
        <v>37.5</v>
      </c>
    </row>
    <row r="260" spans="1:19" ht="14.4" customHeight="1" x14ac:dyDescent="0.3">
      <c r="A260" s="831" t="s">
        <v>4976</v>
      </c>
      <c r="B260" s="832" t="s">
        <v>4992</v>
      </c>
      <c r="C260" s="832" t="s">
        <v>597</v>
      </c>
      <c r="D260" s="832" t="s">
        <v>2191</v>
      </c>
      <c r="E260" s="832" t="s">
        <v>4993</v>
      </c>
      <c r="F260" s="832" t="s">
        <v>5025</v>
      </c>
      <c r="G260" s="832" t="s">
        <v>1170</v>
      </c>
      <c r="H260" s="849"/>
      <c r="I260" s="849"/>
      <c r="J260" s="832"/>
      <c r="K260" s="832"/>
      <c r="L260" s="849"/>
      <c r="M260" s="849"/>
      <c r="N260" s="832"/>
      <c r="O260" s="832"/>
      <c r="P260" s="849">
        <v>0.05</v>
      </c>
      <c r="Q260" s="849">
        <v>18.47</v>
      </c>
      <c r="R260" s="837"/>
      <c r="S260" s="850">
        <v>369.4</v>
      </c>
    </row>
    <row r="261" spans="1:19" ht="14.4" customHeight="1" x14ac:dyDescent="0.3">
      <c r="A261" s="831" t="s">
        <v>4976</v>
      </c>
      <c r="B261" s="832" t="s">
        <v>4992</v>
      </c>
      <c r="C261" s="832" t="s">
        <v>597</v>
      </c>
      <c r="D261" s="832" t="s">
        <v>2191</v>
      </c>
      <c r="E261" s="832" t="s">
        <v>4959</v>
      </c>
      <c r="F261" s="832" t="s">
        <v>5037</v>
      </c>
      <c r="G261" s="832" t="s">
        <v>5038</v>
      </c>
      <c r="H261" s="849">
        <v>23</v>
      </c>
      <c r="I261" s="849">
        <v>1702</v>
      </c>
      <c r="J261" s="832">
        <v>1.9836829836829837</v>
      </c>
      <c r="K261" s="832">
        <v>74</v>
      </c>
      <c r="L261" s="849">
        <v>11</v>
      </c>
      <c r="M261" s="849">
        <v>858</v>
      </c>
      <c r="N261" s="832">
        <v>1</v>
      </c>
      <c r="O261" s="832">
        <v>78</v>
      </c>
      <c r="P261" s="849">
        <v>15</v>
      </c>
      <c r="Q261" s="849">
        <v>1170</v>
      </c>
      <c r="R261" s="837">
        <v>1.3636363636363635</v>
      </c>
      <c r="S261" s="850">
        <v>78</v>
      </c>
    </row>
    <row r="262" spans="1:19" ht="14.4" customHeight="1" x14ac:dyDescent="0.3">
      <c r="A262" s="831" t="s">
        <v>4976</v>
      </c>
      <c r="B262" s="832" t="s">
        <v>4992</v>
      </c>
      <c r="C262" s="832" t="s">
        <v>597</v>
      </c>
      <c r="D262" s="832" t="s">
        <v>2191</v>
      </c>
      <c r="E262" s="832" t="s">
        <v>4959</v>
      </c>
      <c r="F262" s="832" t="s">
        <v>5039</v>
      </c>
      <c r="G262" s="832" t="s">
        <v>5040</v>
      </c>
      <c r="H262" s="849">
        <v>205</v>
      </c>
      <c r="I262" s="849">
        <v>29520</v>
      </c>
      <c r="J262" s="832">
        <v>1.1964010699521763</v>
      </c>
      <c r="K262" s="832">
        <v>144</v>
      </c>
      <c r="L262" s="849">
        <v>169</v>
      </c>
      <c r="M262" s="849">
        <v>24674</v>
      </c>
      <c r="N262" s="832">
        <v>1</v>
      </c>
      <c r="O262" s="832">
        <v>146</v>
      </c>
      <c r="P262" s="849">
        <v>228</v>
      </c>
      <c r="Q262" s="849">
        <v>33516</v>
      </c>
      <c r="R262" s="837">
        <v>1.3583529221042392</v>
      </c>
      <c r="S262" s="850">
        <v>147</v>
      </c>
    </row>
    <row r="263" spans="1:19" ht="14.4" customHeight="1" x14ac:dyDescent="0.3">
      <c r="A263" s="831" t="s">
        <v>4976</v>
      </c>
      <c r="B263" s="832" t="s">
        <v>4992</v>
      </c>
      <c r="C263" s="832" t="s">
        <v>597</v>
      </c>
      <c r="D263" s="832" t="s">
        <v>2191</v>
      </c>
      <c r="E263" s="832" t="s">
        <v>4959</v>
      </c>
      <c r="F263" s="832" t="s">
        <v>5041</v>
      </c>
      <c r="G263" s="832" t="s">
        <v>5042</v>
      </c>
      <c r="H263" s="849">
        <v>58</v>
      </c>
      <c r="I263" s="849">
        <v>2030</v>
      </c>
      <c r="J263" s="832">
        <v>1.1927144535840188</v>
      </c>
      <c r="K263" s="832">
        <v>35</v>
      </c>
      <c r="L263" s="849">
        <v>46</v>
      </c>
      <c r="M263" s="849">
        <v>1702</v>
      </c>
      <c r="N263" s="832">
        <v>1</v>
      </c>
      <c r="O263" s="832">
        <v>37</v>
      </c>
      <c r="P263" s="849">
        <v>63</v>
      </c>
      <c r="Q263" s="849">
        <v>2331</v>
      </c>
      <c r="R263" s="837">
        <v>1.3695652173913044</v>
      </c>
      <c r="S263" s="850">
        <v>37</v>
      </c>
    </row>
    <row r="264" spans="1:19" ht="14.4" customHeight="1" x14ac:dyDescent="0.3">
      <c r="A264" s="831" t="s">
        <v>4976</v>
      </c>
      <c r="B264" s="832" t="s">
        <v>4992</v>
      </c>
      <c r="C264" s="832" t="s">
        <v>597</v>
      </c>
      <c r="D264" s="832" t="s">
        <v>2191</v>
      </c>
      <c r="E264" s="832" t="s">
        <v>4959</v>
      </c>
      <c r="F264" s="832" t="s">
        <v>5043</v>
      </c>
      <c r="G264" s="832" t="s">
        <v>5044</v>
      </c>
      <c r="H264" s="849">
        <v>13</v>
      </c>
      <c r="I264" s="849">
        <v>1430</v>
      </c>
      <c r="J264" s="832">
        <v>1.7610837438423645</v>
      </c>
      <c r="K264" s="832">
        <v>110</v>
      </c>
      <c r="L264" s="849">
        <v>7</v>
      </c>
      <c r="M264" s="849">
        <v>812</v>
      </c>
      <c r="N264" s="832">
        <v>1</v>
      </c>
      <c r="O264" s="832">
        <v>116</v>
      </c>
      <c r="P264" s="849"/>
      <c r="Q264" s="849"/>
      <c r="R264" s="837"/>
      <c r="S264" s="850"/>
    </row>
    <row r="265" spans="1:19" ht="14.4" customHeight="1" x14ac:dyDescent="0.3">
      <c r="A265" s="831" t="s">
        <v>4976</v>
      </c>
      <c r="B265" s="832" t="s">
        <v>4992</v>
      </c>
      <c r="C265" s="832" t="s">
        <v>597</v>
      </c>
      <c r="D265" s="832" t="s">
        <v>2191</v>
      </c>
      <c r="E265" s="832" t="s">
        <v>4959</v>
      </c>
      <c r="F265" s="832" t="s">
        <v>5045</v>
      </c>
      <c r="G265" s="832" t="s">
        <v>5046</v>
      </c>
      <c r="H265" s="849">
        <v>25</v>
      </c>
      <c r="I265" s="849">
        <v>3075</v>
      </c>
      <c r="J265" s="832">
        <v>1.0364004044489383</v>
      </c>
      <c r="K265" s="832">
        <v>123</v>
      </c>
      <c r="L265" s="849">
        <v>23</v>
      </c>
      <c r="M265" s="849">
        <v>2967</v>
      </c>
      <c r="N265" s="832">
        <v>1</v>
      </c>
      <c r="O265" s="832">
        <v>129</v>
      </c>
      <c r="P265" s="849">
        <v>50</v>
      </c>
      <c r="Q265" s="849">
        <v>6450</v>
      </c>
      <c r="R265" s="837">
        <v>2.1739130434782608</v>
      </c>
      <c r="S265" s="850">
        <v>129</v>
      </c>
    </row>
    <row r="266" spans="1:19" ht="14.4" customHeight="1" x14ac:dyDescent="0.3">
      <c r="A266" s="831" t="s">
        <v>4976</v>
      </c>
      <c r="B266" s="832" t="s">
        <v>4992</v>
      </c>
      <c r="C266" s="832" t="s">
        <v>597</v>
      </c>
      <c r="D266" s="832" t="s">
        <v>2191</v>
      </c>
      <c r="E266" s="832" t="s">
        <v>4959</v>
      </c>
      <c r="F266" s="832" t="s">
        <v>4960</v>
      </c>
      <c r="G266" s="832" t="s">
        <v>4961</v>
      </c>
      <c r="H266" s="849">
        <v>192</v>
      </c>
      <c r="I266" s="849">
        <v>45120</v>
      </c>
      <c r="J266" s="832">
        <v>179.76095617529882</v>
      </c>
      <c r="K266" s="832">
        <v>235</v>
      </c>
      <c r="L266" s="849">
        <v>1</v>
      </c>
      <c r="M266" s="849">
        <v>251</v>
      </c>
      <c r="N266" s="832">
        <v>1</v>
      </c>
      <c r="O266" s="832">
        <v>251</v>
      </c>
      <c r="P266" s="849"/>
      <c r="Q266" s="849"/>
      <c r="R266" s="837"/>
      <c r="S266" s="850"/>
    </row>
    <row r="267" spans="1:19" ht="14.4" customHeight="1" x14ac:dyDescent="0.3">
      <c r="A267" s="831" t="s">
        <v>4976</v>
      </c>
      <c r="B267" s="832" t="s">
        <v>4992</v>
      </c>
      <c r="C267" s="832" t="s">
        <v>597</v>
      </c>
      <c r="D267" s="832" t="s">
        <v>2191</v>
      </c>
      <c r="E267" s="832" t="s">
        <v>4959</v>
      </c>
      <c r="F267" s="832" t="s">
        <v>5047</v>
      </c>
      <c r="G267" s="832" t="s">
        <v>5048</v>
      </c>
      <c r="H267" s="849">
        <v>43</v>
      </c>
      <c r="I267" s="849">
        <v>28079</v>
      </c>
      <c r="J267" s="832">
        <v>1.0270675591645635</v>
      </c>
      <c r="K267" s="832">
        <v>653</v>
      </c>
      <c r="L267" s="849">
        <v>39</v>
      </c>
      <c r="M267" s="849">
        <v>27339</v>
      </c>
      <c r="N267" s="832">
        <v>1</v>
      </c>
      <c r="O267" s="832">
        <v>701</v>
      </c>
      <c r="P267" s="849">
        <v>34</v>
      </c>
      <c r="Q267" s="849">
        <v>23834</v>
      </c>
      <c r="R267" s="837">
        <v>0.87179487179487181</v>
      </c>
      <c r="S267" s="850">
        <v>701</v>
      </c>
    </row>
    <row r="268" spans="1:19" ht="14.4" customHeight="1" x14ac:dyDescent="0.3">
      <c r="A268" s="831" t="s">
        <v>4976</v>
      </c>
      <c r="B268" s="832" t="s">
        <v>4992</v>
      </c>
      <c r="C268" s="832" t="s">
        <v>597</v>
      </c>
      <c r="D268" s="832" t="s">
        <v>2191</v>
      </c>
      <c r="E268" s="832" t="s">
        <v>4959</v>
      </c>
      <c r="F268" s="832" t="s">
        <v>5049</v>
      </c>
      <c r="G268" s="832" t="s">
        <v>5050</v>
      </c>
      <c r="H268" s="849">
        <v>1</v>
      </c>
      <c r="I268" s="849">
        <v>331</v>
      </c>
      <c r="J268" s="832">
        <v>0.93502824858757061</v>
      </c>
      <c r="K268" s="832">
        <v>331</v>
      </c>
      <c r="L268" s="849">
        <v>1</v>
      </c>
      <c r="M268" s="849">
        <v>354</v>
      </c>
      <c r="N268" s="832">
        <v>1</v>
      </c>
      <c r="O268" s="832">
        <v>354</v>
      </c>
      <c r="P268" s="849"/>
      <c r="Q268" s="849"/>
      <c r="R268" s="837"/>
      <c r="S268" s="850"/>
    </row>
    <row r="269" spans="1:19" ht="14.4" customHeight="1" x14ac:dyDescent="0.3">
      <c r="A269" s="831" t="s">
        <v>4976</v>
      </c>
      <c r="B269" s="832" t="s">
        <v>4992</v>
      </c>
      <c r="C269" s="832" t="s">
        <v>597</v>
      </c>
      <c r="D269" s="832" t="s">
        <v>2191</v>
      </c>
      <c r="E269" s="832" t="s">
        <v>4959</v>
      </c>
      <c r="F269" s="832" t="s">
        <v>5053</v>
      </c>
      <c r="G269" s="832" t="s">
        <v>5054</v>
      </c>
      <c r="H269" s="849">
        <v>28</v>
      </c>
      <c r="I269" s="849">
        <v>933.34</v>
      </c>
      <c r="J269" s="832">
        <v>0.10000075000026785</v>
      </c>
      <c r="K269" s="832">
        <v>33.333571428571432</v>
      </c>
      <c r="L269" s="849">
        <v>280</v>
      </c>
      <c r="M269" s="849">
        <v>9333.33</v>
      </c>
      <c r="N269" s="832">
        <v>1</v>
      </c>
      <c r="O269" s="832">
        <v>33.333321428571431</v>
      </c>
      <c r="P269" s="849">
        <v>303</v>
      </c>
      <c r="Q269" s="849">
        <v>10100</v>
      </c>
      <c r="R269" s="837">
        <v>1.0821432436225871</v>
      </c>
      <c r="S269" s="850">
        <v>33.333333333333336</v>
      </c>
    </row>
    <row r="270" spans="1:19" ht="14.4" customHeight="1" x14ac:dyDescent="0.3">
      <c r="A270" s="831" t="s">
        <v>4976</v>
      </c>
      <c r="B270" s="832" t="s">
        <v>4992</v>
      </c>
      <c r="C270" s="832" t="s">
        <v>597</v>
      </c>
      <c r="D270" s="832" t="s">
        <v>2191</v>
      </c>
      <c r="E270" s="832" t="s">
        <v>4959</v>
      </c>
      <c r="F270" s="832" t="s">
        <v>5057</v>
      </c>
      <c r="G270" s="832" t="s">
        <v>5058</v>
      </c>
      <c r="H270" s="849">
        <v>416</v>
      </c>
      <c r="I270" s="849">
        <v>47424</v>
      </c>
      <c r="J270" s="832">
        <v>1.2546031746031745</v>
      </c>
      <c r="K270" s="832">
        <v>114</v>
      </c>
      <c r="L270" s="849">
        <v>315</v>
      </c>
      <c r="M270" s="849">
        <v>37800</v>
      </c>
      <c r="N270" s="832">
        <v>1</v>
      </c>
      <c r="O270" s="832">
        <v>120</v>
      </c>
      <c r="P270" s="849">
        <v>464</v>
      </c>
      <c r="Q270" s="849">
        <v>55680</v>
      </c>
      <c r="R270" s="837">
        <v>1.4730158730158731</v>
      </c>
      <c r="S270" s="850">
        <v>120</v>
      </c>
    </row>
    <row r="271" spans="1:19" ht="14.4" customHeight="1" x14ac:dyDescent="0.3">
      <c r="A271" s="831" t="s">
        <v>4976</v>
      </c>
      <c r="B271" s="832" t="s">
        <v>4992</v>
      </c>
      <c r="C271" s="832" t="s">
        <v>597</v>
      </c>
      <c r="D271" s="832" t="s">
        <v>2191</v>
      </c>
      <c r="E271" s="832" t="s">
        <v>4959</v>
      </c>
      <c r="F271" s="832" t="s">
        <v>5059</v>
      </c>
      <c r="G271" s="832" t="s">
        <v>5060</v>
      </c>
      <c r="H271" s="849">
        <v>4</v>
      </c>
      <c r="I271" s="849">
        <v>124</v>
      </c>
      <c r="J271" s="832">
        <v>0.43055555555555558</v>
      </c>
      <c r="K271" s="832">
        <v>31</v>
      </c>
      <c r="L271" s="849">
        <v>9</v>
      </c>
      <c r="M271" s="849">
        <v>288</v>
      </c>
      <c r="N271" s="832">
        <v>1</v>
      </c>
      <c r="O271" s="832">
        <v>32</v>
      </c>
      <c r="P271" s="849">
        <v>23</v>
      </c>
      <c r="Q271" s="849">
        <v>736</v>
      </c>
      <c r="R271" s="837">
        <v>2.5555555555555554</v>
      </c>
      <c r="S271" s="850">
        <v>32</v>
      </c>
    </row>
    <row r="272" spans="1:19" ht="14.4" customHeight="1" x14ac:dyDescent="0.3">
      <c r="A272" s="831" t="s">
        <v>4976</v>
      </c>
      <c r="B272" s="832" t="s">
        <v>4992</v>
      </c>
      <c r="C272" s="832" t="s">
        <v>597</v>
      </c>
      <c r="D272" s="832" t="s">
        <v>2191</v>
      </c>
      <c r="E272" s="832" t="s">
        <v>4959</v>
      </c>
      <c r="F272" s="832" t="s">
        <v>5061</v>
      </c>
      <c r="G272" s="832" t="s">
        <v>5062</v>
      </c>
      <c r="H272" s="849">
        <v>8</v>
      </c>
      <c r="I272" s="849">
        <v>560</v>
      </c>
      <c r="J272" s="832">
        <v>0.63063063063063063</v>
      </c>
      <c r="K272" s="832">
        <v>70</v>
      </c>
      <c r="L272" s="849">
        <v>12</v>
      </c>
      <c r="M272" s="849">
        <v>888</v>
      </c>
      <c r="N272" s="832">
        <v>1</v>
      </c>
      <c r="O272" s="832">
        <v>74</v>
      </c>
      <c r="P272" s="849">
        <v>14</v>
      </c>
      <c r="Q272" s="849">
        <v>1036</v>
      </c>
      <c r="R272" s="837">
        <v>1.1666666666666667</v>
      </c>
      <c r="S272" s="850">
        <v>74</v>
      </c>
    </row>
    <row r="273" spans="1:19" ht="14.4" customHeight="1" x14ac:dyDescent="0.3">
      <c r="A273" s="831" t="s">
        <v>4976</v>
      </c>
      <c r="B273" s="832" t="s">
        <v>4992</v>
      </c>
      <c r="C273" s="832" t="s">
        <v>597</v>
      </c>
      <c r="D273" s="832" t="s">
        <v>2191</v>
      </c>
      <c r="E273" s="832" t="s">
        <v>4959</v>
      </c>
      <c r="F273" s="832" t="s">
        <v>5063</v>
      </c>
      <c r="G273" s="832" t="s">
        <v>5064</v>
      </c>
      <c r="H273" s="849">
        <v>55</v>
      </c>
      <c r="I273" s="849">
        <v>4235</v>
      </c>
      <c r="J273" s="832">
        <v>1.25</v>
      </c>
      <c r="K273" s="832">
        <v>77</v>
      </c>
      <c r="L273" s="849">
        <v>44</v>
      </c>
      <c r="M273" s="849">
        <v>3388</v>
      </c>
      <c r="N273" s="832">
        <v>1</v>
      </c>
      <c r="O273" s="832">
        <v>77</v>
      </c>
      <c r="P273" s="849">
        <v>60</v>
      </c>
      <c r="Q273" s="849">
        <v>4620</v>
      </c>
      <c r="R273" s="837">
        <v>1.3636363636363635</v>
      </c>
      <c r="S273" s="850">
        <v>77</v>
      </c>
    </row>
    <row r="274" spans="1:19" ht="14.4" customHeight="1" x14ac:dyDescent="0.3">
      <c r="A274" s="831" t="s">
        <v>4976</v>
      </c>
      <c r="B274" s="832" t="s">
        <v>4992</v>
      </c>
      <c r="C274" s="832" t="s">
        <v>597</v>
      </c>
      <c r="D274" s="832" t="s">
        <v>2191</v>
      </c>
      <c r="E274" s="832" t="s">
        <v>4959</v>
      </c>
      <c r="F274" s="832" t="s">
        <v>5065</v>
      </c>
      <c r="G274" s="832" t="s">
        <v>5066</v>
      </c>
      <c r="H274" s="849">
        <v>6</v>
      </c>
      <c r="I274" s="849">
        <v>3636</v>
      </c>
      <c r="J274" s="832">
        <v>5.883495145631068</v>
      </c>
      <c r="K274" s="832">
        <v>606</v>
      </c>
      <c r="L274" s="849">
        <v>1</v>
      </c>
      <c r="M274" s="849">
        <v>618</v>
      </c>
      <c r="N274" s="832">
        <v>1</v>
      </c>
      <c r="O274" s="832">
        <v>618</v>
      </c>
      <c r="P274" s="849">
        <v>2</v>
      </c>
      <c r="Q274" s="849">
        <v>1238</v>
      </c>
      <c r="R274" s="837">
        <v>2.0032362459546924</v>
      </c>
      <c r="S274" s="850">
        <v>619</v>
      </c>
    </row>
    <row r="275" spans="1:19" ht="14.4" customHeight="1" x14ac:dyDescent="0.3">
      <c r="A275" s="831" t="s">
        <v>4976</v>
      </c>
      <c r="B275" s="832" t="s">
        <v>4992</v>
      </c>
      <c r="C275" s="832" t="s">
        <v>597</v>
      </c>
      <c r="D275" s="832" t="s">
        <v>2191</v>
      </c>
      <c r="E275" s="832" t="s">
        <v>4959</v>
      </c>
      <c r="F275" s="832" t="s">
        <v>5069</v>
      </c>
      <c r="G275" s="832" t="s">
        <v>5070</v>
      </c>
      <c r="H275" s="849">
        <v>233</v>
      </c>
      <c r="I275" s="849">
        <v>38445</v>
      </c>
      <c r="J275" s="832">
        <v>0.9088007942699099</v>
      </c>
      <c r="K275" s="832">
        <v>165</v>
      </c>
      <c r="L275" s="849">
        <v>239</v>
      </c>
      <c r="M275" s="849">
        <v>42303</v>
      </c>
      <c r="N275" s="832">
        <v>1</v>
      </c>
      <c r="O275" s="832">
        <v>177</v>
      </c>
      <c r="P275" s="849">
        <v>269</v>
      </c>
      <c r="Q275" s="849">
        <v>47613</v>
      </c>
      <c r="R275" s="837">
        <v>1.1255230125523012</v>
      </c>
      <c r="S275" s="850">
        <v>177</v>
      </c>
    </row>
    <row r="276" spans="1:19" ht="14.4" customHeight="1" x14ac:dyDescent="0.3">
      <c r="A276" s="831" t="s">
        <v>4976</v>
      </c>
      <c r="B276" s="832" t="s">
        <v>4992</v>
      </c>
      <c r="C276" s="832" t="s">
        <v>597</v>
      </c>
      <c r="D276" s="832" t="s">
        <v>4925</v>
      </c>
      <c r="E276" s="832" t="s">
        <v>4959</v>
      </c>
      <c r="F276" s="832" t="s">
        <v>5041</v>
      </c>
      <c r="G276" s="832" t="s">
        <v>5042</v>
      </c>
      <c r="H276" s="849">
        <v>2</v>
      </c>
      <c r="I276" s="849">
        <v>70</v>
      </c>
      <c r="J276" s="832"/>
      <c r="K276" s="832">
        <v>35</v>
      </c>
      <c r="L276" s="849"/>
      <c r="M276" s="849"/>
      <c r="N276" s="832"/>
      <c r="O276" s="832"/>
      <c r="P276" s="849">
        <v>1</v>
      </c>
      <c r="Q276" s="849">
        <v>37</v>
      </c>
      <c r="R276" s="837"/>
      <c r="S276" s="850">
        <v>37</v>
      </c>
    </row>
    <row r="277" spans="1:19" ht="14.4" customHeight="1" x14ac:dyDescent="0.3">
      <c r="A277" s="831" t="s">
        <v>4976</v>
      </c>
      <c r="B277" s="832" t="s">
        <v>4992</v>
      </c>
      <c r="C277" s="832" t="s">
        <v>597</v>
      </c>
      <c r="D277" s="832" t="s">
        <v>4925</v>
      </c>
      <c r="E277" s="832" t="s">
        <v>4959</v>
      </c>
      <c r="F277" s="832" t="s">
        <v>4960</v>
      </c>
      <c r="G277" s="832" t="s">
        <v>4961</v>
      </c>
      <c r="H277" s="849">
        <v>6</v>
      </c>
      <c r="I277" s="849">
        <v>1410</v>
      </c>
      <c r="J277" s="832">
        <v>0.93625498007968122</v>
      </c>
      <c r="K277" s="832">
        <v>235</v>
      </c>
      <c r="L277" s="849">
        <v>6</v>
      </c>
      <c r="M277" s="849">
        <v>1506</v>
      </c>
      <c r="N277" s="832">
        <v>1</v>
      </c>
      <c r="O277" s="832">
        <v>251</v>
      </c>
      <c r="P277" s="849">
        <v>4</v>
      </c>
      <c r="Q277" s="849">
        <v>1004</v>
      </c>
      <c r="R277" s="837">
        <v>0.66666666666666663</v>
      </c>
      <c r="S277" s="850">
        <v>251</v>
      </c>
    </row>
    <row r="278" spans="1:19" ht="14.4" customHeight="1" x14ac:dyDescent="0.3">
      <c r="A278" s="831" t="s">
        <v>4976</v>
      </c>
      <c r="B278" s="832" t="s">
        <v>4992</v>
      </c>
      <c r="C278" s="832" t="s">
        <v>597</v>
      </c>
      <c r="D278" s="832" t="s">
        <v>4926</v>
      </c>
      <c r="E278" s="832" t="s">
        <v>4959</v>
      </c>
      <c r="F278" s="832" t="s">
        <v>4960</v>
      </c>
      <c r="G278" s="832" t="s">
        <v>4961</v>
      </c>
      <c r="H278" s="849">
        <v>3</v>
      </c>
      <c r="I278" s="849">
        <v>705</v>
      </c>
      <c r="J278" s="832">
        <v>0.46812749003984061</v>
      </c>
      <c r="K278" s="832">
        <v>235</v>
      </c>
      <c r="L278" s="849">
        <v>6</v>
      </c>
      <c r="M278" s="849">
        <v>1506</v>
      </c>
      <c r="N278" s="832">
        <v>1</v>
      </c>
      <c r="O278" s="832">
        <v>251</v>
      </c>
      <c r="P278" s="849">
        <v>1</v>
      </c>
      <c r="Q278" s="849">
        <v>251</v>
      </c>
      <c r="R278" s="837">
        <v>0.16666666666666666</v>
      </c>
      <c r="S278" s="850">
        <v>251</v>
      </c>
    </row>
    <row r="279" spans="1:19" ht="14.4" customHeight="1" x14ac:dyDescent="0.3">
      <c r="A279" s="831" t="s">
        <v>4976</v>
      </c>
      <c r="B279" s="832" t="s">
        <v>4992</v>
      </c>
      <c r="C279" s="832" t="s">
        <v>597</v>
      </c>
      <c r="D279" s="832" t="s">
        <v>2192</v>
      </c>
      <c r="E279" s="832" t="s">
        <v>4959</v>
      </c>
      <c r="F279" s="832" t="s">
        <v>5041</v>
      </c>
      <c r="G279" s="832" t="s">
        <v>5042</v>
      </c>
      <c r="H279" s="849"/>
      <c r="I279" s="849"/>
      <c r="J279" s="832"/>
      <c r="K279" s="832"/>
      <c r="L279" s="849">
        <v>2</v>
      </c>
      <c r="M279" s="849">
        <v>74</v>
      </c>
      <c r="N279" s="832">
        <v>1</v>
      </c>
      <c r="O279" s="832">
        <v>37</v>
      </c>
      <c r="P279" s="849">
        <v>10</v>
      </c>
      <c r="Q279" s="849">
        <v>370</v>
      </c>
      <c r="R279" s="837">
        <v>5</v>
      </c>
      <c r="S279" s="850">
        <v>37</v>
      </c>
    </row>
    <row r="280" spans="1:19" ht="14.4" customHeight="1" x14ac:dyDescent="0.3">
      <c r="A280" s="831" t="s">
        <v>4976</v>
      </c>
      <c r="B280" s="832" t="s">
        <v>4992</v>
      </c>
      <c r="C280" s="832" t="s">
        <v>597</v>
      </c>
      <c r="D280" s="832" t="s">
        <v>2192</v>
      </c>
      <c r="E280" s="832" t="s">
        <v>4959</v>
      </c>
      <c r="F280" s="832" t="s">
        <v>4960</v>
      </c>
      <c r="G280" s="832" t="s">
        <v>4961</v>
      </c>
      <c r="H280" s="849"/>
      <c r="I280" s="849"/>
      <c r="J280" s="832"/>
      <c r="K280" s="832"/>
      <c r="L280" s="849">
        <v>84</v>
      </c>
      <c r="M280" s="849">
        <v>21084</v>
      </c>
      <c r="N280" s="832">
        <v>1</v>
      </c>
      <c r="O280" s="832">
        <v>251</v>
      </c>
      <c r="P280" s="849">
        <v>659</v>
      </c>
      <c r="Q280" s="849">
        <v>165409</v>
      </c>
      <c r="R280" s="837">
        <v>7.8452380952380949</v>
      </c>
      <c r="S280" s="850">
        <v>251</v>
      </c>
    </row>
    <row r="281" spans="1:19" ht="14.4" customHeight="1" x14ac:dyDescent="0.3">
      <c r="A281" s="831" t="s">
        <v>4976</v>
      </c>
      <c r="B281" s="832" t="s">
        <v>4992</v>
      </c>
      <c r="C281" s="832" t="s">
        <v>597</v>
      </c>
      <c r="D281" s="832" t="s">
        <v>2193</v>
      </c>
      <c r="E281" s="832" t="s">
        <v>4959</v>
      </c>
      <c r="F281" s="832" t="s">
        <v>5041</v>
      </c>
      <c r="G281" s="832" t="s">
        <v>5042</v>
      </c>
      <c r="H281" s="849">
        <v>1</v>
      </c>
      <c r="I281" s="849">
        <v>35</v>
      </c>
      <c r="J281" s="832">
        <v>0.31531531531531531</v>
      </c>
      <c r="K281" s="832">
        <v>35</v>
      </c>
      <c r="L281" s="849">
        <v>3</v>
      </c>
      <c r="M281" s="849">
        <v>111</v>
      </c>
      <c r="N281" s="832">
        <v>1</v>
      </c>
      <c r="O281" s="832">
        <v>37</v>
      </c>
      <c r="P281" s="849">
        <v>2</v>
      </c>
      <c r="Q281" s="849">
        <v>74</v>
      </c>
      <c r="R281" s="837">
        <v>0.66666666666666663</v>
      </c>
      <c r="S281" s="850">
        <v>37</v>
      </c>
    </row>
    <row r="282" spans="1:19" ht="14.4" customHeight="1" x14ac:dyDescent="0.3">
      <c r="A282" s="831" t="s">
        <v>4976</v>
      </c>
      <c r="B282" s="832" t="s">
        <v>4992</v>
      </c>
      <c r="C282" s="832" t="s">
        <v>597</v>
      </c>
      <c r="D282" s="832" t="s">
        <v>2193</v>
      </c>
      <c r="E282" s="832" t="s">
        <v>4959</v>
      </c>
      <c r="F282" s="832" t="s">
        <v>4960</v>
      </c>
      <c r="G282" s="832" t="s">
        <v>4961</v>
      </c>
      <c r="H282" s="849">
        <v>2</v>
      </c>
      <c r="I282" s="849">
        <v>470</v>
      </c>
      <c r="J282" s="832"/>
      <c r="K282" s="832">
        <v>235</v>
      </c>
      <c r="L282" s="849"/>
      <c r="M282" s="849"/>
      <c r="N282" s="832"/>
      <c r="O282" s="832"/>
      <c r="P282" s="849">
        <v>3</v>
      </c>
      <c r="Q282" s="849">
        <v>753</v>
      </c>
      <c r="R282" s="837"/>
      <c r="S282" s="850">
        <v>251</v>
      </c>
    </row>
    <row r="283" spans="1:19" ht="14.4" customHeight="1" x14ac:dyDescent="0.3">
      <c r="A283" s="831" t="s">
        <v>4976</v>
      </c>
      <c r="B283" s="832" t="s">
        <v>4992</v>
      </c>
      <c r="C283" s="832" t="s">
        <v>597</v>
      </c>
      <c r="D283" s="832" t="s">
        <v>4928</v>
      </c>
      <c r="E283" s="832" t="s">
        <v>4959</v>
      </c>
      <c r="F283" s="832" t="s">
        <v>4960</v>
      </c>
      <c r="G283" s="832" t="s">
        <v>4961</v>
      </c>
      <c r="H283" s="849"/>
      <c r="I283" s="849"/>
      <c r="J283" s="832"/>
      <c r="K283" s="832"/>
      <c r="L283" s="849">
        <v>72</v>
      </c>
      <c r="M283" s="849">
        <v>18072</v>
      </c>
      <c r="N283" s="832">
        <v>1</v>
      </c>
      <c r="O283" s="832">
        <v>251</v>
      </c>
      <c r="P283" s="849"/>
      <c r="Q283" s="849"/>
      <c r="R283" s="837"/>
      <c r="S283" s="850"/>
    </row>
    <row r="284" spans="1:19" ht="14.4" customHeight="1" x14ac:dyDescent="0.3">
      <c r="A284" s="831" t="s">
        <v>4976</v>
      </c>
      <c r="B284" s="832" t="s">
        <v>4992</v>
      </c>
      <c r="C284" s="832" t="s">
        <v>597</v>
      </c>
      <c r="D284" s="832" t="s">
        <v>2194</v>
      </c>
      <c r="E284" s="832" t="s">
        <v>4959</v>
      </c>
      <c r="F284" s="832" t="s">
        <v>5041</v>
      </c>
      <c r="G284" s="832" t="s">
        <v>5042</v>
      </c>
      <c r="H284" s="849"/>
      <c r="I284" s="849"/>
      <c r="J284" s="832"/>
      <c r="K284" s="832"/>
      <c r="L284" s="849">
        <v>2</v>
      </c>
      <c r="M284" s="849">
        <v>74</v>
      </c>
      <c r="N284" s="832">
        <v>1</v>
      </c>
      <c r="O284" s="832">
        <v>37</v>
      </c>
      <c r="P284" s="849"/>
      <c r="Q284" s="849"/>
      <c r="R284" s="837"/>
      <c r="S284" s="850"/>
    </row>
    <row r="285" spans="1:19" ht="14.4" customHeight="1" x14ac:dyDescent="0.3">
      <c r="A285" s="831" t="s">
        <v>4976</v>
      </c>
      <c r="B285" s="832" t="s">
        <v>4992</v>
      </c>
      <c r="C285" s="832" t="s">
        <v>597</v>
      </c>
      <c r="D285" s="832" t="s">
        <v>2194</v>
      </c>
      <c r="E285" s="832" t="s">
        <v>4959</v>
      </c>
      <c r="F285" s="832" t="s">
        <v>4960</v>
      </c>
      <c r="G285" s="832" t="s">
        <v>4961</v>
      </c>
      <c r="H285" s="849"/>
      <c r="I285" s="849"/>
      <c r="J285" s="832"/>
      <c r="K285" s="832"/>
      <c r="L285" s="849">
        <v>36</v>
      </c>
      <c r="M285" s="849">
        <v>9036</v>
      </c>
      <c r="N285" s="832">
        <v>1</v>
      </c>
      <c r="O285" s="832">
        <v>251</v>
      </c>
      <c r="P285" s="849">
        <v>8</v>
      </c>
      <c r="Q285" s="849">
        <v>2008</v>
      </c>
      <c r="R285" s="837">
        <v>0.22222222222222221</v>
      </c>
      <c r="S285" s="850">
        <v>251</v>
      </c>
    </row>
    <row r="286" spans="1:19" ht="14.4" customHeight="1" x14ac:dyDescent="0.3">
      <c r="A286" s="831" t="s">
        <v>4976</v>
      </c>
      <c r="B286" s="832" t="s">
        <v>4992</v>
      </c>
      <c r="C286" s="832" t="s">
        <v>597</v>
      </c>
      <c r="D286" s="832" t="s">
        <v>2195</v>
      </c>
      <c r="E286" s="832" t="s">
        <v>4959</v>
      </c>
      <c r="F286" s="832" t="s">
        <v>5041</v>
      </c>
      <c r="G286" s="832" t="s">
        <v>5042</v>
      </c>
      <c r="H286" s="849">
        <v>1</v>
      </c>
      <c r="I286" s="849">
        <v>35</v>
      </c>
      <c r="J286" s="832"/>
      <c r="K286" s="832">
        <v>35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4976</v>
      </c>
      <c r="B287" s="832" t="s">
        <v>4992</v>
      </c>
      <c r="C287" s="832" t="s">
        <v>597</v>
      </c>
      <c r="D287" s="832" t="s">
        <v>2195</v>
      </c>
      <c r="E287" s="832" t="s">
        <v>4959</v>
      </c>
      <c r="F287" s="832" t="s">
        <v>4960</v>
      </c>
      <c r="G287" s="832" t="s">
        <v>4961</v>
      </c>
      <c r="H287" s="849">
        <v>1</v>
      </c>
      <c r="I287" s="849">
        <v>235</v>
      </c>
      <c r="J287" s="832">
        <v>0.31208499335989376</v>
      </c>
      <c r="K287" s="832">
        <v>235</v>
      </c>
      <c r="L287" s="849">
        <v>3</v>
      </c>
      <c r="M287" s="849">
        <v>753</v>
      </c>
      <c r="N287" s="832">
        <v>1</v>
      </c>
      <c r="O287" s="832">
        <v>251</v>
      </c>
      <c r="P287" s="849">
        <v>8</v>
      </c>
      <c r="Q287" s="849">
        <v>2008</v>
      </c>
      <c r="R287" s="837">
        <v>2.6666666666666665</v>
      </c>
      <c r="S287" s="850">
        <v>251</v>
      </c>
    </row>
    <row r="288" spans="1:19" ht="14.4" customHeight="1" x14ac:dyDescent="0.3">
      <c r="A288" s="831" t="s">
        <v>4976</v>
      </c>
      <c r="B288" s="832" t="s">
        <v>4992</v>
      </c>
      <c r="C288" s="832" t="s">
        <v>597</v>
      </c>
      <c r="D288" s="832" t="s">
        <v>4931</v>
      </c>
      <c r="E288" s="832" t="s">
        <v>4959</v>
      </c>
      <c r="F288" s="832" t="s">
        <v>5041</v>
      </c>
      <c r="G288" s="832" t="s">
        <v>5042</v>
      </c>
      <c r="H288" s="849"/>
      <c r="I288" s="849"/>
      <c r="J288" s="832"/>
      <c r="K288" s="832"/>
      <c r="L288" s="849">
        <v>2</v>
      </c>
      <c r="M288" s="849">
        <v>74</v>
      </c>
      <c r="N288" s="832">
        <v>1</v>
      </c>
      <c r="O288" s="832">
        <v>37</v>
      </c>
      <c r="P288" s="849"/>
      <c r="Q288" s="849"/>
      <c r="R288" s="837"/>
      <c r="S288" s="850"/>
    </row>
    <row r="289" spans="1:19" ht="14.4" customHeight="1" x14ac:dyDescent="0.3">
      <c r="A289" s="831" t="s">
        <v>4976</v>
      </c>
      <c r="B289" s="832" t="s">
        <v>4992</v>
      </c>
      <c r="C289" s="832" t="s">
        <v>597</v>
      </c>
      <c r="D289" s="832" t="s">
        <v>4931</v>
      </c>
      <c r="E289" s="832" t="s">
        <v>4959</v>
      </c>
      <c r="F289" s="832" t="s">
        <v>4960</v>
      </c>
      <c r="G289" s="832" t="s">
        <v>4961</v>
      </c>
      <c r="H289" s="849">
        <v>67</v>
      </c>
      <c r="I289" s="849">
        <v>15745</v>
      </c>
      <c r="J289" s="832">
        <v>2.3232993950125422</v>
      </c>
      <c r="K289" s="832">
        <v>235</v>
      </c>
      <c r="L289" s="849">
        <v>27</v>
      </c>
      <c r="M289" s="849">
        <v>6777</v>
      </c>
      <c r="N289" s="832">
        <v>1</v>
      </c>
      <c r="O289" s="832">
        <v>251</v>
      </c>
      <c r="P289" s="849">
        <v>56</v>
      </c>
      <c r="Q289" s="849">
        <v>14056</v>
      </c>
      <c r="R289" s="837">
        <v>2.074074074074074</v>
      </c>
      <c r="S289" s="850">
        <v>251</v>
      </c>
    </row>
    <row r="290" spans="1:19" ht="14.4" customHeight="1" x14ac:dyDescent="0.3">
      <c r="A290" s="831" t="s">
        <v>4976</v>
      </c>
      <c r="B290" s="832" t="s">
        <v>4992</v>
      </c>
      <c r="C290" s="832" t="s">
        <v>597</v>
      </c>
      <c r="D290" s="832" t="s">
        <v>4932</v>
      </c>
      <c r="E290" s="832" t="s">
        <v>4993</v>
      </c>
      <c r="F290" s="832" t="s">
        <v>4994</v>
      </c>
      <c r="G290" s="832" t="s">
        <v>4995</v>
      </c>
      <c r="H290" s="849"/>
      <c r="I290" s="849"/>
      <c r="J290" s="832"/>
      <c r="K290" s="832"/>
      <c r="L290" s="849">
        <v>0.2</v>
      </c>
      <c r="M290" s="849">
        <v>10.82</v>
      </c>
      <c r="N290" s="832">
        <v>1</v>
      </c>
      <c r="O290" s="832">
        <v>54.1</v>
      </c>
      <c r="P290" s="849"/>
      <c r="Q290" s="849"/>
      <c r="R290" s="837"/>
      <c r="S290" s="850"/>
    </row>
    <row r="291" spans="1:19" ht="14.4" customHeight="1" x14ac:dyDescent="0.3">
      <c r="A291" s="831" t="s">
        <v>4976</v>
      </c>
      <c r="B291" s="832" t="s">
        <v>4992</v>
      </c>
      <c r="C291" s="832" t="s">
        <v>597</v>
      </c>
      <c r="D291" s="832" t="s">
        <v>4932</v>
      </c>
      <c r="E291" s="832" t="s">
        <v>4993</v>
      </c>
      <c r="F291" s="832" t="s">
        <v>4996</v>
      </c>
      <c r="G291" s="832" t="s">
        <v>4997</v>
      </c>
      <c r="H291" s="849">
        <v>0.1</v>
      </c>
      <c r="I291" s="849">
        <v>15.1</v>
      </c>
      <c r="J291" s="832">
        <v>1</v>
      </c>
      <c r="K291" s="832">
        <v>151</v>
      </c>
      <c r="L291" s="849">
        <v>0.1</v>
      </c>
      <c r="M291" s="849">
        <v>15.1</v>
      </c>
      <c r="N291" s="832">
        <v>1</v>
      </c>
      <c r="O291" s="832">
        <v>151</v>
      </c>
      <c r="P291" s="849"/>
      <c r="Q291" s="849"/>
      <c r="R291" s="837"/>
      <c r="S291" s="850"/>
    </row>
    <row r="292" spans="1:19" ht="14.4" customHeight="1" x14ac:dyDescent="0.3">
      <c r="A292" s="831" t="s">
        <v>4976</v>
      </c>
      <c r="B292" s="832" t="s">
        <v>4992</v>
      </c>
      <c r="C292" s="832" t="s">
        <v>597</v>
      </c>
      <c r="D292" s="832" t="s">
        <v>4932</v>
      </c>
      <c r="E292" s="832" t="s">
        <v>4993</v>
      </c>
      <c r="F292" s="832" t="s">
        <v>4998</v>
      </c>
      <c r="G292" s="832" t="s">
        <v>4999</v>
      </c>
      <c r="H292" s="849">
        <v>0.1</v>
      </c>
      <c r="I292" s="849">
        <v>13.06</v>
      </c>
      <c r="J292" s="832"/>
      <c r="K292" s="832">
        <v>130.6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4976</v>
      </c>
      <c r="B293" s="832" t="s">
        <v>4992</v>
      </c>
      <c r="C293" s="832" t="s">
        <v>597</v>
      </c>
      <c r="D293" s="832" t="s">
        <v>4932</v>
      </c>
      <c r="E293" s="832" t="s">
        <v>4993</v>
      </c>
      <c r="F293" s="832" t="s">
        <v>5000</v>
      </c>
      <c r="G293" s="832" t="s">
        <v>5001</v>
      </c>
      <c r="H293" s="849">
        <v>5.4</v>
      </c>
      <c r="I293" s="849">
        <v>1369.17</v>
      </c>
      <c r="J293" s="832">
        <v>0.67500000000000004</v>
      </c>
      <c r="K293" s="832">
        <v>253.54999999999998</v>
      </c>
      <c r="L293" s="849">
        <v>8</v>
      </c>
      <c r="M293" s="849">
        <v>2028.4</v>
      </c>
      <c r="N293" s="832">
        <v>1</v>
      </c>
      <c r="O293" s="832">
        <v>253.55</v>
      </c>
      <c r="P293" s="849">
        <v>1.4</v>
      </c>
      <c r="Q293" s="849">
        <v>377.79999999999995</v>
      </c>
      <c r="R293" s="837">
        <v>0.18625517649378817</v>
      </c>
      <c r="S293" s="850">
        <v>269.85714285714283</v>
      </c>
    </row>
    <row r="294" spans="1:19" ht="14.4" customHeight="1" x14ac:dyDescent="0.3">
      <c r="A294" s="831" t="s">
        <v>4976</v>
      </c>
      <c r="B294" s="832" t="s">
        <v>4992</v>
      </c>
      <c r="C294" s="832" t="s">
        <v>597</v>
      </c>
      <c r="D294" s="832" t="s">
        <v>4932</v>
      </c>
      <c r="E294" s="832" t="s">
        <v>4993</v>
      </c>
      <c r="F294" s="832" t="s">
        <v>5002</v>
      </c>
      <c r="G294" s="832" t="s">
        <v>1748</v>
      </c>
      <c r="H294" s="849">
        <v>0.1</v>
      </c>
      <c r="I294" s="849">
        <v>10.08</v>
      </c>
      <c r="J294" s="832">
        <v>0.54723127035830621</v>
      </c>
      <c r="K294" s="832">
        <v>100.8</v>
      </c>
      <c r="L294" s="849">
        <v>0.30000000000000004</v>
      </c>
      <c r="M294" s="849">
        <v>18.419999999999998</v>
      </c>
      <c r="N294" s="832">
        <v>1</v>
      </c>
      <c r="O294" s="832">
        <v>61.399999999999984</v>
      </c>
      <c r="P294" s="849"/>
      <c r="Q294" s="849"/>
      <c r="R294" s="837"/>
      <c r="S294" s="850"/>
    </row>
    <row r="295" spans="1:19" ht="14.4" customHeight="1" x14ac:dyDescent="0.3">
      <c r="A295" s="831" t="s">
        <v>4976</v>
      </c>
      <c r="B295" s="832" t="s">
        <v>4992</v>
      </c>
      <c r="C295" s="832" t="s">
        <v>597</v>
      </c>
      <c r="D295" s="832" t="s">
        <v>4932</v>
      </c>
      <c r="E295" s="832" t="s">
        <v>4993</v>
      </c>
      <c r="F295" s="832" t="s">
        <v>5003</v>
      </c>
      <c r="G295" s="832" t="s">
        <v>651</v>
      </c>
      <c r="H295" s="849">
        <v>1</v>
      </c>
      <c r="I295" s="849">
        <v>13.74</v>
      </c>
      <c r="J295" s="832">
        <v>0.33333333333333337</v>
      </c>
      <c r="K295" s="832">
        <v>13.74</v>
      </c>
      <c r="L295" s="849">
        <v>3</v>
      </c>
      <c r="M295" s="849">
        <v>41.22</v>
      </c>
      <c r="N295" s="832">
        <v>1</v>
      </c>
      <c r="O295" s="832">
        <v>13.74</v>
      </c>
      <c r="P295" s="849"/>
      <c r="Q295" s="849"/>
      <c r="R295" s="837"/>
      <c r="S295" s="850"/>
    </row>
    <row r="296" spans="1:19" ht="14.4" customHeight="1" x14ac:dyDescent="0.3">
      <c r="A296" s="831" t="s">
        <v>4976</v>
      </c>
      <c r="B296" s="832" t="s">
        <v>4992</v>
      </c>
      <c r="C296" s="832" t="s">
        <v>597</v>
      </c>
      <c r="D296" s="832" t="s">
        <v>4932</v>
      </c>
      <c r="E296" s="832" t="s">
        <v>4993</v>
      </c>
      <c r="F296" s="832" t="s">
        <v>5008</v>
      </c>
      <c r="G296" s="832" t="s">
        <v>5009</v>
      </c>
      <c r="H296" s="849">
        <v>0.2</v>
      </c>
      <c r="I296" s="849">
        <v>28.76</v>
      </c>
      <c r="J296" s="832">
        <v>0.81242937853107355</v>
      </c>
      <c r="K296" s="832">
        <v>143.80000000000001</v>
      </c>
      <c r="L296" s="849">
        <v>0.2</v>
      </c>
      <c r="M296" s="849">
        <v>35.4</v>
      </c>
      <c r="N296" s="832">
        <v>1</v>
      </c>
      <c r="O296" s="832">
        <v>176.99999999999997</v>
      </c>
      <c r="P296" s="849"/>
      <c r="Q296" s="849"/>
      <c r="R296" s="837"/>
      <c r="S296" s="850"/>
    </row>
    <row r="297" spans="1:19" ht="14.4" customHeight="1" x14ac:dyDescent="0.3">
      <c r="A297" s="831" t="s">
        <v>4976</v>
      </c>
      <c r="B297" s="832" t="s">
        <v>4992</v>
      </c>
      <c r="C297" s="832" t="s">
        <v>597</v>
      </c>
      <c r="D297" s="832" t="s">
        <v>4932</v>
      </c>
      <c r="E297" s="832" t="s">
        <v>4993</v>
      </c>
      <c r="F297" s="832" t="s">
        <v>5010</v>
      </c>
      <c r="G297" s="832" t="s">
        <v>619</v>
      </c>
      <c r="H297" s="849"/>
      <c r="I297" s="849"/>
      <c r="J297" s="832"/>
      <c r="K297" s="832"/>
      <c r="L297" s="849">
        <v>0.1</v>
      </c>
      <c r="M297" s="849">
        <v>7.8</v>
      </c>
      <c r="N297" s="832">
        <v>1</v>
      </c>
      <c r="O297" s="832">
        <v>78</v>
      </c>
      <c r="P297" s="849"/>
      <c r="Q297" s="849"/>
      <c r="R297" s="837"/>
      <c r="S297" s="850"/>
    </row>
    <row r="298" spans="1:19" ht="14.4" customHeight="1" x14ac:dyDescent="0.3">
      <c r="A298" s="831" t="s">
        <v>4976</v>
      </c>
      <c r="B298" s="832" t="s">
        <v>4992</v>
      </c>
      <c r="C298" s="832" t="s">
        <v>597</v>
      </c>
      <c r="D298" s="832" t="s">
        <v>4932</v>
      </c>
      <c r="E298" s="832" t="s">
        <v>4993</v>
      </c>
      <c r="F298" s="832" t="s">
        <v>5014</v>
      </c>
      <c r="G298" s="832" t="s">
        <v>621</v>
      </c>
      <c r="H298" s="849">
        <v>0.4</v>
      </c>
      <c r="I298" s="849">
        <v>235.82</v>
      </c>
      <c r="J298" s="832">
        <v>0.90700000000000003</v>
      </c>
      <c r="K298" s="832">
        <v>589.54999999999995</v>
      </c>
      <c r="L298" s="849">
        <v>0.4</v>
      </c>
      <c r="M298" s="849">
        <v>260</v>
      </c>
      <c r="N298" s="832">
        <v>1</v>
      </c>
      <c r="O298" s="832">
        <v>650</v>
      </c>
      <c r="P298" s="849"/>
      <c r="Q298" s="849"/>
      <c r="R298" s="837"/>
      <c r="S298" s="850"/>
    </row>
    <row r="299" spans="1:19" ht="14.4" customHeight="1" x14ac:dyDescent="0.3">
      <c r="A299" s="831" t="s">
        <v>4976</v>
      </c>
      <c r="B299" s="832" t="s">
        <v>4992</v>
      </c>
      <c r="C299" s="832" t="s">
        <v>597</v>
      </c>
      <c r="D299" s="832" t="s">
        <v>4932</v>
      </c>
      <c r="E299" s="832" t="s">
        <v>4993</v>
      </c>
      <c r="F299" s="832" t="s">
        <v>5017</v>
      </c>
      <c r="G299" s="832" t="s">
        <v>5018</v>
      </c>
      <c r="H299" s="849">
        <v>0.2</v>
      </c>
      <c r="I299" s="849">
        <v>10.28</v>
      </c>
      <c r="J299" s="832">
        <v>1</v>
      </c>
      <c r="K299" s="832">
        <v>51.399999999999991</v>
      </c>
      <c r="L299" s="849">
        <v>0.2</v>
      </c>
      <c r="M299" s="849">
        <v>10.28</v>
      </c>
      <c r="N299" s="832">
        <v>1</v>
      </c>
      <c r="O299" s="832">
        <v>51.399999999999991</v>
      </c>
      <c r="P299" s="849"/>
      <c r="Q299" s="849"/>
      <c r="R299" s="837"/>
      <c r="S299" s="850"/>
    </row>
    <row r="300" spans="1:19" ht="14.4" customHeight="1" x14ac:dyDescent="0.3">
      <c r="A300" s="831" t="s">
        <v>4976</v>
      </c>
      <c r="B300" s="832" t="s">
        <v>4992</v>
      </c>
      <c r="C300" s="832" t="s">
        <v>597</v>
      </c>
      <c r="D300" s="832" t="s">
        <v>4932</v>
      </c>
      <c r="E300" s="832" t="s">
        <v>4993</v>
      </c>
      <c r="F300" s="832" t="s">
        <v>5020</v>
      </c>
      <c r="G300" s="832" t="s">
        <v>627</v>
      </c>
      <c r="H300" s="849"/>
      <c r="I300" s="849"/>
      <c r="J300" s="832"/>
      <c r="K300" s="832"/>
      <c r="L300" s="849">
        <v>0.02</v>
      </c>
      <c r="M300" s="849">
        <v>2.4300000000000002</v>
      </c>
      <c r="N300" s="832">
        <v>1</v>
      </c>
      <c r="O300" s="832">
        <v>121.5</v>
      </c>
      <c r="P300" s="849"/>
      <c r="Q300" s="849"/>
      <c r="R300" s="837"/>
      <c r="S300" s="850"/>
    </row>
    <row r="301" spans="1:19" ht="14.4" customHeight="1" x14ac:dyDescent="0.3">
      <c r="A301" s="831" t="s">
        <v>4976</v>
      </c>
      <c r="B301" s="832" t="s">
        <v>4992</v>
      </c>
      <c r="C301" s="832" t="s">
        <v>597</v>
      </c>
      <c r="D301" s="832" t="s">
        <v>4932</v>
      </c>
      <c r="E301" s="832" t="s">
        <v>4993</v>
      </c>
      <c r="F301" s="832" t="s">
        <v>5021</v>
      </c>
      <c r="G301" s="832" t="s">
        <v>627</v>
      </c>
      <c r="H301" s="849">
        <v>0.06</v>
      </c>
      <c r="I301" s="849">
        <v>17.899999999999999</v>
      </c>
      <c r="J301" s="832">
        <v>1.4867109634551494</v>
      </c>
      <c r="K301" s="832">
        <v>298.33333333333331</v>
      </c>
      <c r="L301" s="849">
        <v>0.06</v>
      </c>
      <c r="M301" s="849">
        <v>12.04</v>
      </c>
      <c r="N301" s="832">
        <v>1</v>
      </c>
      <c r="O301" s="832">
        <v>200.66666666666666</v>
      </c>
      <c r="P301" s="849"/>
      <c r="Q301" s="849"/>
      <c r="R301" s="837"/>
      <c r="S301" s="850"/>
    </row>
    <row r="302" spans="1:19" ht="14.4" customHeight="1" x14ac:dyDescent="0.3">
      <c r="A302" s="831" t="s">
        <v>4976</v>
      </c>
      <c r="B302" s="832" t="s">
        <v>4992</v>
      </c>
      <c r="C302" s="832" t="s">
        <v>597</v>
      </c>
      <c r="D302" s="832" t="s">
        <v>4932</v>
      </c>
      <c r="E302" s="832" t="s">
        <v>4993</v>
      </c>
      <c r="F302" s="832" t="s">
        <v>5022</v>
      </c>
      <c r="G302" s="832" t="s">
        <v>627</v>
      </c>
      <c r="H302" s="849">
        <v>1.1000000000000001</v>
      </c>
      <c r="I302" s="849">
        <v>397.75999999999993</v>
      </c>
      <c r="J302" s="832">
        <v>0.88334184636567514</v>
      </c>
      <c r="K302" s="832">
        <v>361.59999999999991</v>
      </c>
      <c r="L302" s="849">
        <v>1.85</v>
      </c>
      <c r="M302" s="849">
        <v>450.29000000000008</v>
      </c>
      <c r="N302" s="832">
        <v>1</v>
      </c>
      <c r="O302" s="832">
        <v>243.40000000000003</v>
      </c>
      <c r="P302" s="849">
        <v>0.35</v>
      </c>
      <c r="Q302" s="849">
        <v>85.19</v>
      </c>
      <c r="R302" s="837">
        <v>0.18918918918918914</v>
      </c>
      <c r="S302" s="850">
        <v>243.4</v>
      </c>
    </row>
    <row r="303" spans="1:19" ht="14.4" customHeight="1" x14ac:dyDescent="0.3">
      <c r="A303" s="831" t="s">
        <v>4976</v>
      </c>
      <c r="B303" s="832" t="s">
        <v>4992</v>
      </c>
      <c r="C303" s="832" t="s">
        <v>597</v>
      </c>
      <c r="D303" s="832" t="s">
        <v>4932</v>
      </c>
      <c r="E303" s="832" t="s">
        <v>4993</v>
      </c>
      <c r="F303" s="832" t="s">
        <v>5023</v>
      </c>
      <c r="G303" s="832" t="s">
        <v>2132</v>
      </c>
      <c r="H303" s="849">
        <v>0.5</v>
      </c>
      <c r="I303" s="849">
        <v>18.75</v>
      </c>
      <c r="J303" s="832">
        <v>0.83333333333333337</v>
      </c>
      <c r="K303" s="832">
        <v>37.5</v>
      </c>
      <c r="L303" s="849">
        <v>0.60000000000000009</v>
      </c>
      <c r="M303" s="849">
        <v>22.5</v>
      </c>
      <c r="N303" s="832">
        <v>1</v>
      </c>
      <c r="O303" s="832">
        <v>37.499999999999993</v>
      </c>
      <c r="P303" s="849"/>
      <c r="Q303" s="849"/>
      <c r="R303" s="837"/>
      <c r="S303" s="850"/>
    </row>
    <row r="304" spans="1:19" ht="14.4" customHeight="1" x14ac:dyDescent="0.3">
      <c r="A304" s="831" t="s">
        <v>4976</v>
      </c>
      <c r="B304" s="832" t="s">
        <v>4992</v>
      </c>
      <c r="C304" s="832" t="s">
        <v>597</v>
      </c>
      <c r="D304" s="832" t="s">
        <v>4932</v>
      </c>
      <c r="E304" s="832" t="s">
        <v>4993</v>
      </c>
      <c r="F304" s="832" t="s">
        <v>5025</v>
      </c>
      <c r="G304" s="832" t="s">
        <v>1170</v>
      </c>
      <c r="H304" s="849"/>
      <c r="I304" s="849"/>
      <c r="J304" s="832"/>
      <c r="K304" s="832"/>
      <c r="L304" s="849">
        <v>0.05</v>
      </c>
      <c r="M304" s="849">
        <v>18.47</v>
      </c>
      <c r="N304" s="832">
        <v>1</v>
      </c>
      <c r="O304" s="832">
        <v>369.4</v>
      </c>
      <c r="P304" s="849"/>
      <c r="Q304" s="849"/>
      <c r="R304" s="837"/>
      <c r="S304" s="850"/>
    </row>
    <row r="305" spans="1:19" ht="14.4" customHeight="1" x14ac:dyDescent="0.3">
      <c r="A305" s="831" t="s">
        <v>4976</v>
      </c>
      <c r="B305" s="832" t="s">
        <v>4992</v>
      </c>
      <c r="C305" s="832" t="s">
        <v>597</v>
      </c>
      <c r="D305" s="832" t="s">
        <v>4932</v>
      </c>
      <c r="E305" s="832" t="s">
        <v>4959</v>
      </c>
      <c r="F305" s="832" t="s">
        <v>5037</v>
      </c>
      <c r="G305" s="832" t="s">
        <v>5038</v>
      </c>
      <c r="H305" s="849">
        <v>5</v>
      </c>
      <c r="I305" s="849">
        <v>370</v>
      </c>
      <c r="J305" s="832">
        <v>2.3717948717948718</v>
      </c>
      <c r="K305" s="832">
        <v>74</v>
      </c>
      <c r="L305" s="849">
        <v>2</v>
      </c>
      <c r="M305" s="849">
        <v>156</v>
      </c>
      <c r="N305" s="832">
        <v>1</v>
      </c>
      <c r="O305" s="832">
        <v>78</v>
      </c>
      <c r="P305" s="849"/>
      <c r="Q305" s="849"/>
      <c r="R305" s="837"/>
      <c r="S305" s="850"/>
    </row>
    <row r="306" spans="1:19" ht="14.4" customHeight="1" x14ac:dyDescent="0.3">
      <c r="A306" s="831" t="s">
        <v>4976</v>
      </c>
      <c r="B306" s="832" t="s">
        <v>4992</v>
      </c>
      <c r="C306" s="832" t="s">
        <v>597</v>
      </c>
      <c r="D306" s="832" t="s">
        <v>4932</v>
      </c>
      <c r="E306" s="832" t="s">
        <v>4959</v>
      </c>
      <c r="F306" s="832" t="s">
        <v>5039</v>
      </c>
      <c r="G306" s="832" t="s">
        <v>5040</v>
      </c>
      <c r="H306" s="849">
        <v>96</v>
      </c>
      <c r="I306" s="849">
        <v>13824</v>
      </c>
      <c r="J306" s="832">
        <v>0.55371304974765678</v>
      </c>
      <c r="K306" s="832">
        <v>144</v>
      </c>
      <c r="L306" s="849">
        <v>171</v>
      </c>
      <c r="M306" s="849">
        <v>24966</v>
      </c>
      <c r="N306" s="832">
        <v>1</v>
      </c>
      <c r="O306" s="832">
        <v>146</v>
      </c>
      <c r="P306" s="849">
        <v>28</v>
      </c>
      <c r="Q306" s="849">
        <v>4116</v>
      </c>
      <c r="R306" s="837">
        <v>0.16486421533285267</v>
      </c>
      <c r="S306" s="850">
        <v>147</v>
      </c>
    </row>
    <row r="307" spans="1:19" ht="14.4" customHeight="1" x14ac:dyDescent="0.3">
      <c r="A307" s="831" t="s">
        <v>4976</v>
      </c>
      <c r="B307" s="832" t="s">
        <v>4992</v>
      </c>
      <c r="C307" s="832" t="s">
        <v>597</v>
      </c>
      <c r="D307" s="832" t="s">
        <v>4932</v>
      </c>
      <c r="E307" s="832" t="s">
        <v>4959</v>
      </c>
      <c r="F307" s="832" t="s">
        <v>5041</v>
      </c>
      <c r="G307" s="832" t="s">
        <v>5042</v>
      </c>
      <c r="H307" s="849">
        <v>51</v>
      </c>
      <c r="I307" s="849">
        <v>1785</v>
      </c>
      <c r="J307" s="832">
        <v>1.461916461916462</v>
      </c>
      <c r="K307" s="832">
        <v>35</v>
      </c>
      <c r="L307" s="849">
        <v>33</v>
      </c>
      <c r="M307" s="849">
        <v>1221</v>
      </c>
      <c r="N307" s="832">
        <v>1</v>
      </c>
      <c r="O307" s="832">
        <v>37</v>
      </c>
      <c r="P307" s="849">
        <v>16</v>
      </c>
      <c r="Q307" s="849">
        <v>592</v>
      </c>
      <c r="R307" s="837">
        <v>0.48484848484848486</v>
      </c>
      <c r="S307" s="850">
        <v>37</v>
      </c>
    </row>
    <row r="308" spans="1:19" ht="14.4" customHeight="1" x14ac:dyDescent="0.3">
      <c r="A308" s="831" t="s">
        <v>4976</v>
      </c>
      <c r="B308" s="832" t="s">
        <v>4992</v>
      </c>
      <c r="C308" s="832" t="s">
        <v>597</v>
      </c>
      <c r="D308" s="832" t="s">
        <v>4932</v>
      </c>
      <c r="E308" s="832" t="s">
        <v>4959</v>
      </c>
      <c r="F308" s="832" t="s">
        <v>5043</v>
      </c>
      <c r="G308" s="832" t="s">
        <v>5044</v>
      </c>
      <c r="H308" s="849">
        <v>7</v>
      </c>
      <c r="I308" s="849">
        <v>770</v>
      </c>
      <c r="J308" s="832">
        <v>0.66379310344827591</v>
      </c>
      <c r="K308" s="832">
        <v>110</v>
      </c>
      <c r="L308" s="849">
        <v>10</v>
      </c>
      <c r="M308" s="849">
        <v>1160</v>
      </c>
      <c r="N308" s="832">
        <v>1</v>
      </c>
      <c r="O308" s="832">
        <v>116</v>
      </c>
      <c r="P308" s="849"/>
      <c r="Q308" s="849"/>
      <c r="R308" s="837"/>
      <c r="S308" s="850"/>
    </row>
    <row r="309" spans="1:19" ht="14.4" customHeight="1" x14ac:dyDescent="0.3">
      <c r="A309" s="831" t="s">
        <v>4976</v>
      </c>
      <c r="B309" s="832" t="s">
        <v>4992</v>
      </c>
      <c r="C309" s="832" t="s">
        <v>597</v>
      </c>
      <c r="D309" s="832" t="s">
        <v>4932</v>
      </c>
      <c r="E309" s="832" t="s">
        <v>4959</v>
      </c>
      <c r="F309" s="832" t="s">
        <v>5045</v>
      </c>
      <c r="G309" s="832" t="s">
        <v>5046</v>
      </c>
      <c r="H309" s="849">
        <v>10</v>
      </c>
      <c r="I309" s="849">
        <v>1230</v>
      </c>
      <c r="J309" s="832">
        <v>0.47674418604651164</v>
      </c>
      <c r="K309" s="832">
        <v>123</v>
      </c>
      <c r="L309" s="849">
        <v>20</v>
      </c>
      <c r="M309" s="849">
        <v>2580</v>
      </c>
      <c r="N309" s="832">
        <v>1</v>
      </c>
      <c r="O309" s="832">
        <v>129</v>
      </c>
      <c r="P309" s="849">
        <v>7</v>
      </c>
      <c r="Q309" s="849">
        <v>903</v>
      </c>
      <c r="R309" s="837">
        <v>0.35</v>
      </c>
      <c r="S309" s="850">
        <v>129</v>
      </c>
    </row>
    <row r="310" spans="1:19" ht="14.4" customHeight="1" x14ac:dyDescent="0.3">
      <c r="A310" s="831" t="s">
        <v>4976</v>
      </c>
      <c r="B310" s="832" t="s">
        <v>4992</v>
      </c>
      <c r="C310" s="832" t="s">
        <v>597</v>
      </c>
      <c r="D310" s="832" t="s">
        <v>4932</v>
      </c>
      <c r="E310" s="832" t="s">
        <v>4959</v>
      </c>
      <c r="F310" s="832" t="s">
        <v>4960</v>
      </c>
      <c r="G310" s="832" t="s">
        <v>4961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251</v>
      </c>
      <c r="R310" s="837"/>
      <c r="S310" s="850">
        <v>251</v>
      </c>
    </row>
    <row r="311" spans="1:19" ht="14.4" customHeight="1" x14ac:dyDescent="0.3">
      <c r="A311" s="831" t="s">
        <v>4976</v>
      </c>
      <c r="B311" s="832" t="s">
        <v>4992</v>
      </c>
      <c r="C311" s="832" t="s">
        <v>597</v>
      </c>
      <c r="D311" s="832" t="s">
        <v>4932</v>
      </c>
      <c r="E311" s="832" t="s">
        <v>4959</v>
      </c>
      <c r="F311" s="832" t="s">
        <v>5047</v>
      </c>
      <c r="G311" s="832" t="s">
        <v>5048</v>
      </c>
      <c r="H311" s="849">
        <v>43</v>
      </c>
      <c r="I311" s="849">
        <v>28079</v>
      </c>
      <c r="J311" s="832">
        <v>0.91035533653222667</v>
      </c>
      <c r="K311" s="832">
        <v>653</v>
      </c>
      <c r="L311" s="849">
        <v>44</v>
      </c>
      <c r="M311" s="849">
        <v>30844</v>
      </c>
      <c r="N311" s="832">
        <v>1</v>
      </c>
      <c r="O311" s="832">
        <v>701</v>
      </c>
      <c r="P311" s="849">
        <v>20</v>
      </c>
      <c r="Q311" s="849">
        <v>14020</v>
      </c>
      <c r="R311" s="837">
        <v>0.45454545454545453</v>
      </c>
      <c r="S311" s="850">
        <v>701</v>
      </c>
    </row>
    <row r="312" spans="1:19" ht="14.4" customHeight="1" x14ac:dyDescent="0.3">
      <c r="A312" s="831" t="s">
        <v>4976</v>
      </c>
      <c r="B312" s="832" t="s">
        <v>4992</v>
      </c>
      <c r="C312" s="832" t="s">
        <v>597</v>
      </c>
      <c r="D312" s="832" t="s">
        <v>4932</v>
      </c>
      <c r="E312" s="832" t="s">
        <v>4959</v>
      </c>
      <c r="F312" s="832" t="s">
        <v>5049</v>
      </c>
      <c r="G312" s="832" t="s">
        <v>5050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355</v>
      </c>
      <c r="R312" s="837"/>
      <c r="S312" s="850">
        <v>355</v>
      </c>
    </row>
    <row r="313" spans="1:19" ht="14.4" customHeight="1" x14ac:dyDescent="0.3">
      <c r="A313" s="831" t="s">
        <v>4976</v>
      </c>
      <c r="B313" s="832" t="s">
        <v>4992</v>
      </c>
      <c r="C313" s="832" t="s">
        <v>597</v>
      </c>
      <c r="D313" s="832" t="s">
        <v>4932</v>
      </c>
      <c r="E313" s="832" t="s">
        <v>4959</v>
      </c>
      <c r="F313" s="832" t="s">
        <v>5053</v>
      </c>
      <c r="G313" s="832" t="s">
        <v>5054</v>
      </c>
      <c r="H313" s="849">
        <v>132</v>
      </c>
      <c r="I313" s="849">
        <v>1733.33</v>
      </c>
      <c r="J313" s="832">
        <v>0.16149042282311268</v>
      </c>
      <c r="K313" s="832">
        <v>13.131287878787878</v>
      </c>
      <c r="L313" s="849">
        <v>322</v>
      </c>
      <c r="M313" s="849">
        <v>10733.33</v>
      </c>
      <c r="N313" s="832">
        <v>1</v>
      </c>
      <c r="O313" s="832">
        <v>33.333322981366457</v>
      </c>
      <c r="P313" s="849">
        <v>114</v>
      </c>
      <c r="Q313" s="849">
        <v>3799.99</v>
      </c>
      <c r="R313" s="837">
        <v>0.35403644535293333</v>
      </c>
      <c r="S313" s="850">
        <v>33.333245614035086</v>
      </c>
    </row>
    <row r="314" spans="1:19" ht="14.4" customHeight="1" x14ac:dyDescent="0.3">
      <c r="A314" s="831" t="s">
        <v>4976</v>
      </c>
      <c r="B314" s="832" t="s">
        <v>4992</v>
      </c>
      <c r="C314" s="832" t="s">
        <v>597</v>
      </c>
      <c r="D314" s="832" t="s">
        <v>4932</v>
      </c>
      <c r="E314" s="832" t="s">
        <v>4959</v>
      </c>
      <c r="F314" s="832" t="s">
        <v>5057</v>
      </c>
      <c r="G314" s="832" t="s">
        <v>5058</v>
      </c>
      <c r="H314" s="849">
        <v>192</v>
      </c>
      <c r="I314" s="849">
        <v>21888</v>
      </c>
      <c r="J314" s="832">
        <v>0.5196581196581197</v>
      </c>
      <c r="K314" s="832">
        <v>114</v>
      </c>
      <c r="L314" s="849">
        <v>351</v>
      </c>
      <c r="M314" s="849">
        <v>42120</v>
      </c>
      <c r="N314" s="832">
        <v>1</v>
      </c>
      <c r="O314" s="832">
        <v>120</v>
      </c>
      <c r="P314" s="849">
        <v>56</v>
      </c>
      <c r="Q314" s="849">
        <v>6720</v>
      </c>
      <c r="R314" s="837">
        <v>0.15954415954415954</v>
      </c>
      <c r="S314" s="850">
        <v>120</v>
      </c>
    </row>
    <row r="315" spans="1:19" ht="14.4" customHeight="1" x14ac:dyDescent="0.3">
      <c r="A315" s="831" t="s">
        <v>4976</v>
      </c>
      <c r="B315" s="832" t="s">
        <v>4992</v>
      </c>
      <c r="C315" s="832" t="s">
        <v>597</v>
      </c>
      <c r="D315" s="832" t="s">
        <v>4932</v>
      </c>
      <c r="E315" s="832" t="s">
        <v>4959</v>
      </c>
      <c r="F315" s="832" t="s">
        <v>5059</v>
      </c>
      <c r="G315" s="832" t="s">
        <v>5060</v>
      </c>
      <c r="H315" s="849">
        <v>1</v>
      </c>
      <c r="I315" s="849">
        <v>31</v>
      </c>
      <c r="J315" s="832">
        <v>0.32291666666666669</v>
      </c>
      <c r="K315" s="832">
        <v>31</v>
      </c>
      <c r="L315" s="849">
        <v>3</v>
      </c>
      <c r="M315" s="849">
        <v>96</v>
      </c>
      <c r="N315" s="832">
        <v>1</v>
      </c>
      <c r="O315" s="832">
        <v>32</v>
      </c>
      <c r="P315" s="849"/>
      <c r="Q315" s="849"/>
      <c r="R315" s="837"/>
      <c r="S315" s="850"/>
    </row>
    <row r="316" spans="1:19" ht="14.4" customHeight="1" x14ac:dyDescent="0.3">
      <c r="A316" s="831" t="s">
        <v>4976</v>
      </c>
      <c r="B316" s="832" t="s">
        <v>4992</v>
      </c>
      <c r="C316" s="832" t="s">
        <v>597</v>
      </c>
      <c r="D316" s="832" t="s">
        <v>4932</v>
      </c>
      <c r="E316" s="832" t="s">
        <v>4959</v>
      </c>
      <c r="F316" s="832" t="s">
        <v>5061</v>
      </c>
      <c r="G316" s="832" t="s">
        <v>5062</v>
      </c>
      <c r="H316" s="849">
        <v>5</v>
      </c>
      <c r="I316" s="849">
        <v>350</v>
      </c>
      <c r="J316" s="832">
        <v>1.1824324324324325</v>
      </c>
      <c r="K316" s="832">
        <v>70</v>
      </c>
      <c r="L316" s="849">
        <v>4</v>
      </c>
      <c r="M316" s="849">
        <v>296</v>
      </c>
      <c r="N316" s="832">
        <v>1</v>
      </c>
      <c r="O316" s="832">
        <v>74</v>
      </c>
      <c r="P316" s="849">
        <v>3</v>
      </c>
      <c r="Q316" s="849">
        <v>222</v>
      </c>
      <c r="R316" s="837">
        <v>0.75</v>
      </c>
      <c r="S316" s="850">
        <v>74</v>
      </c>
    </row>
    <row r="317" spans="1:19" ht="14.4" customHeight="1" x14ac:dyDescent="0.3">
      <c r="A317" s="831" t="s">
        <v>4976</v>
      </c>
      <c r="B317" s="832" t="s">
        <v>4992</v>
      </c>
      <c r="C317" s="832" t="s">
        <v>597</v>
      </c>
      <c r="D317" s="832" t="s">
        <v>4932</v>
      </c>
      <c r="E317" s="832" t="s">
        <v>4959</v>
      </c>
      <c r="F317" s="832" t="s">
        <v>5063</v>
      </c>
      <c r="G317" s="832" t="s">
        <v>5064</v>
      </c>
      <c r="H317" s="849">
        <v>24</v>
      </c>
      <c r="I317" s="849">
        <v>1848</v>
      </c>
      <c r="J317" s="832">
        <v>0.54545454545454541</v>
      </c>
      <c r="K317" s="832">
        <v>77</v>
      </c>
      <c r="L317" s="849">
        <v>44</v>
      </c>
      <c r="M317" s="849">
        <v>3388</v>
      </c>
      <c r="N317" s="832">
        <v>1</v>
      </c>
      <c r="O317" s="832">
        <v>77</v>
      </c>
      <c r="P317" s="849">
        <v>7</v>
      </c>
      <c r="Q317" s="849">
        <v>539</v>
      </c>
      <c r="R317" s="837">
        <v>0.15909090909090909</v>
      </c>
      <c r="S317" s="850">
        <v>77</v>
      </c>
    </row>
    <row r="318" spans="1:19" ht="14.4" customHeight="1" x14ac:dyDescent="0.3">
      <c r="A318" s="831" t="s">
        <v>4976</v>
      </c>
      <c r="B318" s="832" t="s">
        <v>4992</v>
      </c>
      <c r="C318" s="832" t="s">
        <v>597</v>
      </c>
      <c r="D318" s="832" t="s">
        <v>4932</v>
      </c>
      <c r="E318" s="832" t="s">
        <v>4959</v>
      </c>
      <c r="F318" s="832" t="s">
        <v>5065</v>
      </c>
      <c r="G318" s="832" t="s">
        <v>5066</v>
      </c>
      <c r="H318" s="849">
        <v>5</v>
      </c>
      <c r="I318" s="849">
        <v>3030</v>
      </c>
      <c r="J318" s="832">
        <v>0.61286407766990292</v>
      </c>
      <c r="K318" s="832">
        <v>606</v>
      </c>
      <c r="L318" s="849">
        <v>8</v>
      </c>
      <c r="M318" s="849">
        <v>4944</v>
      </c>
      <c r="N318" s="832">
        <v>1</v>
      </c>
      <c r="O318" s="832">
        <v>618</v>
      </c>
      <c r="P318" s="849"/>
      <c r="Q318" s="849"/>
      <c r="R318" s="837"/>
      <c r="S318" s="850"/>
    </row>
    <row r="319" spans="1:19" ht="14.4" customHeight="1" x14ac:dyDescent="0.3">
      <c r="A319" s="831" t="s">
        <v>4976</v>
      </c>
      <c r="B319" s="832" t="s">
        <v>4992</v>
      </c>
      <c r="C319" s="832" t="s">
        <v>597</v>
      </c>
      <c r="D319" s="832" t="s">
        <v>4932</v>
      </c>
      <c r="E319" s="832" t="s">
        <v>4959</v>
      </c>
      <c r="F319" s="832" t="s">
        <v>5069</v>
      </c>
      <c r="G319" s="832" t="s">
        <v>5070</v>
      </c>
      <c r="H319" s="849">
        <v>226</v>
      </c>
      <c r="I319" s="849">
        <v>37290</v>
      </c>
      <c r="J319" s="832">
        <v>0.75242130750605329</v>
      </c>
      <c r="K319" s="832">
        <v>165</v>
      </c>
      <c r="L319" s="849">
        <v>280</v>
      </c>
      <c r="M319" s="849">
        <v>49560</v>
      </c>
      <c r="N319" s="832">
        <v>1</v>
      </c>
      <c r="O319" s="832">
        <v>177</v>
      </c>
      <c r="P319" s="849">
        <v>94</v>
      </c>
      <c r="Q319" s="849">
        <v>16638</v>
      </c>
      <c r="R319" s="837">
        <v>0.33571428571428569</v>
      </c>
      <c r="S319" s="850">
        <v>177</v>
      </c>
    </row>
    <row r="320" spans="1:19" ht="14.4" customHeight="1" x14ac:dyDescent="0.3">
      <c r="A320" s="831" t="s">
        <v>4976</v>
      </c>
      <c r="B320" s="832" t="s">
        <v>4992</v>
      </c>
      <c r="C320" s="832" t="s">
        <v>597</v>
      </c>
      <c r="D320" s="832" t="s">
        <v>4934</v>
      </c>
      <c r="E320" s="832" t="s">
        <v>4959</v>
      </c>
      <c r="F320" s="832" t="s">
        <v>4960</v>
      </c>
      <c r="G320" s="832" t="s">
        <v>4961</v>
      </c>
      <c r="H320" s="849">
        <v>2</v>
      </c>
      <c r="I320" s="849">
        <v>470</v>
      </c>
      <c r="J320" s="832"/>
      <c r="K320" s="832">
        <v>235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4976</v>
      </c>
      <c r="B321" s="832" t="s">
        <v>4992</v>
      </c>
      <c r="C321" s="832" t="s">
        <v>597</v>
      </c>
      <c r="D321" s="832" t="s">
        <v>4935</v>
      </c>
      <c r="E321" s="832" t="s">
        <v>4959</v>
      </c>
      <c r="F321" s="832" t="s">
        <v>5053</v>
      </c>
      <c r="G321" s="832" t="s">
        <v>5054</v>
      </c>
      <c r="H321" s="849">
        <v>1</v>
      </c>
      <c r="I321" s="849">
        <v>0</v>
      </c>
      <c r="J321" s="832"/>
      <c r="K321" s="832">
        <v>0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4976</v>
      </c>
      <c r="B322" s="832" t="s">
        <v>4992</v>
      </c>
      <c r="C322" s="832" t="s">
        <v>597</v>
      </c>
      <c r="D322" s="832" t="s">
        <v>4935</v>
      </c>
      <c r="E322" s="832" t="s">
        <v>4959</v>
      </c>
      <c r="F322" s="832" t="s">
        <v>5069</v>
      </c>
      <c r="G322" s="832" t="s">
        <v>5070</v>
      </c>
      <c r="H322" s="849">
        <v>1</v>
      </c>
      <c r="I322" s="849">
        <v>165</v>
      </c>
      <c r="J322" s="832"/>
      <c r="K322" s="832">
        <v>165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4976</v>
      </c>
      <c r="B323" s="832" t="s">
        <v>4992</v>
      </c>
      <c r="C323" s="832" t="s">
        <v>597</v>
      </c>
      <c r="D323" s="832" t="s">
        <v>2198</v>
      </c>
      <c r="E323" s="832" t="s">
        <v>4959</v>
      </c>
      <c r="F323" s="832" t="s">
        <v>4960</v>
      </c>
      <c r="G323" s="832" t="s">
        <v>4961</v>
      </c>
      <c r="H323" s="849"/>
      <c r="I323" s="849"/>
      <c r="J323" s="832"/>
      <c r="K323" s="832"/>
      <c r="L323" s="849"/>
      <c r="M323" s="849"/>
      <c r="N323" s="832"/>
      <c r="O323" s="832"/>
      <c r="P323" s="849">
        <v>59</v>
      </c>
      <c r="Q323" s="849">
        <v>14809</v>
      </c>
      <c r="R323" s="837"/>
      <c r="S323" s="850">
        <v>251</v>
      </c>
    </row>
    <row r="324" spans="1:19" ht="14.4" customHeight="1" x14ac:dyDescent="0.3">
      <c r="A324" s="831" t="s">
        <v>4976</v>
      </c>
      <c r="B324" s="832" t="s">
        <v>4992</v>
      </c>
      <c r="C324" s="832" t="s">
        <v>597</v>
      </c>
      <c r="D324" s="832" t="s">
        <v>2199</v>
      </c>
      <c r="E324" s="832" t="s">
        <v>4959</v>
      </c>
      <c r="F324" s="832" t="s">
        <v>4960</v>
      </c>
      <c r="G324" s="832" t="s">
        <v>4961</v>
      </c>
      <c r="H324" s="849"/>
      <c r="I324" s="849"/>
      <c r="J324" s="832"/>
      <c r="K324" s="832"/>
      <c r="L324" s="849">
        <v>30</v>
      </c>
      <c r="M324" s="849">
        <v>7530</v>
      </c>
      <c r="N324" s="832">
        <v>1</v>
      </c>
      <c r="O324" s="832">
        <v>251</v>
      </c>
      <c r="P324" s="849">
        <v>12</v>
      </c>
      <c r="Q324" s="849">
        <v>3012</v>
      </c>
      <c r="R324" s="837">
        <v>0.4</v>
      </c>
      <c r="S324" s="850">
        <v>251</v>
      </c>
    </row>
    <row r="325" spans="1:19" ht="14.4" customHeight="1" x14ac:dyDescent="0.3">
      <c r="A325" s="831" t="s">
        <v>4976</v>
      </c>
      <c r="B325" s="832" t="s">
        <v>4992</v>
      </c>
      <c r="C325" s="832" t="s">
        <v>597</v>
      </c>
      <c r="D325" s="832" t="s">
        <v>4936</v>
      </c>
      <c r="E325" s="832" t="s">
        <v>4959</v>
      </c>
      <c r="F325" s="832" t="s">
        <v>4960</v>
      </c>
      <c r="G325" s="832" t="s">
        <v>4961</v>
      </c>
      <c r="H325" s="849"/>
      <c r="I325" s="849"/>
      <c r="J325" s="832"/>
      <c r="K325" s="832"/>
      <c r="L325" s="849"/>
      <c r="M325" s="849"/>
      <c r="N325" s="832"/>
      <c r="O325" s="832"/>
      <c r="P325" s="849">
        <v>9</v>
      </c>
      <c r="Q325" s="849">
        <v>2259</v>
      </c>
      <c r="R325" s="837"/>
      <c r="S325" s="850">
        <v>251</v>
      </c>
    </row>
    <row r="326" spans="1:19" ht="14.4" customHeight="1" x14ac:dyDescent="0.3">
      <c r="A326" s="831" t="s">
        <v>4976</v>
      </c>
      <c r="B326" s="832" t="s">
        <v>4992</v>
      </c>
      <c r="C326" s="832" t="s">
        <v>597</v>
      </c>
      <c r="D326" s="832" t="s">
        <v>2200</v>
      </c>
      <c r="E326" s="832" t="s">
        <v>4959</v>
      </c>
      <c r="F326" s="832" t="s">
        <v>5041</v>
      </c>
      <c r="G326" s="832" t="s">
        <v>5042</v>
      </c>
      <c r="H326" s="849">
        <v>2</v>
      </c>
      <c r="I326" s="849">
        <v>70</v>
      </c>
      <c r="J326" s="832">
        <v>1.8918918918918919</v>
      </c>
      <c r="K326" s="832">
        <v>35</v>
      </c>
      <c r="L326" s="849">
        <v>1</v>
      </c>
      <c r="M326" s="849">
        <v>37</v>
      </c>
      <c r="N326" s="832">
        <v>1</v>
      </c>
      <c r="O326" s="832">
        <v>37</v>
      </c>
      <c r="P326" s="849"/>
      <c r="Q326" s="849"/>
      <c r="R326" s="837"/>
      <c r="S326" s="850"/>
    </row>
    <row r="327" spans="1:19" ht="14.4" customHeight="1" x14ac:dyDescent="0.3">
      <c r="A327" s="831" t="s">
        <v>4976</v>
      </c>
      <c r="B327" s="832" t="s">
        <v>4992</v>
      </c>
      <c r="C327" s="832" t="s">
        <v>597</v>
      </c>
      <c r="D327" s="832" t="s">
        <v>2200</v>
      </c>
      <c r="E327" s="832" t="s">
        <v>4959</v>
      </c>
      <c r="F327" s="832" t="s">
        <v>4960</v>
      </c>
      <c r="G327" s="832" t="s">
        <v>4961</v>
      </c>
      <c r="H327" s="849">
        <v>61</v>
      </c>
      <c r="I327" s="849">
        <v>14335</v>
      </c>
      <c r="J327" s="832">
        <v>1.0019570839449221</v>
      </c>
      <c r="K327" s="832">
        <v>235</v>
      </c>
      <c r="L327" s="849">
        <v>57</v>
      </c>
      <c r="M327" s="849">
        <v>14307</v>
      </c>
      <c r="N327" s="832">
        <v>1</v>
      </c>
      <c r="O327" s="832">
        <v>251</v>
      </c>
      <c r="P327" s="849">
        <v>13</v>
      </c>
      <c r="Q327" s="849">
        <v>3263</v>
      </c>
      <c r="R327" s="837">
        <v>0.22807017543859648</v>
      </c>
      <c r="S327" s="850">
        <v>251</v>
      </c>
    </row>
    <row r="328" spans="1:19" ht="14.4" customHeight="1" x14ac:dyDescent="0.3">
      <c r="A328" s="831" t="s">
        <v>4976</v>
      </c>
      <c r="B328" s="832" t="s">
        <v>4992</v>
      </c>
      <c r="C328" s="832" t="s">
        <v>597</v>
      </c>
      <c r="D328" s="832" t="s">
        <v>2201</v>
      </c>
      <c r="E328" s="832" t="s">
        <v>4959</v>
      </c>
      <c r="F328" s="832" t="s">
        <v>5041</v>
      </c>
      <c r="G328" s="832" t="s">
        <v>5042</v>
      </c>
      <c r="H328" s="849">
        <v>26</v>
      </c>
      <c r="I328" s="849">
        <v>910</v>
      </c>
      <c r="J328" s="832">
        <v>0.76858108108108103</v>
      </c>
      <c r="K328" s="832">
        <v>35</v>
      </c>
      <c r="L328" s="849">
        <v>32</v>
      </c>
      <c r="M328" s="849">
        <v>1184</v>
      </c>
      <c r="N328" s="832">
        <v>1</v>
      </c>
      <c r="O328" s="832">
        <v>37</v>
      </c>
      <c r="P328" s="849">
        <v>31</v>
      </c>
      <c r="Q328" s="849">
        <v>1147</v>
      </c>
      <c r="R328" s="837">
        <v>0.96875</v>
      </c>
      <c r="S328" s="850">
        <v>37</v>
      </c>
    </row>
    <row r="329" spans="1:19" ht="14.4" customHeight="1" x14ac:dyDescent="0.3">
      <c r="A329" s="831" t="s">
        <v>4976</v>
      </c>
      <c r="B329" s="832" t="s">
        <v>4992</v>
      </c>
      <c r="C329" s="832" t="s">
        <v>597</v>
      </c>
      <c r="D329" s="832" t="s">
        <v>2201</v>
      </c>
      <c r="E329" s="832" t="s">
        <v>4959</v>
      </c>
      <c r="F329" s="832" t="s">
        <v>4960</v>
      </c>
      <c r="G329" s="832" t="s">
        <v>4961</v>
      </c>
      <c r="H329" s="849">
        <v>733</v>
      </c>
      <c r="I329" s="849">
        <v>172255</v>
      </c>
      <c r="J329" s="832">
        <v>0.73398385069348271</v>
      </c>
      <c r="K329" s="832">
        <v>235</v>
      </c>
      <c r="L329" s="849">
        <v>935</v>
      </c>
      <c r="M329" s="849">
        <v>234685</v>
      </c>
      <c r="N329" s="832">
        <v>1</v>
      </c>
      <c r="O329" s="832">
        <v>251</v>
      </c>
      <c r="P329" s="849">
        <v>352</v>
      </c>
      <c r="Q329" s="849">
        <v>88352</v>
      </c>
      <c r="R329" s="837">
        <v>0.37647058823529411</v>
      </c>
      <c r="S329" s="850">
        <v>251</v>
      </c>
    </row>
    <row r="330" spans="1:19" ht="14.4" customHeight="1" x14ac:dyDescent="0.3">
      <c r="A330" s="831" t="s">
        <v>4976</v>
      </c>
      <c r="B330" s="832" t="s">
        <v>4992</v>
      </c>
      <c r="C330" s="832" t="s">
        <v>597</v>
      </c>
      <c r="D330" s="832" t="s">
        <v>2202</v>
      </c>
      <c r="E330" s="832" t="s">
        <v>4959</v>
      </c>
      <c r="F330" s="832" t="s">
        <v>5041</v>
      </c>
      <c r="G330" s="832" t="s">
        <v>5042</v>
      </c>
      <c r="H330" s="849">
        <v>24</v>
      </c>
      <c r="I330" s="849">
        <v>840</v>
      </c>
      <c r="J330" s="832">
        <v>1.5135135135135136</v>
      </c>
      <c r="K330" s="832">
        <v>35</v>
      </c>
      <c r="L330" s="849">
        <v>15</v>
      </c>
      <c r="M330" s="849">
        <v>555</v>
      </c>
      <c r="N330" s="832">
        <v>1</v>
      </c>
      <c r="O330" s="832">
        <v>37</v>
      </c>
      <c r="P330" s="849">
        <v>17</v>
      </c>
      <c r="Q330" s="849">
        <v>629</v>
      </c>
      <c r="R330" s="837">
        <v>1.1333333333333333</v>
      </c>
      <c r="S330" s="850">
        <v>37</v>
      </c>
    </row>
    <row r="331" spans="1:19" ht="14.4" customHeight="1" x14ac:dyDescent="0.3">
      <c r="A331" s="831" t="s">
        <v>4976</v>
      </c>
      <c r="B331" s="832" t="s">
        <v>4992</v>
      </c>
      <c r="C331" s="832" t="s">
        <v>597</v>
      </c>
      <c r="D331" s="832" t="s">
        <v>2202</v>
      </c>
      <c r="E331" s="832" t="s">
        <v>4959</v>
      </c>
      <c r="F331" s="832" t="s">
        <v>4960</v>
      </c>
      <c r="G331" s="832" t="s">
        <v>4961</v>
      </c>
      <c r="H331" s="849">
        <v>589</v>
      </c>
      <c r="I331" s="849">
        <v>138415</v>
      </c>
      <c r="J331" s="832">
        <v>0.886582288210502</v>
      </c>
      <c r="K331" s="832">
        <v>235</v>
      </c>
      <c r="L331" s="849">
        <v>622</v>
      </c>
      <c r="M331" s="849">
        <v>156122</v>
      </c>
      <c r="N331" s="832">
        <v>1</v>
      </c>
      <c r="O331" s="832">
        <v>251</v>
      </c>
      <c r="P331" s="849">
        <v>870</v>
      </c>
      <c r="Q331" s="849">
        <v>218370</v>
      </c>
      <c r="R331" s="837">
        <v>1.3987138263665595</v>
      </c>
      <c r="S331" s="850">
        <v>251</v>
      </c>
    </row>
    <row r="332" spans="1:19" ht="14.4" customHeight="1" x14ac:dyDescent="0.3">
      <c r="A332" s="831" t="s">
        <v>4976</v>
      </c>
      <c r="B332" s="832" t="s">
        <v>4992</v>
      </c>
      <c r="C332" s="832" t="s">
        <v>597</v>
      </c>
      <c r="D332" s="832" t="s">
        <v>2203</v>
      </c>
      <c r="E332" s="832" t="s">
        <v>4993</v>
      </c>
      <c r="F332" s="832" t="s">
        <v>4994</v>
      </c>
      <c r="G332" s="832" t="s">
        <v>4995</v>
      </c>
      <c r="H332" s="849"/>
      <c r="I332" s="849"/>
      <c r="J332" s="832"/>
      <c r="K332" s="832"/>
      <c r="L332" s="849">
        <v>0.2</v>
      </c>
      <c r="M332" s="849">
        <v>10.82</v>
      </c>
      <c r="N332" s="832">
        <v>1</v>
      </c>
      <c r="O332" s="832">
        <v>54.1</v>
      </c>
      <c r="P332" s="849"/>
      <c r="Q332" s="849"/>
      <c r="R332" s="837"/>
      <c r="S332" s="850"/>
    </row>
    <row r="333" spans="1:19" ht="14.4" customHeight="1" x14ac:dyDescent="0.3">
      <c r="A333" s="831" t="s">
        <v>4976</v>
      </c>
      <c r="B333" s="832" t="s">
        <v>4992</v>
      </c>
      <c r="C333" s="832" t="s">
        <v>597</v>
      </c>
      <c r="D333" s="832" t="s">
        <v>2203</v>
      </c>
      <c r="E333" s="832" t="s">
        <v>4993</v>
      </c>
      <c r="F333" s="832" t="s">
        <v>4996</v>
      </c>
      <c r="G333" s="832" t="s">
        <v>4997</v>
      </c>
      <c r="H333" s="849">
        <v>5.4</v>
      </c>
      <c r="I333" s="849">
        <v>815.4</v>
      </c>
      <c r="J333" s="832">
        <v>0.73964550715698185</v>
      </c>
      <c r="K333" s="832">
        <v>151</v>
      </c>
      <c r="L333" s="849">
        <v>7.3</v>
      </c>
      <c r="M333" s="849">
        <v>1102.42</v>
      </c>
      <c r="N333" s="832">
        <v>1</v>
      </c>
      <c r="O333" s="832">
        <v>151.0164383561644</v>
      </c>
      <c r="P333" s="849">
        <v>4.8</v>
      </c>
      <c r="Q333" s="849">
        <v>619.13</v>
      </c>
      <c r="R333" s="837">
        <v>0.5616099127374321</v>
      </c>
      <c r="S333" s="850">
        <v>128.98541666666668</v>
      </c>
    </row>
    <row r="334" spans="1:19" ht="14.4" customHeight="1" x14ac:dyDescent="0.3">
      <c r="A334" s="831" t="s">
        <v>4976</v>
      </c>
      <c r="B334" s="832" t="s">
        <v>4992</v>
      </c>
      <c r="C334" s="832" t="s">
        <v>597</v>
      </c>
      <c r="D334" s="832" t="s">
        <v>2203</v>
      </c>
      <c r="E334" s="832" t="s">
        <v>4993</v>
      </c>
      <c r="F334" s="832" t="s">
        <v>4998</v>
      </c>
      <c r="G334" s="832" t="s">
        <v>4999</v>
      </c>
      <c r="H334" s="849">
        <v>0.1</v>
      </c>
      <c r="I334" s="849">
        <v>13.06</v>
      </c>
      <c r="J334" s="832"/>
      <c r="K334" s="832">
        <v>130.6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4976</v>
      </c>
      <c r="B335" s="832" t="s">
        <v>4992</v>
      </c>
      <c r="C335" s="832" t="s">
        <v>597</v>
      </c>
      <c r="D335" s="832" t="s">
        <v>2203</v>
      </c>
      <c r="E335" s="832" t="s">
        <v>4993</v>
      </c>
      <c r="F335" s="832" t="s">
        <v>5000</v>
      </c>
      <c r="G335" s="832" t="s">
        <v>5001</v>
      </c>
      <c r="H335" s="849">
        <v>13.2</v>
      </c>
      <c r="I335" s="849">
        <v>3346.87</v>
      </c>
      <c r="J335" s="832">
        <v>0.62855323848014544</v>
      </c>
      <c r="K335" s="832">
        <v>253.55075757575759</v>
      </c>
      <c r="L335" s="849">
        <v>21</v>
      </c>
      <c r="M335" s="849">
        <v>5324.7199999999993</v>
      </c>
      <c r="N335" s="832">
        <v>1</v>
      </c>
      <c r="O335" s="832">
        <v>253.55809523809521</v>
      </c>
      <c r="P335" s="849">
        <v>10.6</v>
      </c>
      <c r="Q335" s="849">
        <v>2915.9300000000003</v>
      </c>
      <c r="R335" s="837">
        <v>0.54762128337264693</v>
      </c>
      <c r="S335" s="850">
        <v>275.08773584905663</v>
      </c>
    </row>
    <row r="336" spans="1:19" ht="14.4" customHeight="1" x14ac:dyDescent="0.3">
      <c r="A336" s="831" t="s">
        <v>4976</v>
      </c>
      <c r="B336" s="832" t="s">
        <v>4992</v>
      </c>
      <c r="C336" s="832" t="s">
        <v>597</v>
      </c>
      <c r="D336" s="832" t="s">
        <v>2203</v>
      </c>
      <c r="E336" s="832" t="s">
        <v>4993</v>
      </c>
      <c r="F336" s="832" t="s">
        <v>5002</v>
      </c>
      <c r="G336" s="832" t="s">
        <v>1748</v>
      </c>
      <c r="H336" s="849">
        <v>0.60000000000000009</v>
      </c>
      <c r="I336" s="849">
        <v>36.839999999999996</v>
      </c>
      <c r="J336" s="832">
        <v>6</v>
      </c>
      <c r="K336" s="832">
        <v>61.399999999999984</v>
      </c>
      <c r="L336" s="849">
        <v>0.1</v>
      </c>
      <c r="M336" s="849">
        <v>6.14</v>
      </c>
      <c r="N336" s="832">
        <v>1</v>
      </c>
      <c r="O336" s="832">
        <v>61.399999999999991</v>
      </c>
      <c r="P336" s="849"/>
      <c r="Q336" s="849"/>
      <c r="R336" s="837"/>
      <c r="S336" s="850"/>
    </row>
    <row r="337" spans="1:19" ht="14.4" customHeight="1" x14ac:dyDescent="0.3">
      <c r="A337" s="831" t="s">
        <v>4976</v>
      </c>
      <c r="B337" s="832" t="s">
        <v>4992</v>
      </c>
      <c r="C337" s="832" t="s">
        <v>597</v>
      </c>
      <c r="D337" s="832" t="s">
        <v>2203</v>
      </c>
      <c r="E337" s="832" t="s">
        <v>4993</v>
      </c>
      <c r="F337" s="832" t="s">
        <v>5003</v>
      </c>
      <c r="G337" s="832" t="s">
        <v>651</v>
      </c>
      <c r="H337" s="849">
        <v>51</v>
      </c>
      <c r="I337" s="849">
        <v>700.74</v>
      </c>
      <c r="J337" s="832">
        <v>1.1860465116279071</v>
      </c>
      <c r="K337" s="832">
        <v>13.74</v>
      </c>
      <c r="L337" s="849">
        <v>43</v>
      </c>
      <c r="M337" s="849">
        <v>590.81999999999994</v>
      </c>
      <c r="N337" s="832">
        <v>1</v>
      </c>
      <c r="O337" s="832">
        <v>13.739999999999998</v>
      </c>
      <c r="P337" s="849">
        <v>13</v>
      </c>
      <c r="Q337" s="849">
        <v>178.62</v>
      </c>
      <c r="R337" s="837">
        <v>0.30232558139534887</v>
      </c>
      <c r="S337" s="850">
        <v>13.74</v>
      </c>
    </row>
    <row r="338" spans="1:19" ht="14.4" customHeight="1" x14ac:dyDescent="0.3">
      <c r="A338" s="831" t="s">
        <v>4976</v>
      </c>
      <c r="B338" s="832" t="s">
        <v>4992</v>
      </c>
      <c r="C338" s="832" t="s">
        <v>597</v>
      </c>
      <c r="D338" s="832" t="s">
        <v>2203</v>
      </c>
      <c r="E338" s="832" t="s">
        <v>4993</v>
      </c>
      <c r="F338" s="832" t="s">
        <v>5008</v>
      </c>
      <c r="G338" s="832" t="s">
        <v>5009</v>
      </c>
      <c r="H338" s="849">
        <v>0.5</v>
      </c>
      <c r="I338" s="849">
        <v>81.86</v>
      </c>
      <c r="J338" s="832">
        <v>1.5416195856873824</v>
      </c>
      <c r="K338" s="832">
        <v>163.72</v>
      </c>
      <c r="L338" s="849">
        <v>0.30000000000000004</v>
      </c>
      <c r="M338" s="849">
        <v>53.099999999999994</v>
      </c>
      <c r="N338" s="832">
        <v>1</v>
      </c>
      <c r="O338" s="832">
        <v>176.99999999999994</v>
      </c>
      <c r="P338" s="849"/>
      <c r="Q338" s="849"/>
      <c r="R338" s="837"/>
      <c r="S338" s="850"/>
    </row>
    <row r="339" spans="1:19" ht="14.4" customHeight="1" x14ac:dyDescent="0.3">
      <c r="A339" s="831" t="s">
        <v>4976</v>
      </c>
      <c r="B339" s="832" t="s">
        <v>4992</v>
      </c>
      <c r="C339" s="832" t="s">
        <v>597</v>
      </c>
      <c r="D339" s="832" t="s">
        <v>2203</v>
      </c>
      <c r="E339" s="832" t="s">
        <v>4993</v>
      </c>
      <c r="F339" s="832" t="s">
        <v>5010</v>
      </c>
      <c r="G339" s="832" t="s">
        <v>619</v>
      </c>
      <c r="H339" s="849">
        <v>0.1</v>
      </c>
      <c r="I339" s="849">
        <v>7.8</v>
      </c>
      <c r="J339" s="832">
        <v>0.5</v>
      </c>
      <c r="K339" s="832">
        <v>78</v>
      </c>
      <c r="L339" s="849">
        <v>0.2</v>
      </c>
      <c r="M339" s="849">
        <v>15.6</v>
      </c>
      <c r="N339" s="832">
        <v>1</v>
      </c>
      <c r="O339" s="832">
        <v>78</v>
      </c>
      <c r="P339" s="849"/>
      <c r="Q339" s="849"/>
      <c r="R339" s="837"/>
      <c r="S339" s="850"/>
    </row>
    <row r="340" spans="1:19" ht="14.4" customHeight="1" x14ac:dyDescent="0.3">
      <c r="A340" s="831" t="s">
        <v>4976</v>
      </c>
      <c r="B340" s="832" t="s">
        <v>4992</v>
      </c>
      <c r="C340" s="832" t="s">
        <v>597</v>
      </c>
      <c r="D340" s="832" t="s">
        <v>2203</v>
      </c>
      <c r="E340" s="832" t="s">
        <v>4993</v>
      </c>
      <c r="F340" s="832" t="s">
        <v>5011</v>
      </c>
      <c r="G340" s="832" t="s">
        <v>623</v>
      </c>
      <c r="H340" s="849"/>
      <c r="I340" s="849"/>
      <c r="J340" s="832"/>
      <c r="K340" s="832"/>
      <c r="L340" s="849">
        <v>0.1</v>
      </c>
      <c r="M340" s="849">
        <v>7.07</v>
      </c>
      <c r="N340" s="832">
        <v>1</v>
      </c>
      <c r="O340" s="832">
        <v>70.7</v>
      </c>
      <c r="P340" s="849">
        <v>2.4</v>
      </c>
      <c r="Q340" s="849">
        <v>172.57999999999998</v>
      </c>
      <c r="R340" s="837">
        <v>24.410183875530407</v>
      </c>
      <c r="S340" s="850">
        <v>71.908333333333331</v>
      </c>
    </row>
    <row r="341" spans="1:19" ht="14.4" customHeight="1" x14ac:dyDescent="0.3">
      <c r="A341" s="831" t="s">
        <v>4976</v>
      </c>
      <c r="B341" s="832" t="s">
        <v>4992</v>
      </c>
      <c r="C341" s="832" t="s">
        <v>597</v>
      </c>
      <c r="D341" s="832" t="s">
        <v>2203</v>
      </c>
      <c r="E341" s="832" t="s">
        <v>4993</v>
      </c>
      <c r="F341" s="832" t="s">
        <v>5012</v>
      </c>
      <c r="G341" s="832" t="s">
        <v>5013</v>
      </c>
      <c r="H341" s="849">
        <v>2</v>
      </c>
      <c r="I341" s="849">
        <v>139.46</v>
      </c>
      <c r="J341" s="832"/>
      <c r="K341" s="832">
        <v>69.73</v>
      </c>
      <c r="L341" s="849"/>
      <c r="M341" s="849"/>
      <c r="N341" s="832"/>
      <c r="O341" s="832"/>
      <c r="P341" s="849">
        <v>0.1</v>
      </c>
      <c r="Q341" s="849">
        <v>6.97</v>
      </c>
      <c r="R341" s="837"/>
      <c r="S341" s="850">
        <v>69.699999999999989</v>
      </c>
    </row>
    <row r="342" spans="1:19" ht="14.4" customHeight="1" x14ac:dyDescent="0.3">
      <c r="A342" s="831" t="s">
        <v>4976</v>
      </c>
      <c r="B342" s="832" t="s">
        <v>4992</v>
      </c>
      <c r="C342" s="832" t="s">
        <v>597</v>
      </c>
      <c r="D342" s="832" t="s">
        <v>2203</v>
      </c>
      <c r="E342" s="832" t="s">
        <v>4993</v>
      </c>
      <c r="F342" s="832" t="s">
        <v>5014</v>
      </c>
      <c r="G342" s="832" t="s">
        <v>621</v>
      </c>
      <c r="H342" s="849">
        <v>3.1999999999999997</v>
      </c>
      <c r="I342" s="849">
        <v>1886.56</v>
      </c>
      <c r="J342" s="832">
        <v>0.90700000000000003</v>
      </c>
      <c r="K342" s="832">
        <v>589.55000000000007</v>
      </c>
      <c r="L342" s="849">
        <v>3.1999999999999997</v>
      </c>
      <c r="M342" s="849">
        <v>2080</v>
      </c>
      <c r="N342" s="832">
        <v>1</v>
      </c>
      <c r="O342" s="832">
        <v>650</v>
      </c>
      <c r="P342" s="849">
        <v>2.8000000000000003</v>
      </c>
      <c r="Q342" s="849">
        <v>1820</v>
      </c>
      <c r="R342" s="837">
        <v>0.875</v>
      </c>
      <c r="S342" s="850">
        <v>649.99999999999989</v>
      </c>
    </row>
    <row r="343" spans="1:19" ht="14.4" customHeight="1" x14ac:dyDescent="0.3">
      <c r="A343" s="831" t="s">
        <v>4976</v>
      </c>
      <c r="B343" s="832" t="s">
        <v>4992</v>
      </c>
      <c r="C343" s="832" t="s">
        <v>597</v>
      </c>
      <c r="D343" s="832" t="s">
        <v>2203</v>
      </c>
      <c r="E343" s="832" t="s">
        <v>4993</v>
      </c>
      <c r="F343" s="832" t="s">
        <v>5015</v>
      </c>
      <c r="G343" s="832" t="s">
        <v>5016</v>
      </c>
      <c r="H343" s="849">
        <v>27</v>
      </c>
      <c r="I343" s="849">
        <v>570.51</v>
      </c>
      <c r="J343" s="832">
        <v>2.0769230769230771</v>
      </c>
      <c r="K343" s="832">
        <v>21.13</v>
      </c>
      <c r="L343" s="849">
        <v>13</v>
      </c>
      <c r="M343" s="849">
        <v>274.69</v>
      </c>
      <c r="N343" s="832">
        <v>1</v>
      </c>
      <c r="O343" s="832">
        <v>21.13</v>
      </c>
      <c r="P343" s="849"/>
      <c r="Q343" s="849"/>
      <c r="R343" s="837"/>
      <c r="S343" s="850"/>
    </row>
    <row r="344" spans="1:19" ht="14.4" customHeight="1" x14ac:dyDescent="0.3">
      <c r="A344" s="831" t="s">
        <v>4976</v>
      </c>
      <c r="B344" s="832" t="s">
        <v>4992</v>
      </c>
      <c r="C344" s="832" t="s">
        <v>597</v>
      </c>
      <c r="D344" s="832" t="s">
        <v>2203</v>
      </c>
      <c r="E344" s="832" t="s">
        <v>4993</v>
      </c>
      <c r="F344" s="832" t="s">
        <v>5020</v>
      </c>
      <c r="G344" s="832" t="s">
        <v>627</v>
      </c>
      <c r="H344" s="849">
        <v>0.04</v>
      </c>
      <c r="I344" s="849">
        <v>6.04</v>
      </c>
      <c r="J344" s="832">
        <v>2.4855967078189298</v>
      </c>
      <c r="K344" s="832">
        <v>151</v>
      </c>
      <c r="L344" s="849">
        <v>0.02</v>
      </c>
      <c r="M344" s="849">
        <v>2.4300000000000002</v>
      </c>
      <c r="N344" s="832">
        <v>1</v>
      </c>
      <c r="O344" s="832">
        <v>121.5</v>
      </c>
      <c r="P344" s="849"/>
      <c r="Q344" s="849"/>
      <c r="R344" s="837"/>
      <c r="S344" s="850"/>
    </row>
    <row r="345" spans="1:19" ht="14.4" customHeight="1" x14ac:dyDescent="0.3">
      <c r="A345" s="831" t="s">
        <v>4976</v>
      </c>
      <c r="B345" s="832" t="s">
        <v>4992</v>
      </c>
      <c r="C345" s="832" t="s">
        <v>597</v>
      </c>
      <c r="D345" s="832" t="s">
        <v>2203</v>
      </c>
      <c r="E345" s="832" t="s">
        <v>4993</v>
      </c>
      <c r="F345" s="832" t="s">
        <v>5021</v>
      </c>
      <c r="G345" s="832" t="s">
        <v>627</v>
      </c>
      <c r="H345" s="849">
        <v>0.3</v>
      </c>
      <c r="I345" s="849">
        <v>86.57</v>
      </c>
      <c r="J345" s="832">
        <v>7.190199335548173</v>
      </c>
      <c r="K345" s="832">
        <v>288.56666666666666</v>
      </c>
      <c r="L345" s="849">
        <v>0.06</v>
      </c>
      <c r="M345" s="849">
        <v>12.04</v>
      </c>
      <c r="N345" s="832">
        <v>1</v>
      </c>
      <c r="O345" s="832">
        <v>200.66666666666666</v>
      </c>
      <c r="P345" s="849"/>
      <c r="Q345" s="849"/>
      <c r="R345" s="837"/>
      <c r="S345" s="850"/>
    </row>
    <row r="346" spans="1:19" ht="14.4" customHeight="1" x14ac:dyDescent="0.3">
      <c r="A346" s="831" t="s">
        <v>4976</v>
      </c>
      <c r="B346" s="832" t="s">
        <v>4992</v>
      </c>
      <c r="C346" s="832" t="s">
        <v>597</v>
      </c>
      <c r="D346" s="832" t="s">
        <v>2203</v>
      </c>
      <c r="E346" s="832" t="s">
        <v>4993</v>
      </c>
      <c r="F346" s="832" t="s">
        <v>5022</v>
      </c>
      <c r="G346" s="832" t="s">
        <v>627</v>
      </c>
      <c r="H346" s="849">
        <v>4.2</v>
      </c>
      <c r="I346" s="849">
        <v>1418.2499999999998</v>
      </c>
      <c r="J346" s="832">
        <v>0.70614506781382558</v>
      </c>
      <c r="K346" s="832">
        <v>337.67857142857139</v>
      </c>
      <c r="L346" s="849">
        <v>8.25</v>
      </c>
      <c r="M346" s="849">
        <v>2008.44</v>
      </c>
      <c r="N346" s="832">
        <v>1</v>
      </c>
      <c r="O346" s="832">
        <v>243.44727272727275</v>
      </c>
      <c r="P346" s="849">
        <v>7.1000000000000005</v>
      </c>
      <c r="Q346" s="849">
        <v>1728.5300000000002</v>
      </c>
      <c r="R346" s="837">
        <v>0.86063312819900029</v>
      </c>
      <c r="S346" s="850">
        <v>243.45492957746481</v>
      </c>
    </row>
    <row r="347" spans="1:19" ht="14.4" customHeight="1" x14ac:dyDescent="0.3">
      <c r="A347" s="831" t="s">
        <v>4976</v>
      </c>
      <c r="B347" s="832" t="s">
        <v>4992</v>
      </c>
      <c r="C347" s="832" t="s">
        <v>597</v>
      </c>
      <c r="D347" s="832" t="s">
        <v>2203</v>
      </c>
      <c r="E347" s="832" t="s">
        <v>4993</v>
      </c>
      <c r="F347" s="832" t="s">
        <v>5023</v>
      </c>
      <c r="G347" s="832" t="s">
        <v>2132</v>
      </c>
      <c r="H347" s="849">
        <v>1.7</v>
      </c>
      <c r="I347" s="849">
        <v>63.75</v>
      </c>
      <c r="J347" s="832">
        <v>0.53102873802582262</v>
      </c>
      <c r="K347" s="832">
        <v>37.5</v>
      </c>
      <c r="L347" s="849">
        <v>3.2</v>
      </c>
      <c r="M347" s="849">
        <v>120.05</v>
      </c>
      <c r="N347" s="832">
        <v>1</v>
      </c>
      <c r="O347" s="832">
        <v>37.515625</v>
      </c>
      <c r="P347" s="849">
        <v>1.5000000000000002</v>
      </c>
      <c r="Q347" s="849">
        <v>56.25</v>
      </c>
      <c r="R347" s="837">
        <v>0.46855476884631403</v>
      </c>
      <c r="S347" s="850">
        <v>37.499999999999993</v>
      </c>
    </row>
    <row r="348" spans="1:19" ht="14.4" customHeight="1" x14ac:dyDescent="0.3">
      <c r="A348" s="831" t="s">
        <v>4976</v>
      </c>
      <c r="B348" s="832" t="s">
        <v>4992</v>
      </c>
      <c r="C348" s="832" t="s">
        <v>597</v>
      </c>
      <c r="D348" s="832" t="s">
        <v>2203</v>
      </c>
      <c r="E348" s="832" t="s">
        <v>4993</v>
      </c>
      <c r="F348" s="832" t="s">
        <v>5024</v>
      </c>
      <c r="G348" s="832" t="s">
        <v>1565</v>
      </c>
      <c r="H348" s="849">
        <v>0.2</v>
      </c>
      <c r="I348" s="849">
        <v>113.3</v>
      </c>
      <c r="J348" s="832"/>
      <c r="K348" s="832">
        <v>566.5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4976</v>
      </c>
      <c r="B349" s="832" t="s">
        <v>4992</v>
      </c>
      <c r="C349" s="832" t="s">
        <v>597</v>
      </c>
      <c r="D349" s="832" t="s">
        <v>2203</v>
      </c>
      <c r="E349" s="832" t="s">
        <v>5026</v>
      </c>
      <c r="F349" s="832" t="s">
        <v>5029</v>
      </c>
      <c r="G349" s="832" t="s">
        <v>5030</v>
      </c>
      <c r="H349" s="849">
        <v>2</v>
      </c>
      <c r="I349" s="849">
        <v>485.28</v>
      </c>
      <c r="J349" s="832">
        <v>9.5238095238095247E-2</v>
      </c>
      <c r="K349" s="832">
        <v>242.64</v>
      </c>
      <c r="L349" s="849">
        <v>21</v>
      </c>
      <c r="M349" s="849">
        <v>5095.4399999999996</v>
      </c>
      <c r="N349" s="832">
        <v>1</v>
      </c>
      <c r="O349" s="832">
        <v>242.64</v>
      </c>
      <c r="P349" s="849">
        <v>6</v>
      </c>
      <c r="Q349" s="849">
        <v>1455.8399999999997</v>
      </c>
      <c r="R349" s="837">
        <v>0.2857142857142857</v>
      </c>
      <c r="S349" s="850">
        <v>242.63999999999996</v>
      </c>
    </row>
    <row r="350" spans="1:19" ht="14.4" customHeight="1" x14ac:dyDescent="0.3">
      <c r="A350" s="831" t="s">
        <v>4976</v>
      </c>
      <c r="B350" s="832" t="s">
        <v>4992</v>
      </c>
      <c r="C350" s="832" t="s">
        <v>597</v>
      </c>
      <c r="D350" s="832" t="s">
        <v>2203</v>
      </c>
      <c r="E350" s="832" t="s">
        <v>5026</v>
      </c>
      <c r="F350" s="832" t="s">
        <v>5031</v>
      </c>
      <c r="G350" s="832" t="s">
        <v>5032</v>
      </c>
      <c r="H350" s="849"/>
      <c r="I350" s="849"/>
      <c r="J350" s="832"/>
      <c r="K350" s="832"/>
      <c r="L350" s="849">
        <v>2</v>
      </c>
      <c r="M350" s="849">
        <v>485.28</v>
      </c>
      <c r="N350" s="832">
        <v>1</v>
      </c>
      <c r="O350" s="832">
        <v>242.64</v>
      </c>
      <c r="P350" s="849">
        <v>1</v>
      </c>
      <c r="Q350" s="849">
        <v>242.64</v>
      </c>
      <c r="R350" s="837">
        <v>0.5</v>
      </c>
      <c r="S350" s="850">
        <v>242.64</v>
      </c>
    </row>
    <row r="351" spans="1:19" ht="14.4" customHeight="1" x14ac:dyDescent="0.3">
      <c r="A351" s="831" t="s">
        <v>4976</v>
      </c>
      <c r="B351" s="832" t="s">
        <v>4992</v>
      </c>
      <c r="C351" s="832" t="s">
        <v>597</v>
      </c>
      <c r="D351" s="832" t="s">
        <v>2203</v>
      </c>
      <c r="E351" s="832" t="s">
        <v>5026</v>
      </c>
      <c r="F351" s="832" t="s">
        <v>5033</v>
      </c>
      <c r="G351" s="832" t="s">
        <v>5034</v>
      </c>
      <c r="H351" s="849">
        <v>8</v>
      </c>
      <c r="I351" s="849">
        <v>3112</v>
      </c>
      <c r="J351" s="832">
        <v>0.88888888888888884</v>
      </c>
      <c r="K351" s="832">
        <v>389</v>
      </c>
      <c r="L351" s="849">
        <v>9</v>
      </c>
      <c r="M351" s="849">
        <v>3501</v>
      </c>
      <c r="N351" s="832">
        <v>1</v>
      </c>
      <c r="O351" s="832">
        <v>389</v>
      </c>
      <c r="P351" s="849">
        <v>8</v>
      </c>
      <c r="Q351" s="849">
        <v>3112</v>
      </c>
      <c r="R351" s="837">
        <v>0.88888888888888884</v>
      </c>
      <c r="S351" s="850">
        <v>389</v>
      </c>
    </row>
    <row r="352" spans="1:19" ht="14.4" customHeight="1" x14ac:dyDescent="0.3">
      <c r="A352" s="831" t="s">
        <v>4976</v>
      </c>
      <c r="B352" s="832" t="s">
        <v>4992</v>
      </c>
      <c r="C352" s="832" t="s">
        <v>597</v>
      </c>
      <c r="D352" s="832" t="s">
        <v>2203</v>
      </c>
      <c r="E352" s="832" t="s">
        <v>5026</v>
      </c>
      <c r="F352" s="832" t="s">
        <v>5035</v>
      </c>
      <c r="G352" s="832" t="s">
        <v>5034</v>
      </c>
      <c r="H352" s="849">
        <v>125</v>
      </c>
      <c r="I352" s="849">
        <v>56125</v>
      </c>
      <c r="J352" s="832">
        <v>0.95133003990924869</v>
      </c>
      <c r="K352" s="832">
        <v>449</v>
      </c>
      <c r="L352" s="849">
        <v>131.4</v>
      </c>
      <c r="M352" s="849">
        <v>58996.35</v>
      </c>
      <c r="N352" s="832">
        <v>1</v>
      </c>
      <c r="O352" s="832">
        <v>448.98287671232873</v>
      </c>
      <c r="P352" s="849">
        <v>132</v>
      </c>
      <c r="Q352" s="849">
        <v>59268</v>
      </c>
      <c r="R352" s="837">
        <v>1.0046045221441666</v>
      </c>
      <c r="S352" s="850">
        <v>449</v>
      </c>
    </row>
    <row r="353" spans="1:19" ht="14.4" customHeight="1" x14ac:dyDescent="0.3">
      <c r="A353" s="831" t="s">
        <v>4976</v>
      </c>
      <c r="B353" s="832" t="s">
        <v>4992</v>
      </c>
      <c r="C353" s="832" t="s">
        <v>597</v>
      </c>
      <c r="D353" s="832" t="s">
        <v>2203</v>
      </c>
      <c r="E353" s="832" t="s">
        <v>5026</v>
      </c>
      <c r="F353" s="832" t="s">
        <v>5036</v>
      </c>
      <c r="G353" s="832" t="s">
        <v>5034</v>
      </c>
      <c r="H353" s="849">
        <v>34</v>
      </c>
      <c r="I353" s="849">
        <v>17000</v>
      </c>
      <c r="J353" s="832">
        <v>0.48133414499483274</v>
      </c>
      <c r="K353" s="832">
        <v>500</v>
      </c>
      <c r="L353" s="849">
        <v>71.05</v>
      </c>
      <c r="M353" s="849">
        <v>35318.5</v>
      </c>
      <c r="N353" s="832">
        <v>1</v>
      </c>
      <c r="O353" s="832">
        <v>497.09359605911334</v>
      </c>
      <c r="P353" s="849">
        <v>34</v>
      </c>
      <c r="Q353" s="849">
        <v>17000</v>
      </c>
      <c r="R353" s="837">
        <v>0.48133414499483274</v>
      </c>
      <c r="S353" s="850">
        <v>500</v>
      </c>
    </row>
    <row r="354" spans="1:19" ht="14.4" customHeight="1" x14ac:dyDescent="0.3">
      <c r="A354" s="831" t="s">
        <v>4976</v>
      </c>
      <c r="B354" s="832" t="s">
        <v>4992</v>
      </c>
      <c r="C354" s="832" t="s">
        <v>597</v>
      </c>
      <c r="D354" s="832" t="s">
        <v>2203</v>
      </c>
      <c r="E354" s="832" t="s">
        <v>4959</v>
      </c>
      <c r="F354" s="832" t="s">
        <v>5037</v>
      </c>
      <c r="G354" s="832" t="s">
        <v>5038</v>
      </c>
      <c r="H354" s="849">
        <v>41</v>
      </c>
      <c r="I354" s="849">
        <v>3034</v>
      </c>
      <c r="J354" s="832">
        <v>1.6911928651059085</v>
      </c>
      <c r="K354" s="832">
        <v>74</v>
      </c>
      <c r="L354" s="849">
        <v>23</v>
      </c>
      <c r="M354" s="849">
        <v>1794</v>
      </c>
      <c r="N354" s="832">
        <v>1</v>
      </c>
      <c r="O354" s="832">
        <v>78</v>
      </c>
      <c r="P354" s="849">
        <v>11</v>
      </c>
      <c r="Q354" s="849">
        <v>858</v>
      </c>
      <c r="R354" s="837">
        <v>0.47826086956521741</v>
      </c>
      <c r="S354" s="850">
        <v>78</v>
      </c>
    </row>
    <row r="355" spans="1:19" ht="14.4" customHeight="1" x14ac:dyDescent="0.3">
      <c r="A355" s="831" t="s">
        <v>4976</v>
      </c>
      <c r="B355" s="832" t="s">
        <v>4992</v>
      </c>
      <c r="C355" s="832" t="s">
        <v>597</v>
      </c>
      <c r="D355" s="832" t="s">
        <v>2203</v>
      </c>
      <c r="E355" s="832" t="s">
        <v>4959</v>
      </c>
      <c r="F355" s="832" t="s">
        <v>5039</v>
      </c>
      <c r="G355" s="832" t="s">
        <v>5040</v>
      </c>
      <c r="H355" s="849">
        <v>359</v>
      </c>
      <c r="I355" s="849">
        <v>51696</v>
      </c>
      <c r="J355" s="832">
        <v>0.7470088434194555</v>
      </c>
      <c r="K355" s="832">
        <v>144</v>
      </c>
      <c r="L355" s="849">
        <v>474</v>
      </c>
      <c r="M355" s="849">
        <v>69204</v>
      </c>
      <c r="N355" s="832">
        <v>1</v>
      </c>
      <c r="O355" s="832">
        <v>146</v>
      </c>
      <c r="P355" s="849">
        <v>341</v>
      </c>
      <c r="Q355" s="849">
        <v>50127</v>
      </c>
      <c r="R355" s="837">
        <v>0.72433674354083577</v>
      </c>
      <c r="S355" s="850">
        <v>147</v>
      </c>
    </row>
    <row r="356" spans="1:19" ht="14.4" customHeight="1" x14ac:dyDescent="0.3">
      <c r="A356" s="831" t="s">
        <v>4976</v>
      </c>
      <c r="B356" s="832" t="s">
        <v>4992</v>
      </c>
      <c r="C356" s="832" t="s">
        <v>597</v>
      </c>
      <c r="D356" s="832" t="s">
        <v>2203</v>
      </c>
      <c r="E356" s="832" t="s">
        <v>4959</v>
      </c>
      <c r="F356" s="832" t="s">
        <v>5041</v>
      </c>
      <c r="G356" s="832" t="s">
        <v>5042</v>
      </c>
      <c r="H356" s="849">
        <v>55</v>
      </c>
      <c r="I356" s="849">
        <v>1925</v>
      </c>
      <c r="J356" s="832">
        <v>0.70306793279766255</v>
      </c>
      <c r="K356" s="832">
        <v>35</v>
      </c>
      <c r="L356" s="849">
        <v>74</v>
      </c>
      <c r="M356" s="849">
        <v>2738</v>
      </c>
      <c r="N356" s="832">
        <v>1</v>
      </c>
      <c r="O356" s="832">
        <v>37</v>
      </c>
      <c r="P356" s="849">
        <v>35</v>
      </c>
      <c r="Q356" s="849">
        <v>1295</v>
      </c>
      <c r="R356" s="837">
        <v>0.47297297297297297</v>
      </c>
      <c r="S356" s="850">
        <v>37</v>
      </c>
    </row>
    <row r="357" spans="1:19" ht="14.4" customHeight="1" x14ac:dyDescent="0.3">
      <c r="A357" s="831" t="s">
        <v>4976</v>
      </c>
      <c r="B357" s="832" t="s">
        <v>4992</v>
      </c>
      <c r="C357" s="832" t="s">
        <v>597</v>
      </c>
      <c r="D357" s="832" t="s">
        <v>2203</v>
      </c>
      <c r="E357" s="832" t="s">
        <v>4959</v>
      </c>
      <c r="F357" s="832" t="s">
        <v>5043</v>
      </c>
      <c r="G357" s="832" t="s">
        <v>5044</v>
      </c>
      <c r="H357" s="849">
        <v>7</v>
      </c>
      <c r="I357" s="849">
        <v>770</v>
      </c>
      <c r="J357" s="832">
        <v>2.2126436781609193</v>
      </c>
      <c r="K357" s="832">
        <v>110</v>
      </c>
      <c r="L357" s="849">
        <v>3</v>
      </c>
      <c r="M357" s="849">
        <v>348</v>
      </c>
      <c r="N357" s="832">
        <v>1</v>
      </c>
      <c r="O357" s="832">
        <v>116</v>
      </c>
      <c r="P357" s="849">
        <v>8</v>
      </c>
      <c r="Q357" s="849">
        <v>928</v>
      </c>
      <c r="R357" s="837">
        <v>2.6666666666666665</v>
      </c>
      <c r="S357" s="850">
        <v>116</v>
      </c>
    </row>
    <row r="358" spans="1:19" ht="14.4" customHeight="1" x14ac:dyDescent="0.3">
      <c r="A358" s="831" t="s">
        <v>4976</v>
      </c>
      <c r="B358" s="832" t="s">
        <v>4992</v>
      </c>
      <c r="C358" s="832" t="s">
        <v>597</v>
      </c>
      <c r="D358" s="832" t="s">
        <v>2203</v>
      </c>
      <c r="E358" s="832" t="s">
        <v>4959</v>
      </c>
      <c r="F358" s="832" t="s">
        <v>5045</v>
      </c>
      <c r="G358" s="832" t="s">
        <v>5046</v>
      </c>
      <c r="H358" s="849">
        <v>15</v>
      </c>
      <c r="I358" s="849">
        <v>1845</v>
      </c>
      <c r="J358" s="832">
        <v>0.59593023255813948</v>
      </c>
      <c r="K358" s="832">
        <v>123</v>
      </c>
      <c r="L358" s="849">
        <v>24</v>
      </c>
      <c r="M358" s="849">
        <v>3096</v>
      </c>
      <c r="N358" s="832">
        <v>1</v>
      </c>
      <c r="O358" s="832">
        <v>129</v>
      </c>
      <c r="P358" s="849">
        <v>15</v>
      </c>
      <c r="Q358" s="849">
        <v>1935</v>
      </c>
      <c r="R358" s="837">
        <v>0.625</v>
      </c>
      <c r="S358" s="850">
        <v>129</v>
      </c>
    </row>
    <row r="359" spans="1:19" ht="14.4" customHeight="1" x14ac:dyDescent="0.3">
      <c r="A359" s="831" t="s">
        <v>4976</v>
      </c>
      <c r="B359" s="832" t="s">
        <v>4992</v>
      </c>
      <c r="C359" s="832" t="s">
        <v>597</v>
      </c>
      <c r="D359" s="832" t="s">
        <v>2203</v>
      </c>
      <c r="E359" s="832" t="s">
        <v>4959</v>
      </c>
      <c r="F359" s="832" t="s">
        <v>4960</v>
      </c>
      <c r="G359" s="832" t="s">
        <v>4961</v>
      </c>
      <c r="H359" s="849">
        <v>1</v>
      </c>
      <c r="I359" s="849">
        <v>235</v>
      </c>
      <c r="J359" s="832">
        <v>0.93625498007968122</v>
      </c>
      <c r="K359" s="832">
        <v>235</v>
      </c>
      <c r="L359" s="849">
        <v>1</v>
      </c>
      <c r="M359" s="849">
        <v>251</v>
      </c>
      <c r="N359" s="832">
        <v>1</v>
      </c>
      <c r="O359" s="832">
        <v>251</v>
      </c>
      <c r="P359" s="849"/>
      <c r="Q359" s="849"/>
      <c r="R359" s="837"/>
      <c r="S359" s="850"/>
    </row>
    <row r="360" spans="1:19" ht="14.4" customHeight="1" x14ac:dyDescent="0.3">
      <c r="A360" s="831" t="s">
        <v>4976</v>
      </c>
      <c r="B360" s="832" t="s">
        <v>4992</v>
      </c>
      <c r="C360" s="832" t="s">
        <v>597</v>
      </c>
      <c r="D360" s="832" t="s">
        <v>2203</v>
      </c>
      <c r="E360" s="832" t="s">
        <v>4959</v>
      </c>
      <c r="F360" s="832" t="s">
        <v>5047</v>
      </c>
      <c r="G360" s="832" t="s">
        <v>5048</v>
      </c>
      <c r="H360" s="849">
        <v>42</v>
      </c>
      <c r="I360" s="849">
        <v>27426</v>
      </c>
      <c r="J360" s="832">
        <v>0.60190936025458142</v>
      </c>
      <c r="K360" s="832">
        <v>653</v>
      </c>
      <c r="L360" s="849">
        <v>65</v>
      </c>
      <c r="M360" s="849">
        <v>45565</v>
      </c>
      <c r="N360" s="832">
        <v>1</v>
      </c>
      <c r="O360" s="832">
        <v>701</v>
      </c>
      <c r="P360" s="849">
        <v>34</v>
      </c>
      <c r="Q360" s="849">
        <v>23834</v>
      </c>
      <c r="R360" s="837">
        <v>0.52307692307692311</v>
      </c>
      <c r="S360" s="850">
        <v>701</v>
      </c>
    </row>
    <row r="361" spans="1:19" ht="14.4" customHeight="1" x14ac:dyDescent="0.3">
      <c r="A361" s="831" t="s">
        <v>4976</v>
      </c>
      <c r="B361" s="832" t="s">
        <v>4992</v>
      </c>
      <c r="C361" s="832" t="s">
        <v>597</v>
      </c>
      <c r="D361" s="832" t="s">
        <v>2203</v>
      </c>
      <c r="E361" s="832" t="s">
        <v>4959</v>
      </c>
      <c r="F361" s="832" t="s">
        <v>5049</v>
      </c>
      <c r="G361" s="832" t="s">
        <v>5050</v>
      </c>
      <c r="H361" s="849">
        <v>1</v>
      </c>
      <c r="I361" s="849">
        <v>331</v>
      </c>
      <c r="J361" s="832">
        <v>0.4675141242937853</v>
      </c>
      <c r="K361" s="832">
        <v>331</v>
      </c>
      <c r="L361" s="849">
        <v>2</v>
      </c>
      <c r="M361" s="849">
        <v>708</v>
      </c>
      <c r="N361" s="832">
        <v>1</v>
      </c>
      <c r="O361" s="832">
        <v>354</v>
      </c>
      <c r="P361" s="849">
        <v>2</v>
      </c>
      <c r="Q361" s="849">
        <v>710</v>
      </c>
      <c r="R361" s="837">
        <v>1.0028248587570621</v>
      </c>
      <c r="S361" s="850">
        <v>355</v>
      </c>
    </row>
    <row r="362" spans="1:19" ht="14.4" customHeight="1" x14ac:dyDescent="0.3">
      <c r="A362" s="831" t="s">
        <v>4976</v>
      </c>
      <c r="B362" s="832" t="s">
        <v>4992</v>
      </c>
      <c r="C362" s="832" t="s">
        <v>597</v>
      </c>
      <c r="D362" s="832" t="s">
        <v>2203</v>
      </c>
      <c r="E362" s="832" t="s">
        <v>4959</v>
      </c>
      <c r="F362" s="832" t="s">
        <v>5053</v>
      </c>
      <c r="G362" s="832" t="s">
        <v>5054</v>
      </c>
      <c r="H362" s="849">
        <v>217</v>
      </c>
      <c r="I362" s="849">
        <v>2199.9899999999998</v>
      </c>
      <c r="J362" s="832">
        <v>0.12890571441629467</v>
      </c>
      <c r="K362" s="832">
        <v>10.138202764976958</v>
      </c>
      <c r="L362" s="849">
        <v>512</v>
      </c>
      <c r="M362" s="849">
        <v>17066.66</v>
      </c>
      <c r="N362" s="832">
        <v>1</v>
      </c>
      <c r="O362" s="832">
        <v>33.3333203125</v>
      </c>
      <c r="P362" s="849">
        <v>299</v>
      </c>
      <c r="Q362" s="849">
        <v>9966.66</v>
      </c>
      <c r="R362" s="837">
        <v>0.58398421249383303</v>
      </c>
      <c r="S362" s="850">
        <v>33.333311036789297</v>
      </c>
    </row>
    <row r="363" spans="1:19" ht="14.4" customHeight="1" x14ac:dyDescent="0.3">
      <c r="A363" s="831" t="s">
        <v>4976</v>
      </c>
      <c r="B363" s="832" t="s">
        <v>4992</v>
      </c>
      <c r="C363" s="832" t="s">
        <v>597</v>
      </c>
      <c r="D363" s="832" t="s">
        <v>2203</v>
      </c>
      <c r="E363" s="832" t="s">
        <v>4959</v>
      </c>
      <c r="F363" s="832" t="s">
        <v>5057</v>
      </c>
      <c r="G363" s="832" t="s">
        <v>5058</v>
      </c>
      <c r="H363" s="849">
        <v>866</v>
      </c>
      <c r="I363" s="849">
        <v>98724</v>
      </c>
      <c r="J363" s="832">
        <v>0.83948979591836737</v>
      </c>
      <c r="K363" s="832">
        <v>114</v>
      </c>
      <c r="L363" s="849">
        <v>980</v>
      </c>
      <c r="M363" s="849">
        <v>117600</v>
      </c>
      <c r="N363" s="832">
        <v>1</v>
      </c>
      <c r="O363" s="832">
        <v>120</v>
      </c>
      <c r="P363" s="849">
        <v>721</v>
      </c>
      <c r="Q363" s="849">
        <v>86520</v>
      </c>
      <c r="R363" s="837">
        <v>0.73571428571428577</v>
      </c>
      <c r="S363" s="850">
        <v>120</v>
      </c>
    </row>
    <row r="364" spans="1:19" ht="14.4" customHeight="1" x14ac:dyDescent="0.3">
      <c r="A364" s="831" t="s">
        <v>4976</v>
      </c>
      <c r="B364" s="832" t="s">
        <v>4992</v>
      </c>
      <c r="C364" s="832" t="s">
        <v>597</v>
      </c>
      <c r="D364" s="832" t="s">
        <v>2203</v>
      </c>
      <c r="E364" s="832" t="s">
        <v>4959</v>
      </c>
      <c r="F364" s="832" t="s">
        <v>5059</v>
      </c>
      <c r="G364" s="832" t="s">
        <v>5060</v>
      </c>
      <c r="H364" s="849"/>
      <c r="I364" s="849"/>
      <c r="J364" s="832"/>
      <c r="K364" s="832"/>
      <c r="L364" s="849">
        <v>1</v>
      </c>
      <c r="M364" s="849">
        <v>32</v>
      </c>
      <c r="N364" s="832">
        <v>1</v>
      </c>
      <c r="O364" s="832">
        <v>32</v>
      </c>
      <c r="P364" s="849"/>
      <c r="Q364" s="849"/>
      <c r="R364" s="837"/>
      <c r="S364" s="850"/>
    </row>
    <row r="365" spans="1:19" ht="14.4" customHeight="1" x14ac:dyDescent="0.3">
      <c r="A365" s="831" t="s">
        <v>4976</v>
      </c>
      <c r="B365" s="832" t="s">
        <v>4992</v>
      </c>
      <c r="C365" s="832" t="s">
        <v>597</v>
      </c>
      <c r="D365" s="832" t="s">
        <v>2203</v>
      </c>
      <c r="E365" s="832" t="s">
        <v>4959</v>
      </c>
      <c r="F365" s="832" t="s">
        <v>5061</v>
      </c>
      <c r="G365" s="832" t="s">
        <v>5062</v>
      </c>
      <c r="H365" s="849">
        <v>1</v>
      </c>
      <c r="I365" s="849">
        <v>70</v>
      </c>
      <c r="J365" s="832">
        <v>0.15765765765765766</v>
      </c>
      <c r="K365" s="832">
        <v>70</v>
      </c>
      <c r="L365" s="849">
        <v>6</v>
      </c>
      <c r="M365" s="849">
        <v>444</v>
      </c>
      <c r="N365" s="832">
        <v>1</v>
      </c>
      <c r="O365" s="832">
        <v>74</v>
      </c>
      <c r="P365" s="849">
        <v>2</v>
      </c>
      <c r="Q365" s="849">
        <v>148</v>
      </c>
      <c r="R365" s="837">
        <v>0.33333333333333331</v>
      </c>
      <c r="S365" s="850">
        <v>74</v>
      </c>
    </row>
    <row r="366" spans="1:19" ht="14.4" customHeight="1" x14ac:dyDescent="0.3">
      <c r="A366" s="831" t="s">
        <v>4976</v>
      </c>
      <c r="B366" s="832" t="s">
        <v>4992</v>
      </c>
      <c r="C366" s="832" t="s">
        <v>597</v>
      </c>
      <c r="D366" s="832" t="s">
        <v>2203</v>
      </c>
      <c r="E366" s="832" t="s">
        <v>4959</v>
      </c>
      <c r="F366" s="832" t="s">
        <v>5063</v>
      </c>
      <c r="G366" s="832" t="s">
        <v>5064</v>
      </c>
      <c r="H366" s="849">
        <v>116</v>
      </c>
      <c r="I366" s="849">
        <v>8932</v>
      </c>
      <c r="J366" s="832">
        <v>0.92800000000000005</v>
      </c>
      <c r="K366" s="832">
        <v>77</v>
      </c>
      <c r="L366" s="849">
        <v>125</v>
      </c>
      <c r="M366" s="849">
        <v>9625</v>
      </c>
      <c r="N366" s="832">
        <v>1</v>
      </c>
      <c r="O366" s="832">
        <v>77</v>
      </c>
      <c r="P366" s="849">
        <v>90</v>
      </c>
      <c r="Q366" s="849">
        <v>6930</v>
      </c>
      <c r="R366" s="837">
        <v>0.72</v>
      </c>
      <c r="S366" s="850">
        <v>77</v>
      </c>
    </row>
    <row r="367" spans="1:19" ht="14.4" customHeight="1" x14ac:dyDescent="0.3">
      <c r="A367" s="831" t="s">
        <v>4976</v>
      </c>
      <c r="B367" s="832" t="s">
        <v>4992</v>
      </c>
      <c r="C367" s="832" t="s">
        <v>597</v>
      </c>
      <c r="D367" s="832" t="s">
        <v>2203</v>
      </c>
      <c r="E367" s="832" t="s">
        <v>4959</v>
      </c>
      <c r="F367" s="832" t="s">
        <v>5065</v>
      </c>
      <c r="G367" s="832" t="s">
        <v>5066</v>
      </c>
      <c r="H367" s="849">
        <v>19</v>
      </c>
      <c r="I367" s="849">
        <v>11514</v>
      </c>
      <c r="J367" s="832">
        <v>0.77629449838187703</v>
      </c>
      <c r="K367" s="832">
        <v>606</v>
      </c>
      <c r="L367" s="849">
        <v>24</v>
      </c>
      <c r="M367" s="849">
        <v>14832</v>
      </c>
      <c r="N367" s="832">
        <v>1</v>
      </c>
      <c r="O367" s="832">
        <v>618</v>
      </c>
      <c r="P367" s="849">
        <v>14</v>
      </c>
      <c r="Q367" s="849">
        <v>8666</v>
      </c>
      <c r="R367" s="837">
        <v>0.58427723840345203</v>
      </c>
      <c r="S367" s="850">
        <v>619</v>
      </c>
    </row>
    <row r="368" spans="1:19" ht="14.4" customHeight="1" x14ac:dyDescent="0.3">
      <c r="A368" s="831" t="s">
        <v>4976</v>
      </c>
      <c r="B368" s="832" t="s">
        <v>4992</v>
      </c>
      <c r="C368" s="832" t="s">
        <v>597</v>
      </c>
      <c r="D368" s="832" t="s">
        <v>2203</v>
      </c>
      <c r="E368" s="832" t="s">
        <v>4959</v>
      </c>
      <c r="F368" s="832" t="s">
        <v>5068</v>
      </c>
      <c r="G368" s="832" t="s">
        <v>4987</v>
      </c>
      <c r="H368" s="849">
        <v>1</v>
      </c>
      <c r="I368" s="849">
        <v>365</v>
      </c>
      <c r="J368" s="832">
        <v>7.5273252216951955E-2</v>
      </c>
      <c r="K368" s="832">
        <v>365</v>
      </c>
      <c r="L368" s="849">
        <v>13</v>
      </c>
      <c r="M368" s="849">
        <v>4849</v>
      </c>
      <c r="N368" s="832">
        <v>1</v>
      </c>
      <c r="O368" s="832">
        <v>373</v>
      </c>
      <c r="P368" s="849">
        <v>5</v>
      </c>
      <c r="Q368" s="849">
        <v>1865</v>
      </c>
      <c r="R368" s="837">
        <v>0.38461538461538464</v>
      </c>
      <c r="S368" s="850">
        <v>373</v>
      </c>
    </row>
    <row r="369" spans="1:19" ht="14.4" customHeight="1" x14ac:dyDescent="0.3">
      <c r="A369" s="831" t="s">
        <v>4976</v>
      </c>
      <c r="B369" s="832" t="s">
        <v>4992</v>
      </c>
      <c r="C369" s="832" t="s">
        <v>597</v>
      </c>
      <c r="D369" s="832" t="s">
        <v>2203</v>
      </c>
      <c r="E369" s="832" t="s">
        <v>4959</v>
      </c>
      <c r="F369" s="832" t="s">
        <v>5069</v>
      </c>
      <c r="G369" s="832" t="s">
        <v>5070</v>
      </c>
      <c r="H369" s="849">
        <v>437</v>
      </c>
      <c r="I369" s="849">
        <v>72105</v>
      </c>
      <c r="J369" s="832">
        <v>0.89336158192090398</v>
      </c>
      <c r="K369" s="832">
        <v>165</v>
      </c>
      <c r="L369" s="849">
        <v>456</v>
      </c>
      <c r="M369" s="849">
        <v>80712</v>
      </c>
      <c r="N369" s="832">
        <v>1</v>
      </c>
      <c r="O369" s="832">
        <v>177</v>
      </c>
      <c r="P369" s="849">
        <v>267</v>
      </c>
      <c r="Q369" s="849">
        <v>47259</v>
      </c>
      <c r="R369" s="837">
        <v>0.58552631578947367</v>
      </c>
      <c r="S369" s="850">
        <v>177</v>
      </c>
    </row>
    <row r="370" spans="1:19" ht="14.4" customHeight="1" x14ac:dyDescent="0.3">
      <c r="A370" s="831" t="s">
        <v>4976</v>
      </c>
      <c r="B370" s="832" t="s">
        <v>4992</v>
      </c>
      <c r="C370" s="832" t="s">
        <v>597</v>
      </c>
      <c r="D370" s="832" t="s">
        <v>2203</v>
      </c>
      <c r="E370" s="832" t="s">
        <v>4959</v>
      </c>
      <c r="F370" s="832" t="s">
        <v>5071</v>
      </c>
      <c r="G370" s="832" t="s">
        <v>5072</v>
      </c>
      <c r="H370" s="849">
        <v>45</v>
      </c>
      <c r="I370" s="849">
        <v>56700</v>
      </c>
      <c r="J370" s="832">
        <v>0.78125</v>
      </c>
      <c r="K370" s="832">
        <v>1260</v>
      </c>
      <c r="L370" s="849">
        <v>56</v>
      </c>
      <c r="M370" s="849">
        <v>72576</v>
      </c>
      <c r="N370" s="832">
        <v>1</v>
      </c>
      <c r="O370" s="832">
        <v>1296</v>
      </c>
      <c r="P370" s="849">
        <v>46</v>
      </c>
      <c r="Q370" s="849">
        <v>59616</v>
      </c>
      <c r="R370" s="837">
        <v>0.8214285714285714</v>
      </c>
      <c r="S370" s="850">
        <v>1296</v>
      </c>
    </row>
    <row r="371" spans="1:19" ht="14.4" customHeight="1" x14ac:dyDescent="0.3">
      <c r="A371" s="831" t="s">
        <v>4976</v>
      </c>
      <c r="B371" s="832" t="s">
        <v>4992</v>
      </c>
      <c r="C371" s="832" t="s">
        <v>597</v>
      </c>
      <c r="D371" s="832" t="s">
        <v>4938</v>
      </c>
      <c r="E371" s="832" t="s">
        <v>4959</v>
      </c>
      <c r="F371" s="832" t="s">
        <v>4960</v>
      </c>
      <c r="G371" s="832" t="s">
        <v>4961</v>
      </c>
      <c r="H371" s="849"/>
      <c r="I371" s="849"/>
      <c r="J371" s="832"/>
      <c r="K371" s="832"/>
      <c r="L371" s="849">
        <v>15</v>
      </c>
      <c r="M371" s="849">
        <v>3765</v>
      </c>
      <c r="N371" s="832">
        <v>1</v>
      </c>
      <c r="O371" s="832">
        <v>251</v>
      </c>
      <c r="P371" s="849">
        <v>4</v>
      </c>
      <c r="Q371" s="849">
        <v>1004</v>
      </c>
      <c r="R371" s="837">
        <v>0.26666666666666666</v>
      </c>
      <c r="S371" s="850">
        <v>251</v>
      </c>
    </row>
    <row r="372" spans="1:19" ht="14.4" customHeight="1" x14ac:dyDescent="0.3">
      <c r="A372" s="831" t="s">
        <v>4976</v>
      </c>
      <c r="B372" s="832" t="s">
        <v>4992</v>
      </c>
      <c r="C372" s="832" t="s">
        <v>597</v>
      </c>
      <c r="D372" s="832" t="s">
        <v>4939</v>
      </c>
      <c r="E372" s="832" t="s">
        <v>4959</v>
      </c>
      <c r="F372" s="832" t="s">
        <v>5041</v>
      </c>
      <c r="G372" s="832" t="s">
        <v>5042</v>
      </c>
      <c r="H372" s="849">
        <v>2</v>
      </c>
      <c r="I372" s="849">
        <v>70</v>
      </c>
      <c r="J372" s="832"/>
      <c r="K372" s="832">
        <v>35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4976</v>
      </c>
      <c r="B373" s="832" t="s">
        <v>4992</v>
      </c>
      <c r="C373" s="832" t="s">
        <v>597</v>
      </c>
      <c r="D373" s="832" t="s">
        <v>4939</v>
      </c>
      <c r="E373" s="832" t="s">
        <v>4959</v>
      </c>
      <c r="F373" s="832" t="s">
        <v>4960</v>
      </c>
      <c r="G373" s="832" t="s">
        <v>4961</v>
      </c>
      <c r="H373" s="849">
        <v>133</v>
      </c>
      <c r="I373" s="849">
        <v>31255</v>
      </c>
      <c r="J373" s="832">
        <v>2.2640347700108658</v>
      </c>
      <c r="K373" s="832">
        <v>235</v>
      </c>
      <c r="L373" s="849">
        <v>55</v>
      </c>
      <c r="M373" s="849">
        <v>13805</v>
      </c>
      <c r="N373" s="832">
        <v>1</v>
      </c>
      <c r="O373" s="832">
        <v>251</v>
      </c>
      <c r="P373" s="849">
        <v>34</v>
      </c>
      <c r="Q373" s="849">
        <v>8534</v>
      </c>
      <c r="R373" s="837">
        <v>0.61818181818181817</v>
      </c>
      <c r="S373" s="850">
        <v>251</v>
      </c>
    </row>
    <row r="374" spans="1:19" ht="14.4" customHeight="1" x14ac:dyDescent="0.3">
      <c r="A374" s="831" t="s">
        <v>4976</v>
      </c>
      <c r="B374" s="832" t="s">
        <v>4992</v>
      </c>
      <c r="C374" s="832" t="s">
        <v>597</v>
      </c>
      <c r="D374" s="832" t="s">
        <v>4940</v>
      </c>
      <c r="E374" s="832" t="s">
        <v>4959</v>
      </c>
      <c r="F374" s="832" t="s">
        <v>4960</v>
      </c>
      <c r="G374" s="832" t="s">
        <v>4961</v>
      </c>
      <c r="H374" s="849">
        <v>1</v>
      </c>
      <c r="I374" s="849">
        <v>235</v>
      </c>
      <c r="J374" s="832"/>
      <c r="K374" s="832">
        <v>235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4976</v>
      </c>
      <c r="B375" s="832" t="s">
        <v>4992</v>
      </c>
      <c r="C375" s="832" t="s">
        <v>597</v>
      </c>
      <c r="D375" s="832" t="s">
        <v>2204</v>
      </c>
      <c r="E375" s="832" t="s">
        <v>4959</v>
      </c>
      <c r="F375" s="832" t="s">
        <v>4960</v>
      </c>
      <c r="G375" s="832" t="s">
        <v>4961</v>
      </c>
      <c r="H375" s="849"/>
      <c r="I375" s="849"/>
      <c r="J375" s="832"/>
      <c r="K375" s="832"/>
      <c r="L375" s="849">
        <v>2</v>
      </c>
      <c r="M375" s="849">
        <v>502</v>
      </c>
      <c r="N375" s="832">
        <v>1</v>
      </c>
      <c r="O375" s="832">
        <v>251</v>
      </c>
      <c r="P375" s="849">
        <v>1</v>
      </c>
      <c r="Q375" s="849">
        <v>251</v>
      </c>
      <c r="R375" s="837">
        <v>0.5</v>
      </c>
      <c r="S375" s="850">
        <v>251</v>
      </c>
    </row>
    <row r="376" spans="1:19" ht="14.4" customHeight="1" x14ac:dyDescent="0.3">
      <c r="A376" s="831" t="s">
        <v>4976</v>
      </c>
      <c r="B376" s="832" t="s">
        <v>4992</v>
      </c>
      <c r="C376" s="832" t="s">
        <v>597</v>
      </c>
      <c r="D376" s="832" t="s">
        <v>4941</v>
      </c>
      <c r="E376" s="832" t="s">
        <v>4959</v>
      </c>
      <c r="F376" s="832" t="s">
        <v>5041</v>
      </c>
      <c r="G376" s="832" t="s">
        <v>5042</v>
      </c>
      <c r="H376" s="849">
        <v>5</v>
      </c>
      <c r="I376" s="849">
        <v>175</v>
      </c>
      <c r="J376" s="832"/>
      <c r="K376" s="832">
        <v>35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4976</v>
      </c>
      <c r="B377" s="832" t="s">
        <v>4992</v>
      </c>
      <c r="C377" s="832" t="s">
        <v>597</v>
      </c>
      <c r="D377" s="832" t="s">
        <v>4941</v>
      </c>
      <c r="E377" s="832" t="s">
        <v>4959</v>
      </c>
      <c r="F377" s="832" t="s">
        <v>4960</v>
      </c>
      <c r="G377" s="832" t="s">
        <v>4961</v>
      </c>
      <c r="H377" s="849">
        <v>2</v>
      </c>
      <c r="I377" s="849">
        <v>470</v>
      </c>
      <c r="J377" s="832"/>
      <c r="K377" s="832">
        <v>235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4976</v>
      </c>
      <c r="B378" s="832" t="s">
        <v>4992</v>
      </c>
      <c r="C378" s="832" t="s">
        <v>597</v>
      </c>
      <c r="D378" s="832" t="s">
        <v>4942</v>
      </c>
      <c r="E378" s="832" t="s">
        <v>4959</v>
      </c>
      <c r="F378" s="832" t="s">
        <v>5041</v>
      </c>
      <c r="G378" s="832" t="s">
        <v>5042</v>
      </c>
      <c r="H378" s="849"/>
      <c r="I378" s="849"/>
      <c r="J378" s="832"/>
      <c r="K378" s="832"/>
      <c r="L378" s="849">
        <v>1</v>
      </c>
      <c r="M378" s="849">
        <v>37</v>
      </c>
      <c r="N378" s="832">
        <v>1</v>
      </c>
      <c r="O378" s="832">
        <v>37</v>
      </c>
      <c r="P378" s="849"/>
      <c r="Q378" s="849"/>
      <c r="R378" s="837"/>
      <c r="S378" s="850"/>
    </row>
    <row r="379" spans="1:19" ht="14.4" customHeight="1" x14ac:dyDescent="0.3">
      <c r="A379" s="831" t="s">
        <v>4976</v>
      </c>
      <c r="B379" s="832" t="s">
        <v>4992</v>
      </c>
      <c r="C379" s="832" t="s">
        <v>597</v>
      </c>
      <c r="D379" s="832" t="s">
        <v>4942</v>
      </c>
      <c r="E379" s="832" t="s">
        <v>4959</v>
      </c>
      <c r="F379" s="832" t="s">
        <v>4960</v>
      </c>
      <c r="G379" s="832" t="s">
        <v>4961</v>
      </c>
      <c r="H379" s="849">
        <v>1</v>
      </c>
      <c r="I379" s="849">
        <v>235</v>
      </c>
      <c r="J379" s="832">
        <v>0.93625498007968122</v>
      </c>
      <c r="K379" s="832">
        <v>235</v>
      </c>
      <c r="L379" s="849">
        <v>1</v>
      </c>
      <c r="M379" s="849">
        <v>251</v>
      </c>
      <c r="N379" s="832">
        <v>1</v>
      </c>
      <c r="O379" s="832">
        <v>251</v>
      </c>
      <c r="P379" s="849">
        <v>28</v>
      </c>
      <c r="Q379" s="849">
        <v>7028</v>
      </c>
      <c r="R379" s="837">
        <v>28</v>
      </c>
      <c r="S379" s="850">
        <v>251</v>
      </c>
    </row>
    <row r="380" spans="1:19" ht="14.4" customHeight="1" x14ac:dyDescent="0.3">
      <c r="A380" s="831" t="s">
        <v>4976</v>
      </c>
      <c r="B380" s="832" t="s">
        <v>4992</v>
      </c>
      <c r="C380" s="832" t="s">
        <v>597</v>
      </c>
      <c r="D380" s="832" t="s">
        <v>2205</v>
      </c>
      <c r="E380" s="832" t="s">
        <v>4959</v>
      </c>
      <c r="F380" s="832" t="s">
        <v>5041</v>
      </c>
      <c r="G380" s="832" t="s">
        <v>5042</v>
      </c>
      <c r="H380" s="849">
        <v>2</v>
      </c>
      <c r="I380" s="849">
        <v>70</v>
      </c>
      <c r="J380" s="832"/>
      <c r="K380" s="832">
        <v>35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4976</v>
      </c>
      <c r="B381" s="832" t="s">
        <v>4992</v>
      </c>
      <c r="C381" s="832" t="s">
        <v>597</v>
      </c>
      <c r="D381" s="832" t="s">
        <v>2205</v>
      </c>
      <c r="E381" s="832" t="s">
        <v>4959</v>
      </c>
      <c r="F381" s="832" t="s">
        <v>4960</v>
      </c>
      <c r="G381" s="832" t="s">
        <v>4961</v>
      </c>
      <c r="H381" s="849">
        <v>184</v>
      </c>
      <c r="I381" s="849">
        <v>43240</v>
      </c>
      <c r="J381" s="832">
        <v>1.49800796812749</v>
      </c>
      <c r="K381" s="832">
        <v>235</v>
      </c>
      <c r="L381" s="849">
        <v>115</v>
      </c>
      <c r="M381" s="849">
        <v>28865</v>
      </c>
      <c r="N381" s="832">
        <v>1</v>
      </c>
      <c r="O381" s="832">
        <v>251</v>
      </c>
      <c r="P381" s="849">
        <v>77</v>
      </c>
      <c r="Q381" s="849">
        <v>19327</v>
      </c>
      <c r="R381" s="837">
        <v>0.66956521739130437</v>
      </c>
      <c r="S381" s="850">
        <v>251</v>
      </c>
    </row>
    <row r="382" spans="1:19" ht="14.4" customHeight="1" x14ac:dyDescent="0.3">
      <c r="A382" s="831" t="s">
        <v>4976</v>
      </c>
      <c r="B382" s="832" t="s">
        <v>4992</v>
      </c>
      <c r="C382" s="832" t="s">
        <v>597</v>
      </c>
      <c r="D382" s="832" t="s">
        <v>2206</v>
      </c>
      <c r="E382" s="832" t="s">
        <v>4959</v>
      </c>
      <c r="F382" s="832" t="s">
        <v>5041</v>
      </c>
      <c r="G382" s="832" t="s">
        <v>5042</v>
      </c>
      <c r="H382" s="849">
        <v>2</v>
      </c>
      <c r="I382" s="849">
        <v>70</v>
      </c>
      <c r="J382" s="832">
        <v>1.8918918918918919</v>
      </c>
      <c r="K382" s="832">
        <v>35</v>
      </c>
      <c r="L382" s="849">
        <v>1</v>
      </c>
      <c r="M382" s="849">
        <v>37</v>
      </c>
      <c r="N382" s="832">
        <v>1</v>
      </c>
      <c r="O382" s="832">
        <v>37</v>
      </c>
      <c r="P382" s="849">
        <v>2</v>
      </c>
      <c r="Q382" s="849">
        <v>74</v>
      </c>
      <c r="R382" s="837">
        <v>2</v>
      </c>
      <c r="S382" s="850">
        <v>37</v>
      </c>
    </row>
    <row r="383" spans="1:19" ht="14.4" customHeight="1" x14ac:dyDescent="0.3">
      <c r="A383" s="831" t="s">
        <v>4976</v>
      </c>
      <c r="B383" s="832" t="s">
        <v>4992</v>
      </c>
      <c r="C383" s="832" t="s">
        <v>597</v>
      </c>
      <c r="D383" s="832" t="s">
        <v>2206</v>
      </c>
      <c r="E383" s="832" t="s">
        <v>4959</v>
      </c>
      <c r="F383" s="832" t="s">
        <v>4960</v>
      </c>
      <c r="G383" s="832" t="s">
        <v>4961</v>
      </c>
      <c r="H383" s="849">
        <v>2</v>
      </c>
      <c r="I383" s="849">
        <v>470</v>
      </c>
      <c r="J383" s="832"/>
      <c r="K383" s="832">
        <v>235</v>
      </c>
      <c r="L383" s="849"/>
      <c r="M383" s="849"/>
      <c r="N383" s="832"/>
      <c r="O383" s="832"/>
      <c r="P383" s="849">
        <v>1</v>
      </c>
      <c r="Q383" s="849">
        <v>251</v>
      </c>
      <c r="R383" s="837"/>
      <c r="S383" s="850">
        <v>251</v>
      </c>
    </row>
    <row r="384" spans="1:19" ht="14.4" customHeight="1" x14ac:dyDescent="0.3">
      <c r="A384" s="831" t="s">
        <v>4976</v>
      </c>
      <c r="B384" s="832" t="s">
        <v>4992</v>
      </c>
      <c r="C384" s="832" t="s">
        <v>597</v>
      </c>
      <c r="D384" s="832" t="s">
        <v>2206</v>
      </c>
      <c r="E384" s="832" t="s">
        <v>4959</v>
      </c>
      <c r="F384" s="832" t="s">
        <v>5049</v>
      </c>
      <c r="G384" s="832" t="s">
        <v>5050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355</v>
      </c>
      <c r="R384" s="837"/>
      <c r="S384" s="850">
        <v>355</v>
      </c>
    </row>
    <row r="385" spans="1:19" ht="14.4" customHeight="1" x14ac:dyDescent="0.3">
      <c r="A385" s="831" t="s">
        <v>4976</v>
      </c>
      <c r="B385" s="832" t="s">
        <v>4992</v>
      </c>
      <c r="C385" s="832" t="s">
        <v>597</v>
      </c>
      <c r="D385" s="832" t="s">
        <v>2206</v>
      </c>
      <c r="E385" s="832" t="s">
        <v>4959</v>
      </c>
      <c r="F385" s="832" t="s">
        <v>5053</v>
      </c>
      <c r="G385" s="832" t="s">
        <v>5054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33.33</v>
      </c>
      <c r="R385" s="837"/>
      <c r="S385" s="850">
        <v>33.33</v>
      </c>
    </row>
    <row r="386" spans="1:19" ht="14.4" customHeight="1" x14ac:dyDescent="0.3">
      <c r="A386" s="831" t="s">
        <v>4976</v>
      </c>
      <c r="B386" s="832" t="s">
        <v>4992</v>
      </c>
      <c r="C386" s="832" t="s">
        <v>597</v>
      </c>
      <c r="D386" s="832" t="s">
        <v>2207</v>
      </c>
      <c r="E386" s="832" t="s">
        <v>4959</v>
      </c>
      <c r="F386" s="832" t="s">
        <v>5041</v>
      </c>
      <c r="G386" s="832" t="s">
        <v>5042</v>
      </c>
      <c r="H386" s="849">
        <v>7</v>
      </c>
      <c r="I386" s="849">
        <v>245</v>
      </c>
      <c r="J386" s="832">
        <v>1.3243243243243243</v>
      </c>
      <c r="K386" s="832">
        <v>35</v>
      </c>
      <c r="L386" s="849">
        <v>5</v>
      </c>
      <c r="M386" s="849">
        <v>185</v>
      </c>
      <c r="N386" s="832">
        <v>1</v>
      </c>
      <c r="O386" s="832">
        <v>37</v>
      </c>
      <c r="P386" s="849">
        <v>8</v>
      </c>
      <c r="Q386" s="849">
        <v>296</v>
      </c>
      <c r="R386" s="837">
        <v>1.6</v>
      </c>
      <c r="S386" s="850">
        <v>37</v>
      </c>
    </row>
    <row r="387" spans="1:19" ht="14.4" customHeight="1" x14ac:dyDescent="0.3">
      <c r="A387" s="831" t="s">
        <v>4976</v>
      </c>
      <c r="B387" s="832" t="s">
        <v>4992</v>
      </c>
      <c r="C387" s="832" t="s">
        <v>597</v>
      </c>
      <c r="D387" s="832" t="s">
        <v>2207</v>
      </c>
      <c r="E387" s="832" t="s">
        <v>4959</v>
      </c>
      <c r="F387" s="832" t="s">
        <v>4960</v>
      </c>
      <c r="G387" s="832" t="s">
        <v>4961</v>
      </c>
      <c r="H387" s="849">
        <v>77</v>
      </c>
      <c r="I387" s="849">
        <v>18095</v>
      </c>
      <c r="J387" s="832">
        <v>2.2528635458167332</v>
      </c>
      <c r="K387" s="832">
        <v>235</v>
      </c>
      <c r="L387" s="849">
        <v>32</v>
      </c>
      <c r="M387" s="849">
        <v>8032</v>
      </c>
      <c r="N387" s="832">
        <v>1</v>
      </c>
      <c r="O387" s="832">
        <v>251</v>
      </c>
      <c r="P387" s="849">
        <v>77</v>
      </c>
      <c r="Q387" s="849">
        <v>19327</v>
      </c>
      <c r="R387" s="837">
        <v>2.40625</v>
      </c>
      <c r="S387" s="850">
        <v>251</v>
      </c>
    </row>
    <row r="388" spans="1:19" ht="14.4" customHeight="1" x14ac:dyDescent="0.3">
      <c r="A388" s="831" t="s">
        <v>4976</v>
      </c>
      <c r="B388" s="832" t="s">
        <v>4992</v>
      </c>
      <c r="C388" s="832" t="s">
        <v>597</v>
      </c>
      <c r="D388" s="832" t="s">
        <v>2208</v>
      </c>
      <c r="E388" s="832" t="s">
        <v>4959</v>
      </c>
      <c r="F388" s="832" t="s">
        <v>5041</v>
      </c>
      <c r="G388" s="832" t="s">
        <v>5042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37</v>
      </c>
      <c r="R388" s="837"/>
      <c r="S388" s="850">
        <v>37</v>
      </c>
    </row>
    <row r="389" spans="1:19" ht="14.4" customHeight="1" x14ac:dyDescent="0.3">
      <c r="A389" s="831" t="s">
        <v>4976</v>
      </c>
      <c r="B389" s="832" t="s">
        <v>4992</v>
      </c>
      <c r="C389" s="832" t="s">
        <v>597</v>
      </c>
      <c r="D389" s="832" t="s">
        <v>2208</v>
      </c>
      <c r="E389" s="832" t="s">
        <v>4959</v>
      </c>
      <c r="F389" s="832" t="s">
        <v>4960</v>
      </c>
      <c r="G389" s="832" t="s">
        <v>4961</v>
      </c>
      <c r="H389" s="849"/>
      <c r="I389" s="849"/>
      <c r="J389" s="832"/>
      <c r="K389" s="832"/>
      <c r="L389" s="849"/>
      <c r="M389" s="849"/>
      <c r="N389" s="832"/>
      <c r="O389" s="832"/>
      <c r="P389" s="849">
        <v>122</v>
      </c>
      <c r="Q389" s="849">
        <v>30622</v>
      </c>
      <c r="R389" s="837"/>
      <c r="S389" s="850">
        <v>251</v>
      </c>
    </row>
    <row r="390" spans="1:19" ht="14.4" customHeight="1" x14ac:dyDescent="0.3">
      <c r="A390" s="831" t="s">
        <v>4976</v>
      </c>
      <c r="B390" s="832" t="s">
        <v>4992</v>
      </c>
      <c r="C390" s="832" t="s">
        <v>597</v>
      </c>
      <c r="D390" s="832" t="s">
        <v>2209</v>
      </c>
      <c r="E390" s="832" t="s">
        <v>4959</v>
      </c>
      <c r="F390" s="832" t="s">
        <v>4960</v>
      </c>
      <c r="G390" s="832" t="s">
        <v>4961</v>
      </c>
      <c r="H390" s="849"/>
      <c r="I390" s="849"/>
      <c r="J390" s="832"/>
      <c r="K390" s="832"/>
      <c r="L390" s="849">
        <v>13</v>
      </c>
      <c r="M390" s="849">
        <v>3263</v>
      </c>
      <c r="N390" s="832">
        <v>1</v>
      </c>
      <c r="O390" s="832">
        <v>251</v>
      </c>
      <c r="P390" s="849">
        <v>56</v>
      </c>
      <c r="Q390" s="849">
        <v>14056</v>
      </c>
      <c r="R390" s="837">
        <v>4.3076923076923075</v>
      </c>
      <c r="S390" s="850">
        <v>251</v>
      </c>
    </row>
    <row r="391" spans="1:19" ht="14.4" customHeight="1" x14ac:dyDescent="0.3">
      <c r="A391" s="831" t="s">
        <v>4976</v>
      </c>
      <c r="B391" s="832" t="s">
        <v>4992</v>
      </c>
      <c r="C391" s="832" t="s">
        <v>597</v>
      </c>
      <c r="D391" s="832" t="s">
        <v>4944</v>
      </c>
      <c r="E391" s="832" t="s">
        <v>4959</v>
      </c>
      <c r="F391" s="832" t="s">
        <v>5041</v>
      </c>
      <c r="G391" s="832" t="s">
        <v>5042</v>
      </c>
      <c r="H391" s="849">
        <v>1</v>
      </c>
      <c r="I391" s="849">
        <v>35</v>
      </c>
      <c r="J391" s="832"/>
      <c r="K391" s="832">
        <v>35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4976</v>
      </c>
      <c r="B392" s="832" t="s">
        <v>4992</v>
      </c>
      <c r="C392" s="832" t="s">
        <v>597</v>
      </c>
      <c r="D392" s="832" t="s">
        <v>4946</v>
      </c>
      <c r="E392" s="832" t="s">
        <v>4959</v>
      </c>
      <c r="F392" s="832" t="s">
        <v>4960</v>
      </c>
      <c r="G392" s="832" t="s">
        <v>4961</v>
      </c>
      <c r="H392" s="849">
        <v>2</v>
      </c>
      <c r="I392" s="849">
        <v>470</v>
      </c>
      <c r="J392" s="832"/>
      <c r="K392" s="832">
        <v>235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4976</v>
      </c>
      <c r="B393" s="832" t="s">
        <v>4992</v>
      </c>
      <c r="C393" s="832" t="s">
        <v>597</v>
      </c>
      <c r="D393" s="832" t="s">
        <v>2210</v>
      </c>
      <c r="E393" s="832" t="s">
        <v>4959</v>
      </c>
      <c r="F393" s="832" t="s">
        <v>5041</v>
      </c>
      <c r="G393" s="832" t="s">
        <v>5042</v>
      </c>
      <c r="H393" s="849">
        <v>1</v>
      </c>
      <c r="I393" s="849">
        <v>35</v>
      </c>
      <c r="J393" s="832">
        <v>0.31531531531531531</v>
      </c>
      <c r="K393" s="832">
        <v>35</v>
      </c>
      <c r="L393" s="849">
        <v>3</v>
      </c>
      <c r="M393" s="849">
        <v>111</v>
      </c>
      <c r="N393" s="832">
        <v>1</v>
      </c>
      <c r="O393" s="832">
        <v>37</v>
      </c>
      <c r="P393" s="849"/>
      <c r="Q393" s="849"/>
      <c r="R393" s="837"/>
      <c r="S393" s="850"/>
    </row>
    <row r="394" spans="1:19" ht="14.4" customHeight="1" x14ac:dyDescent="0.3">
      <c r="A394" s="831" t="s">
        <v>4976</v>
      </c>
      <c r="B394" s="832" t="s">
        <v>4992</v>
      </c>
      <c r="C394" s="832" t="s">
        <v>597</v>
      </c>
      <c r="D394" s="832" t="s">
        <v>2210</v>
      </c>
      <c r="E394" s="832" t="s">
        <v>4959</v>
      </c>
      <c r="F394" s="832" t="s">
        <v>4960</v>
      </c>
      <c r="G394" s="832" t="s">
        <v>4961</v>
      </c>
      <c r="H394" s="849">
        <v>4</v>
      </c>
      <c r="I394" s="849">
        <v>940</v>
      </c>
      <c r="J394" s="832">
        <v>1.248339973439575</v>
      </c>
      <c r="K394" s="832">
        <v>235</v>
      </c>
      <c r="L394" s="849">
        <v>3</v>
      </c>
      <c r="M394" s="849">
        <v>753</v>
      </c>
      <c r="N394" s="832">
        <v>1</v>
      </c>
      <c r="O394" s="832">
        <v>251</v>
      </c>
      <c r="P394" s="849">
        <v>1</v>
      </c>
      <c r="Q394" s="849">
        <v>251</v>
      </c>
      <c r="R394" s="837">
        <v>0.33333333333333331</v>
      </c>
      <c r="S394" s="850">
        <v>251</v>
      </c>
    </row>
    <row r="395" spans="1:19" ht="14.4" customHeight="1" x14ac:dyDescent="0.3">
      <c r="A395" s="831" t="s">
        <v>4976</v>
      </c>
      <c r="B395" s="832" t="s">
        <v>4992</v>
      </c>
      <c r="C395" s="832" t="s">
        <v>597</v>
      </c>
      <c r="D395" s="832" t="s">
        <v>4947</v>
      </c>
      <c r="E395" s="832" t="s">
        <v>4959</v>
      </c>
      <c r="F395" s="832" t="s">
        <v>4960</v>
      </c>
      <c r="G395" s="832" t="s">
        <v>4961</v>
      </c>
      <c r="H395" s="849">
        <v>2</v>
      </c>
      <c r="I395" s="849">
        <v>470</v>
      </c>
      <c r="J395" s="832">
        <v>1.8725099601593624</v>
      </c>
      <c r="K395" s="832">
        <v>235</v>
      </c>
      <c r="L395" s="849">
        <v>1</v>
      </c>
      <c r="M395" s="849">
        <v>251</v>
      </c>
      <c r="N395" s="832">
        <v>1</v>
      </c>
      <c r="O395" s="832">
        <v>251</v>
      </c>
      <c r="P395" s="849"/>
      <c r="Q395" s="849"/>
      <c r="R395" s="837"/>
      <c r="S395" s="850"/>
    </row>
    <row r="396" spans="1:19" ht="14.4" customHeight="1" x14ac:dyDescent="0.3">
      <c r="A396" s="831" t="s">
        <v>4976</v>
      </c>
      <c r="B396" s="832" t="s">
        <v>4992</v>
      </c>
      <c r="C396" s="832" t="s">
        <v>597</v>
      </c>
      <c r="D396" s="832" t="s">
        <v>4948</v>
      </c>
      <c r="E396" s="832" t="s">
        <v>4959</v>
      </c>
      <c r="F396" s="832" t="s">
        <v>5041</v>
      </c>
      <c r="G396" s="832" t="s">
        <v>5042</v>
      </c>
      <c r="H396" s="849">
        <v>1</v>
      </c>
      <c r="I396" s="849">
        <v>35</v>
      </c>
      <c r="J396" s="832"/>
      <c r="K396" s="832">
        <v>35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4976</v>
      </c>
      <c r="B397" s="832" t="s">
        <v>4992</v>
      </c>
      <c r="C397" s="832" t="s">
        <v>597</v>
      </c>
      <c r="D397" s="832" t="s">
        <v>4948</v>
      </c>
      <c r="E397" s="832" t="s">
        <v>4959</v>
      </c>
      <c r="F397" s="832" t="s">
        <v>4960</v>
      </c>
      <c r="G397" s="832" t="s">
        <v>4961</v>
      </c>
      <c r="H397" s="849">
        <v>1</v>
      </c>
      <c r="I397" s="849">
        <v>235</v>
      </c>
      <c r="J397" s="832">
        <v>2.6750142287990893E-2</v>
      </c>
      <c r="K397" s="832">
        <v>235</v>
      </c>
      <c r="L397" s="849">
        <v>35</v>
      </c>
      <c r="M397" s="849">
        <v>8785</v>
      </c>
      <c r="N397" s="832">
        <v>1</v>
      </c>
      <c r="O397" s="832">
        <v>251</v>
      </c>
      <c r="P397" s="849">
        <v>13</v>
      </c>
      <c r="Q397" s="849">
        <v>3263</v>
      </c>
      <c r="R397" s="837">
        <v>0.37142857142857144</v>
      </c>
      <c r="S397" s="850">
        <v>251</v>
      </c>
    </row>
    <row r="398" spans="1:19" ht="14.4" customHeight="1" x14ac:dyDescent="0.3">
      <c r="A398" s="831" t="s">
        <v>4976</v>
      </c>
      <c r="B398" s="832" t="s">
        <v>4992</v>
      </c>
      <c r="C398" s="832" t="s">
        <v>597</v>
      </c>
      <c r="D398" s="832" t="s">
        <v>2211</v>
      </c>
      <c r="E398" s="832" t="s">
        <v>4959</v>
      </c>
      <c r="F398" s="832" t="s">
        <v>4960</v>
      </c>
      <c r="G398" s="832" t="s">
        <v>4961</v>
      </c>
      <c r="H398" s="849"/>
      <c r="I398" s="849"/>
      <c r="J398" s="832"/>
      <c r="K398" s="832"/>
      <c r="L398" s="849"/>
      <c r="M398" s="849"/>
      <c r="N398" s="832"/>
      <c r="O398" s="832"/>
      <c r="P398" s="849">
        <v>72</v>
      </c>
      <c r="Q398" s="849">
        <v>18072</v>
      </c>
      <c r="R398" s="837"/>
      <c r="S398" s="850">
        <v>251</v>
      </c>
    </row>
    <row r="399" spans="1:19" ht="14.4" customHeight="1" x14ac:dyDescent="0.3">
      <c r="A399" s="831" t="s">
        <v>4976</v>
      </c>
      <c r="B399" s="832" t="s">
        <v>4992</v>
      </c>
      <c r="C399" s="832" t="s">
        <v>597</v>
      </c>
      <c r="D399" s="832" t="s">
        <v>2212</v>
      </c>
      <c r="E399" s="832" t="s">
        <v>4959</v>
      </c>
      <c r="F399" s="832" t="s">
        <v>5041</v>
      </c>
      <c r="G399" s="832" t="s">
        <v>5042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37</v>
      </c>
      <c r="R399" s="837"/>
      <c r="S399" s="850">
        <v>37</v>
      </c>
    </row>
    <row r="400" spans="1:19" ht="14.4" customHeight="1" x14ac:dyDescent="0.3">
      <c r="A400" s="831" t="s">
        <v>4976</v>
      </c>
      <c r="B400" s="832" t="s">
        <v>4992</v>
      </c>
      <c r="C400" s="832" t="s">
        <v>597</v>
      </c>
      <c r="D400" s="832" t="s">
        <v>2212</v>
      </c>
      <c r="E400" s="832" t="s">
        <v>4959</v>
      </c>
      <c r="F400" s="832" t="s">
        <v>4960</v>
      </c>
      <c r="G400" s="832" t="s">
        <v>4961</v>
      </c>
      <c r="H400" s="849">
        <v>6</v>
      </c>
      <c r="I400" s="849">
        <v>1410</v>
      </c>
      <c r="J400" s="832">
        <v>0.24424042958600381</v>
      </c>
      <c r="K400" s="832">
        <v>235</v>
      </c>
      <c r="L400" s="849">
        <v>23</v>
      </c>
      <c r="M400" s="849">
        <v>5773</v>
      </c>
      <c r="N400" s="832">
        <v>1</v>
      </c>
      <c r="O400" s="832">
        <v>251</v>
      </c>
      <c r="P400" s="849">
        <v>7</v>
      </c>
      <c r="Q400" s="849">
        <v>1757</v>
      </c>
      <c r="R400" s="837">
        <v>0.30434782608695654</v>
      </c>
      <c r="S400" s="850">
        <v>251</v>
      </c>
    </row>
    <row r="401" spans="1:19" ht="14.4" customHeight="1" x14ac:dyDescent="0.3">
      <c r="A401" s="831" t="s">
        <v>4976</v>
      </c>
      <c r="B401" s="832" t="s">
        <v>4992</v>
      </c>
      <c r="C401" s="832" t="s">
        <v>597</v>
      </c>
      <c r="D401" s="832" t="s">
        <v>2212</v>
      </c>
      <c r="E401" s="832" t="s">
        <v>4959</v>
      </c>
      <c r="F401" s="832" t="s">
        <v>5053</v>
      </c>
      <c r="G401" s="832" t="s">
        <v>5054</v>
      </c>
      <c r="H401" s="849"/>
      <c r="I401" s="849"/>
      <c r="J401" s="832"/>
      <c r="K401" s="832"/>
      <c r="L401" s="849">
        <v>1</v>
      </c>
      <c r="M401" s="849">
        <v>33.33</v>
      </c>
      <c r="N401" s="832">
        <v>1</v>
      </c>
      <c r="O401" s="832">
        <v>33.33</v>
      </c>
      <c r="P401" s="849"/>
      <c r="Q401" s="849"/>
      <c r="R401" s="837"/>
      <c r="S401" s="850"/>
    </row>
    <row r="402" spans="1:19" ht="14.4" customHeight="1" x14ac:dyDescent="0.3">
      <c r="A402" s="831" t="s">
        <v>4976</v>
      </c>
      <c r="B402" s="832" t="s">
        <v>4992</v>
      </c>
      <c r="C402" s="832" t="s">
        <v>597</v>
      </c>
      <c r="D402" s="832" t="s">
        <v>2213</v>
      </c>
      <c r="E402" s="832" t="s">
        <v>4959</v>
      </c>
      <c r="F402" s="832" t="s">
        <v>5041</v>
      </c>
      <c r="G402" s="832" t="s">
        <v>5042</v>
      </c>
      <c r="H402" s="849">
        <v>3</v>
      </c>
      <c r="I402" s="849">
        <v>105</v>
      </c>
      <c r="J402" s="832">
        <v>2.8378378378378377</v>
      </c>
      <c r="K402" s="832">
        <v>35</v>
      </c>
      <c r="L402" s="849">
        <v>1</v>
      </c>
      <c r="M402" s="849">
        <v>37</v>
      </c>
      <c r="N402" s="832">
        <v>1</v>
      </c>
      <c r="O402" s="832">
        <v>37</v>
      </c>
      <c r="P402" s="849"/>
      <c r="Q402" s="849"/>
      <c r="R402" s="837"/>
      <c r="S402" s="850"/>
    </row>
    <row r="403" spans="1:19" ht="14.4" customHeight="1" x14ac:dyDescent="0.3">
      <c r="A403" s="831" t="s">
        <v>4976</v>
      </c>
      <c r="B403" s="832" t="s">
        <v>4992</v>
      </c>
      <c r="C403" s="832" t="s">
        <v>597</v>
      </c>
      <c r="D403" s="832" t="s">
        <v>2213</v>
      </c>
      <c r="E403" s="832" t="s">
        <v>4959</v>
      </c>
      <c r="F403" s="832" t="s">
        <v>4960</v>
      </c>
      <c r="G403" s="832" t="s">
        <v>4961</v>
      </c>
      <c r="H403" s="849">
        <v>1</v>
      </c>
      <c r="I403" s="849">
        <v>235</v>
      </c>
      <c r="J403" s="832">
        <v>0.93625498007968122</v>
      </c>
      <c r="K403" s="832">
        <v>235</v>
      </c>
      <c r="L403" s="849">
        <v>1</v>
      </c>
      <c r="M403" s="849">
        <v>251</v>
      </c>
      <c r="N403" s="832">
        <v>1</v>
      </c>
      <c r="O403" s="832">
        <v>251</v>
      </c>
      <c r="P403" s="849">
        <v>3</v>
      </c>
      <c r="Q403" s="849">
        <v>753</v>
      </c>
      <c r="R403" s="837">
        <v>3</v>
      </c>
      <c r="S403" s="850">
        <v>251</v>
      </c>
    </row>
    <row r="404" spans="1:19" ht="14.4" customHeight="1" x14ac:dyDescent="0.3">
      <c r="A404" s="831" t="s">
        <v>4976</v>
      </c>
      <c r="B404" s="832" t="s">
        <v>4992</v>
      </c>
      <c r="C404" s="832" t="s">
        <v>597</v>
      </c>
      <c r="D404" s="832" t="s">
        <v>2214</v>
      </c>
      <c r="E404" s="832" t="s">
        <v>4959</v>
      </c>
      <c r="F404" s="832" t="s">
        <v>5041</v>
      </c>
      <c r="G404" s="832" t="s">
        <v>5042</v>
      </c>
      <c r="H404" s="849">
        <v>5</v>
      </c>
      <c r="I404" s="849">
        <v>175</v>
      </c>
      <c r="J404" s="832">
        <v>1.1824324324324325</v>
      </c>
      <c r="K404" s="832">
        <v>35</v>
      </c>
      <c r="L404" s="849">
        <v>4</v>
      </c>
      <c r="M404" s="849">
        <v>148</v>
      </c>
      <c r="N404" s="832">
        <v>1</v>
      </c>
      <c r="O404" s="832">
        <v>37</v>
      </c>
      <c r="P404" s="849">
        <v>2</v>
      </c>
      <c r="Q404" s="849">
        <v>74</v>
      </c>
      <c r="R404" s="837">
        <v>0.5</v>
      </c>
      <c r="S404" s="850">
        <v>37</v>
      </c>
    </row>
    <row r="405" spans="1:19" ht="14.4" customHeight="1" x14ac:dyDescent="0.3">
      <c r="A405" s="831" t="s">
        <v>4976</v>
      </c>
      <c r="B405" s="832" t="s">
        <v>4992</v>
      </c>
      <c r="C405" s="832" t="s">
        <v>597</v>
      </c>
      <c r="D405" s="832" t="s">
        <v>2214</v>
      </c>
      <c r="E405" s="832" t="s">
        <v>4959</v>
      </c>
      <c r="F405" s="832" t="s">
        <v>4960</v>
      </c>
      <c r="G405" s="832" t="s">
        <v>4961</v>
      </c>
      <c r="H405" s="849"/>
      <c r="I405" s="849"/>
      <c r="J405" s="832"/>
      <c r="K405" s="832"/>
      <c r="L405" s="849">
        <v>1</v>
      </c>
      <c r="M405" s="849">
        <v>251</v>
      </c>
      <c r="N405" s="832">
        <v>1</v>
      </c>
      <c r="O405" s="832">
        <v>251</v>
      </c>
      <c r="P405" s="849"/>
      <c r="Q405" s="849"/>
      <c r="R405" s="837"/>
      <c r="S405" s="850"/>
    </row>
    <row r="406" spans="1:19" ht="14.4" customHeight="1" x14ac:dyDescent="0.3">
      <c r="A406" s="831" t="s">
        <v>4976</v>
      </c>
      <c r="B406" s="832" t="s">
        <v>4992</v>
      </c>
      <c r="C406" s="832" t="s">
        <v>597</v>
      </c>
      <c r="D406" s="832" t="s">
        <v>4952</v>
      </c>
      <c r="E406" s="832" t="s">
        <v>4959</v>
      </c>
      <c r="F406" s="832" t="s">
        <v>5041</v>
      </c>
      <c r="G406" s="832" t="s">
        <v>5042</v>
      </c>
      <c r="H406" s="849">
        <v>3</v>
      </c>
      <c r="I406" s="849">
        <v>105</v>
      </c>
      <c r="J406" s="832">
        <v>0.70945945945945943</v>
      </c>
      <c r="K406" s="832">
        <v>35</v>
      </c>
      <c r="L406" s="849">
        <v>4</v>
      </c>
      <c r="M406" s="849">
        <v>148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4976</v>
      </c>
      <c r="B407" s="832" t="s">
        <v>4992</v>
      </c>
      <c r="C407" s="832" t="s">
        <v>597</v>
      </c>
      <c r="D407" s="832" t="s">
        <v>4952</v>
      </c>
      <c r="E407" s="832" t="s">
        <v>4959</v>
      </c>
      <c r="F407" s="832" t="s">
        <v>4960</v>
      </c>
      <c r="G407" s="832" t="s">
        <v>4961</v>
      </c>
      <c r="H407" s="849">
        <v>162</v>
      </c>
      <c r="I407" s="849">
        <v>38070</v>
      </c>
      <c r="J407" s="832">
        <v>3.1598605577689245</v>
      </c>
      <c r="K407" s="832">
        <v>235</v>
      </c>
      <c r="L407" s="849">
        <v>48</v>
      </c>
      <c r="M407" s="849">
        <v>12048</v>
      </c>
      <c r="N407" s="832">
        <v>1</v>
      </c>
      <c r="O407" s="832">
        <v>251</v>
      </c>
      <c r="P407" s="849"/>
      <c r="Q407" s="849"/>
      <c r="R407" s="837"/>
      <c r="S407" s="850"/>
    </row>
    <row r="408" spans="1:19" ht="14.4" customHeight="1" x14ac:dyDescent="0.3">
      <c r="A408" s="831" t="s">
        <v>4976</v>
      </c>
      <c r="B408" s="832" t="s">
        <v>4992</v>
      </c>
      <c r="C408" s="832" t="s">
        <v>597</v>
      </c>
      <c r="D408" s="832" t="s">
        <v>4954</v>
      </c>
      <c r="E408" s="832" t="s">
        <v>4959</v>
      </c>
      <c r="F408" s="832" t="s">
        <v>4960</v>
      </c>
      <c r="G408" s="832" t="s">
        <v>4961</v>
      </c>
      <c r="H408" s="849">
        <v>41</v>
      </c>
      <c r="I408" s="849">
        <v>9635</v>
      </c>
      <c r="J408" s="832">
        <v>1.4764020839718051</v>
      </c>
      <c r="K408" s="832">
        <v>235</v>
      </c>
      <c r="L408" s="849">
        <v>26</v>
      </c>
      <c r="M408" s="849">
        <v>6526</v>
      </c>
      <c r="N408" s="832">
        <v>1</v>
      </c>
      <c r="O408" s="832">
        <v>251</v>
      </c>
      <c r="P408" s="849"/>
      <c r="Q408" s="849"/>
      <c r="R408" s="837"/>
      <c r="S408" s="850"/>
    </row>
    <row r="409" spans="1:19" ht="14.4" customHeight="1" x14ac:dyDescent="0.3">
      <c r="A409" s="831" t="s">
        <v>4976</v>
      </c>
      <c r="B409" s="832" t="s">
        <v>4992</v>
      </c>
      <c r="C409" s="832" t="s">
        <v>597</v>
      </c>
      <c r="D409" s="832" t="s">
        <v>2215</v>
      </c>
      <c r="E409" s="832" t="s">
        <v>4959</v>
      </c>
      <c r="F409" s="832" t="s">
        <v>5041</v>
      </c>
      <c r="G409" s="832" t="s">
        <v>5042</v>
      </c>
      <c r="H409" s="849">
        <v>14</v>
      </c>
      <c r="I409" s="849">
        <v>490</v>
      </c>
      <c r="J409" s="832">
        <v>0.82770270270270274</v>
      </c>
      <c r="K409" s="832">
        <v>35</v>
      </c>
      <c r="L409" s="849">
        <v>16</v>
      </c>
      <c r="M409" s="849">
        <v>592</v>
      </c>
      <c r="N409" s="832">
        <v>1</v>
      </c>
      <c r="O409" s="832">
        <v>37</v>
      </c>
      <c r="P409" s="849">
        <v>12</v>
      </c>
      <c r="Q409" s="849">
        <v>444</v>
      </c>
      <c r="R409" s="837">
        <v>0.75</v>
      </c>
      <c r="S409" s="850">
        <v>37</v>
      </c>
    </row>
    <row r="410" spans="1:19" ht="14.4" customHeight="1" x14ac:dyDescent="0.3">
      <c r="A410" s="831" t="s">
        <v>4976</v>
      </c>
      <c r="B410" s="832" t="s">
        <v>4992</v>
      </c>
      <c r="C410" s="832" t="s">
        <v>597</v>
      </c>
      <c r="D410" s="832" t="s">
        <v>2215</v>
      </c>
      <c r="E410" s="832" t="s">
        <v>4959</v>
      </c>
      <c r="F410" s="832" t="s">
        <v>4960</v>
      </c>
      <c r="G410" s="832" t="s">
        <v>4961</v>
      </c>
      <c r="H410" s="849">
        <v>240</v>
      </c>
      <c r="I410" s="849">
        <v>56400</v>
      </c>
      <c r="J410" s="832">
        <v>1.2988508394168989</v>
      </c>
      <c r="K410" s="832">
        <v>235</v>
      </c>
      <c r="L410" s="849">
        <v>173</v>
      </c>
      <c r="M410" s="849">
        <v>43423</v>
      </c>
      <c r="N410" s="832">
        <v>1</v>
      </c>
      <c r="O410" s="832">
        <v>251</v>
      </c>
      <c r="P410" s="849">
        <v>75</v>
      </c>
      <c r="Q410" s="849">
        <v>18825</v>
      </c>
      <c r="R410" s="837">
        <v>0.43352601156069365</v>
      </c>
      <c r="S410" s="850">
        <v>251</v>
      </c>
    </row>
    <row r="411" spans="1:19" ht="14.4" customHeight="1" x14ac:dyDescent="0.3">
      <c r="A411" s="831" t="s">
        <v>4976</v>
      </c>
      <c r="B411" s="832" t="s">
        <v>4992</v>
      </c>
      <c r="C411" s="832" t="s">
        <v>597</v>
      </c>
      <c r="D411" s="832" t="s">
        <v>2215</v>
      </c>
      <c r="E411" s="832" t="s">
        <v>4959</v>
      </c>
      <c r="F411" s="832" t="s">
        <v>5051</v>
      </c>
      <c r="G411" s="832" t="s">
        <v>5052</v>
      </c>
      <c r="H411" s="849">
        <v>1</v>
      </c>
      <c r="I411" s="849">
        <v>707</v>
      </c>
      <c r="J411" s="832"/>
      <c r="K411" s="832">
        <v>707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4976</v>
      </c>
      <c r="B412" s="832" t="s">
        <v>4992</v>
      </c>
      <c r="C412" s="832" t="s">
        <v>597</v>
      </c>
      <c r="D412" s="832" t="s">
        <v>4955</v>
      </c>
      <c r="E412" s="832" t="s">
        <v>4959</v>
      </c>
      <c r="F412" s="832" t="s">
        <v>4960</v>
      </c>
      <c r="G412" s="832" t="s">
        <v>4961</v>
      </c>
      <c r="H412" s="849"/>
      <c r="I412" s="849"/>
      <c r="J412" s="832"/>
      <c r="K412" s="832"/>
      <c r="L412" s="849"/>
      <c r="M412" s="849"/>
      <c r="N412" s="832"/>
      <c r="O412" s="832"/>
      <c r="P412" s="849">
        <v>86</v>
      </c>
      <c r="Q412" s="849">
        <v>21586</v>
      </c>
      <c r="R412" s="837"/>
      <c r="S412" s="850">
        <v>251</v>
      </c>
    </row>
    <row r="413" spans="1:19" ht="14.4" customHeight="1" x14ac:dyDescent="0.3">
      <c r="A413" s="831" t="s">
        <v>4976</v>
      </c>
      <c r="B413" s="832" t="s">
        <v>4992</v>
      </c>
      <c r="C413" s="832" t="s">
        <v>597</v>
      </c>
      <c r="D413" s="832" t="s">
        <v>4956</v>
      </c>
      <c r="E413" s="832" t="s">
        <v>4959</v>
      </c>
      <c r="F413" s="832" t="s">
        <v>4960</v>
      </c>
      <c r="G413" s="832" t="s">
        <v>4961</v>
      </c>
      <c r="H413" s="849">
        <v>79</v>
      </c>
      <c r="I413" s="849">
        <v>18565</v>
      </c>
      <c r="J413" s="832">
        <v>0.52456839309428949</v>
      </c>
      <c r="K413" s="832">
        <v>235</v>
      </c>
      <c r="L413" s="849">
        <v>141</v>
      </c>
      <c r="M413" s="849">
        <v>35391</v>
      </c>
      <c r="N413" s="832">
        <v>1</v>
      </c>
      <c r="O413" s="832">
        <v>251</v>
      </c>
      <c r="P413" s="849"/>
      <c r="Q413" s="849"/>
      <c r="R413" s="837"/>
      <c r="S413" s="850"/>
    </row>
    <row r="414" spans="1:19" ht="14.4" customHeight="1" x14ac:dyDescent="0.3">
      <c r="A414" s="831" t="s">
        <v>4976</v>
      </c>
      <c r="B414" s="832" t="s">
        <v>4992</v>
      </c>
      <c r="C414" s="832" t="s">
        <v>597</v>
      </c>
      <c r="D414" s="832" t="s">
        <v>2175</v>
      </c>
      <c r="E414" s="832" t="s">
        <v>4993</v>
      </c>
      <c r="F414" s="832" t="s">
        <v>4996</v>
      </c>
      <c r="G414" s="832" t="s">
        <v>4997</v>
      </c>
      <c r="H414" s="849"/>
      <c r="I414" s="849"/>
      <c r="J414" s="832"/>
      <c r="K414" s="832"/>
      <c r="L414" s="849"/>
      <c r="M414" s="849"/>
      <c r="N414" s="832"/>
      <c r="O414" s="832"/>
      <c r="P414" s="849">
        <v>0.1</v>
      </c>
      <c r="Q414" s="849">
        <v>15.1</v>
      </c>
      <c r="R414" s="837"/>
      <c r="S414" s="850">
        <v>151</v>
      </c>
    </row>
    <row r="415" spans="1:19" ht="14.4" customHeight="1" x14ac:dyDescent="0.3">
      <c r="A415" s="831" t="s">
        <v>4976</v>
      </c>
      <c r="B415" s="832" t="s">
        <v>4992</v>
      </c>
      <c r="C415" s="832" t="s">
        <v>597</v>
      </c>
      <c r="D415" s="832" t="s">
        <v>2175</v>
      </c>
      <c r="E415" s="832" t="s">
        <v>4993</v>
      </c>
      <c r="F415" s="832" t="s">
        <v>5000</v>
      </c>
      <c r="G415" s="832" t="s">
        <v>5001</v>
      </c>
      <c r="H415" s="849"/>
      <c r="I415" s="849"/>
      <c r="J415" s="832"/>
      <c r="K415" s="832"/>
      <c r="L415" s="849"/>
      <c r="M415" s="849"/>
      <c r="N415" s="832"/>
      <c r="O415" s="832"/>
      <c r="P415" s="849">
        <v>0.4</v>
      </c>
      <c r="Q415" s="849">
        <v>101.42</v>
      </c>
      <c r="R415" s="837"/>
      <c r="S415" s="850">
        <v>253.54999999999998</v>
      </c>
    </row>
    <row r="416" spans="1:19" ht="14.4" customHeight="1" x14ac:dyDescent="0.3">
      <c r="A416" s="831" t="s">
        <v>4976</v>
      </c>
      <c r="B416" s="832" t="s">
        <v>4992</v>
      </c>
      <c r="C416" s="832" t="s">
        <v>597</v>
      </c>
      <c r="D416" s="832" t="s">
        <v>2175</v>
      </c>
      <c r="E416" s="832" t="s">
        <v>4993</v>
      </c>
      <c r="F416" s="832" t="s">
        <v>5014</v>
      </c>
      <c r="G416" s="832" t="s">
        <v>621</v>
      </c>
      <c r="H416" s="849"/>
      <c r="I416" s="849"/>
      <c r="J416" s="832"/>
      <c r="K416" s="832"/>
      <c r="L416" s="849"/>
      <c r="M416" s="849"/>
      <c r="N416" s="832"/>
      <c r="O416" s="832"/>
      <c r="P416" s="849">
        <v>0.2</v>
      </c>
      <c r="Q416" s="849">
        <v>130</v>
      </c>
      <c r="R416" s="837"/>
      <c r="S416" s="850">
        <v>650</v>
      </c>
    </row>
    <row r="417" spans="1:19" ht="14.4" customHeight="1" x14ac:dyDescent="0.3">
      <c r="A417" s="831" t="s">
        <v>4976</v>
      </c>
      <c r="B417" s="832" t="s">
        <v>4992</v>
      </c>
      <c r="C417" s="832" t="s">
        <v>597</v>
      </c>
      <c r="D417" s="832" t="s">
        <v>2175</v>
      </c>
      <c r="E417" s="832" t="s">
        <v>4993</v>
      </c>
      <c r="F417" s="832" t="s">
        <v>5022</v>
      </c>
      <c r="G417" s="832" t="s">
        <v>627</v>
      </c>
      <c r="H417" s="849"/>
      <c r="I417" s="849"/>
      <c r="J417" s="832"/>
      <c r="K417" s="832"/>
      <c r="L417" s="849"/>
      <c r="M417" s="849"/>
      <c r="N417" s="832"/>
      <c r="O417" s="832"/>
      <c r="P417" s="849">
        <v>0.1</v>
      </c>
      <c r="Q417" s="849">
        <v>24.34</v>
      </c>
      <c r="R417" s="837"/>
      <c r="S417" s="850">
        <v>243.39999999999998</v>
      </c>
    </row>
    <row r="418" spans="1:19" ht="14.4" customHeight="1" x14ac:dyDescent="0.3">
      <c r="A418" s="831" t="s">
        <v>4976</v>
      </c>
      <c r="B418" s="832" t="s">
        <v>4992</v>
      </c>
      <c r="C418" s="832" t="s">
        <v>597</v>
      </c>
      <c r="D418" s="832" t="s">
        <v>2175</v>
      </c>
      <c r="E418" s="832" t="s">
        <v>4993</v>
      </c>
      <c r="F418" s="832" t="s">
        <v>5023</v>
      </c>
      <c r="G418" s="832" t="s">
        <v>2132</v>
      </c>
      <c r="H418" s="849"/>
      <c r="I418" s="849"/>
      <c r="J418" s="832"/>
      <c r="K418" s="832"/>
      <c r="L418" s="849"/>
      <c r="M418" s="849"/>
      <c r="N418" s="832"/>
      <c r="O418" s="832"/>
      <c r="P418" s="849">
        <v>0.1</v>
      </c>
      <c r="Q418" s="849">
        <v>3.75</v>
      </c>
      <c r="R418" s="837"/>
      <c r="S418" s="850">
        <v>37.5</v>
      </c>
    </row>
    <row r="419" spans="1:19" ht="14.4" customHeight="1" x14ac:dyDescent="0.3">
      <c r="A419" s="831" t="s">
        <v>4976</v>
      </c>
      <c r="B419" s="832" t="s">
        <v>4992</v>
      </c>
      <c r="C419" s="832" t="s">
        <v>597</v>
      </c>
      <c r="D419" s="832" t="s">
        <v>2175</v>
      </c>
      <c r="E419" s="832" t="s">
        <v>5026</v>
      </c>
      <c r="F419" s="832" t="s">
        <v>5029</v>
      </c>
      <c r="G419" s="832" t="s">
        <v>5030</v>
      </c>
      <c r="H419" s="849"/>
      <c r="I419" s="849"/>
      <c r="J419" s="832"/>
      <c r="K419" s="832"/>
      <c r="L419" s="849"/>
      <c r="M419" s="849"/>
      <c r="N419" s="832"/>
      <c r="O419" s="832"/>
      <c r="P419" s="849">
        <v>2</v>
      </c>
      <c r="Q419" s="849">
        <v>485.28</v>
      </c>
      <c r="R419" s="837"/>
      <c r="S419" s="850">
        <v>242.64</v>
      </c>
    </row>
    <row r="420" spans="1:19" ht="14.4" customHeight="1" x14ac:dyDescent="0.3">
      <c r="A420" s="831" t="s">
        <v>4976</v>
      </c>
      <c r="B420" s="832" t="s">
        <v>4992</v>
      </c>
      <c r="C420" s="832" t="s">
        <v>597</v>
      </c>
      <c r="D420" s="832" t="s">
        <v>2175</v>
      </c>
      <c r="E420" s="832" t="s">
        <v>4959</v>
      </c>
      <c r="F420" s="832" t="s">
        <v>5039</v>
      </c>
      <c r="G420" s="832" t="s">
        <v>5040</v>
      </c>
      <c r="H420" s="849"/>
      <c r="I420" s="849"/>
      <c r="J420" s="832"/>
      <c r="K420" s="832"/>
      <c r="L420" s="849"/>
      <c r="M420" s="849"/>
      <c r="N420" s="832"/>
      <c r="O420" s="832"/>
      <c r="P420" s="849">
        <v>8</v>
      </c>
      <c r="Q420" s="849">
        <v>1176</v>
      </c>
      <c r="R420" s="837"/>
      <c r="S420" s="850">
        <v>147</v>
      </c>
    </row>
    <row r="421" spans="1:19" ht="14.4" customHeight="1" x14ac:dyDescent="0.3">
      <c r="A421" s="831" t="s">
        <v>4976</v>
      </c>
      <c r="B421" s="832" t="s">
        <v>4992</v>
      </c>
      <c r="C421" s="832" t="s">
        <v>597</v>
      </c>
      <c r="D421" s="832" t="s">
        <v>2175</v>
      </c>
      <c r="E421" s="832" t="s">
        <v>4959</v>
      </c>
      <c r="F421" s="832" t="s">
        <v>5041</v>
      </c>
      <c r="G421" s="832" t="s">
        <v>5042</v>
      </c>
      <c r="H421" s="849"/>
      <c r="I421" s="849"/>
      <c r="J421" s="832"/>
      <c r="K421" s="832"/>
      <c r="L421" s="849"/>
      <c r="M421" s="849"/>
      <c r="N421" s="832"/>
      <c r="O421" s="832"/>
      <c r="P421" s="849">
        <v>2</v>
      </c>
      <c r="Q421" s="849">
        <v>74</v>
      </c>
      <c r="R421" s="837"/>
      <c r="S421" s="850">
        <v>37</v>
      </c>
    </row>
    <row r="422" spans="1:19" ht="14.4" customHeight="1" x14ac:dyDescent="0.3">
      <c r="A422" s="831" t="s">
        <v>4976</v>
      </c>
      <c r="B422" s="832" t="s">
        <v>4992</v>
      </c>
      <c r="C422" s="832" t="s">
        <v>597</v>
      </c>
      <c r="D422" s="832" t="s">
        <v>2175</v>
      </c>
      <c r="E422" s="832" t="s">
        <v>4959</v>
      </c>
      <c r="F422" s="832" t="s">
        <v>5053</v>
      </c>
      <c r="G422" s="832" t="s">
        <v>5054</v>
      </c>
      <c r="H422" s="849"/>
      <c r="I422" s="849"/>
      <c r="J422" s="832"/>
      <c r="K422" s="832"/>
      <c r="L422" s="849"/>
      <c r="M422" s="849"/>
      <c r="N422" s="832"/>
      <c r="O422" s="832"/>
      <c r="P422" s="849">
        <v>4</v>
      </c>
      <c r="Q422" s="849">
        <v>133.32999999999998</v>
      </c>
      <c r="R422" s="837"/>
      <c r="S422" s="850">
        <v>33.332499999999996</v>
      </c>
    </row>
    <row r="423" spans="1:19" ht="14.4" customHeight="1" x14ac:dyDescent="0.3">
      <c r="A423" s="831" t="s">
        <v>4976</v>
      </c>
      <c r="B423" s="832" t="s">
        <v>4992</v>
      </c>
      <c r="C423" s="832" t="s">
        <v>597</v>
      </c>
      <c r="D423" s="832" t="s">
        <v>2175</v>
      </c>
      <c r="E423" s="832" t="s">
        <v>4959</v>
      </c>
      <c r="F423" s="832" t="s">
        <v>5057</v>
      </c>
      <c r="G423" s="832" t="s">
        <v>5058</v>
      </c>
      <c r="H423" s="849"/>
      <c r="I423" s="849"/>
      <c r="J423" s="832"/>
      <c r="K423" s="832"/>
      <c r="L423" s="849"/>
      <c r="M423" s="849"/>
      <c r="N423" s="832"/>
      <c r="O423" s="832"/>
      <c r="P423" s="849">
        <v>16</v>
      </c>
      <c r="Q423" s="849">
        <v>1920</v>
      </c>
      <c r="R423" s="837"/>
      <c r="S423" s="850">
        <v>120</v>
      </c>
    </row>
    <row r="424" spans="1:19" ht="14.4" customHeight="1" x14ac:dyDescent="0.3">
      <c r="A424" s="831" t="s">
        <v>4976</v>
      </c>
      <c r="B424" s="832" t="s">
        <v>4992</v>
      </c>
      <c r="C424" s="832" t="s">
        <v>597</v>
      </c>
      <c r="D424" s="832" t="s">
        <v>2175</v>
      </c>
      <c r="E424" s="832" t="s">
        <v>4959</v>
      </c>
      <c r="F424" s="832" t="s">
        <v>5063</v>
      </c>
      <c r="G424" s="832" t="s">
        <v>5064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154</v>
      </c>
      <c r="R424" s="837"/>
      <c r="S424" s="850">
        <v>77</v>
      </c>
    </row>
    <row r="425" spans="1:19" ht="14.4" customHeight="1" x14ac:dyDescent="0.3">
      <c r="A425" s="831" t="s">
        <v>4976</v>
      </c>
      <c r="B425" s="832" t="s">
        <v>4992</v>
      </c>
      <c r="C425" s="832" t="s">
        <v>597</v>
      </c>
      <c r="D425" s="832" t="s">
        <v>2175</v>
      </c>
      <c r="E425" s="832" t="s">
        <v>4959</v>
      </c>
      <c r="F425" s="832" t="s">
        <v>5065</v>
      </c>
      <c r="G425" s="832" t="s">
        <v>5066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619</v>
      </c>
      <c r="R425" s="837"/>
      <c r="S425" s="850">
        <v>619</v>
      </c>
    </row>
    <row r="426" spans="1:19" ht="14.4" customHeight="1" x14ac:dyDescent="0.3">
      <c r="A426" s="831" t="s">
        <v>4976</v>
      </c>
      <c r="B426" s="832" t="s">
        <v>4992</v>
      </c>
      <c r="C426" s="832" t="s">
        <v>597</v>
      </c>
      <c r="D426" s="832" t="s">
        <v>2175</v>
      </c>
      <c r="E426" s="832" t="s">
        <v>4959</v>
      </c>
      <c r="F426" s="832" t="s">
        <v>5068</v>
      </c>
      <c r="G426" s="832" t="s">
        <v>4987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373</v>
      </c>
      <c r="R426" s="837"/>
      <c r="S426" s="850">
        <v>373</v>
      </c>
    </row>
    <row r="427" spans="1:19" ht="14.4" customHeight="1" x14ac:dyDescent="0.3">
      <c r="A427" s="831" t="s">
        <v>4976</v>
      </c>
      <c r="B427" s="832" t="s">
        <v>4992</v>
      </c>
      <c r="C427" s="832" t="s">
        <v>597</v>
      </c>
      <c r="D427" s="832" t="s">
        <v>2175</v>
      </c>
      <c r="E427" s="832" t="s">
        <v>4959</v>
      </c>
      <c r="F427" s="832" t="s">
        <v>5069</v>
      </c>
      <c r="G427" s="832" t="s">
        <v>5070</v>
      </c>
      <c r="H427" s="849"/>
      <c r="I427" s="849"/>
      <c r="J427" s="832"/>
      <c r="K427" s="832"/>
      <c r="L427" s="849"/>
      <c r="M427" s="849"/>
      <c r="N427" s="832"/>
      <c r="O427" s="832"/>
      <c r="P427" s="849">
        <v>4</v>
      </c>
      <c r="Q427" s="849">
        <v>708</v>
      </c>
      <c r="R427" s="837"/>
      <c r="S427" s="850">
        <v>177</v>
      </c>
    </row>
    <row r="428" spans="1:19" ht="14.4" customHeight="1" x14ac:dyDescent="0.3">
      <c r="A428" s="831" t="s">
        <v>4976</v>
      </c>
      <c r="B428" s="832" t="s">
        <v>4992</v>
      </c>
      <c r="C428" s="832" t="s">
        <v>597</v>
      </c>
      <c r="D428" s="832" t="s">
        <v>4930</v>
      </c>
      <c r="E428" s="832" t="s">
        <v>4959</v>
      </c>
      <c r="F428" s="832" t="s">
        <v>4960</v>
      </c>
      <c r="G428" s="832" t="s">
        <v>4961</v>
      </c>
      <c r="H428" s="849"/>
      <c r="I428" s="849"/>
      <c r="J428" s="832"/>
      <c r="K428" s="832"/>
      <c r="L428" s="849"/>
      <c r="M428" s="849"/>
      <c r="N428" s="832"/>
      <c r="O428" s="832"/>
      <c r="P428" s="849">
        <v>15</v>
      </c>
      <c r="Q428" s="849">
        <v>3765</v>
      </c>
      <c r="R428" s="837"/>
      <c r="S428" s="850">
        <v>251</v>
      </c>
    </row>
    <row r="429" spans="1:19" ht="14.4" customHeight="1" x14ac:dyDescent="0.3">
      <c r="A429" s="831" t="s">
        <v>4976</v>
      </c>
      <c r="B429" s="832" t="s">
        <v>4992</v>
      </c>
      <c r="C429" s="832" t="s">
        <v>597</v>
      </c>
      <c r="D429" s="832" t="s">
        <v>4950</v>
      </c>
      <c r="E429" s="832" t="s">
        <v>4959</v>
      </c>
      <c r="F429" s="832" t="s">
        <v>5041</v>
      </c>
      <c r="G429" s="832" t="s">
        <v>5042</v>
      </c>
      <c r="H429" s="849"/>
      <c r="I429" s="849"/>
      <c r="J429" s="832"/>
      <c r="K429" s="832"/>
      <c r="L429" s="849">
        <v>1</v>
      </c>
      <c r="M429" s="849">
        <v>37</v>
      </c>
      <c r="N429" s="832">
        <v>1</v>
      </c>
      <c r="O429" s="832">
        <v>37</v>
      </c>
      <c r="P429" s="849"/>
      <c r="Q429" s="849"/>
      <c r="R429" s="837"/>
      <c r="S429" s="850"/>
    </row>
    <row r="430" spans="1:19" ht="14.4" customHeight="1" x14ac:dyDescent="0.3">
      <c r="A430" s="831" t="s">
        <v>4976</v>
      </c>
      <c r="B430" s="832" t="s">
        <v>4992</v>
      </c>
      <c r="C430" s="832" t="s">
        <v>597</v>
      </c>
      <c r="D430" s="832" t="s">
        <v>4950</v>
      </c>
      <c r="E430" s="832" t="s">
        <v>4959</v>
      </c>
      <c r="F430" s="832" t="s">
        <v>4960</v>
      </c>
      <c r="G430" s="832" t="s">
        <v>4961</v>
      </c>
      <c r="H430" s="849">
        <v>23</v>
      </c>
      <c r="I430" s="849">
        <v>5405</v>
      </c>
      <c r="J430" s="832">
        <v>0.12166025164877214</v>
      </c>
      <c r="K430" s="832">
        <v>235</v>
      </c>
      <c r="L430" s="849">
        <v>177</v>
      </c>
      <c r="M430" s="849">
        <v>44427</v>
      </c>
      <c r="N430" s="832">
        <v>1</v>
      </c>
      <c r="O430" s="832">
        <v>251</v>
      </c>
      <c r="P430" s="849">
        <v>375</v>
      </c>
      <c r="Q430" s="849">
        <v>94125</v>
      </c>
      <c r="R430" s="837">
        <v>2.1186440677966103</v>
      </c>
      <c r="S430" s="850">
        <v>251</v>
      </c>
    </row>
    <row r="431" spans="1:19" ht="14.4" customHeight="1" x14ac:dyDescent="0.3">
      <c r="A431" s="831" t="s">
        <v>4976</v>
      </c>
      <c r="B431" s="832" t="s">
        <v>4992</v>
      </c>
      <c r="C431" s="832" t="s">
        <v>597</v>
      </c>
      <c r="D431" s="832" t="s">
        <v>4949</v>
      </c>
      <c r="E431" s="832" t="s">
        <v>4959</v>
      </c>
      <c r="F431" s="832" t="s">
        <v>5053</v>
      </c>
      <c r="G431" s="832" t="s">
        <v>5054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33.33</v>
      </c>
      <c r="R431" s="837"/>
      <c r="S431" s="850">
        <v>33.33</v>
      </c>
    </row>
    <row r="432" spans="1:19" ht="14.4" customHeight="1" x14ac:dyDescent="0.3">
      <c r="A432" s="831" t="s">
        <v>4976</v>
      </c>
      <c r="B432" s="832" t="s">
        <v>4992</v>
      </c>
      <c r="C432" s="832" t="s">
        <v>597</v>
      </c>
      <c r="D432" s="832" t="s">
        <v>4949</v>
      </c>
      <c r="E432" s="832" t="s">
        <v>4959</v>
      </c>
      <c r="F432" s="832" t="s">
        <v>5069</v>
      </c>
      <c r="G432" s="832" t="s">
        <v>5070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177</v>
      </c>
      <c r="R432" s="837"/>
      <c r="S432" s="850">
        <v>177</v>
      </c>
    </row>
    <row r="433" spans="1:19" ht="14.4" customHeight="1" x14ac:dyDescent="0.3">
      <c r="A433" s="831" t="s">
        <v>4976</v>
      </c>
      <c r="B433" s="832" t="s">
        <v>4992</v>
      </c>
      <c r="C433" s="832" t="s">
        <v>597</v>
      </c>
      <c r="D433" s="832" t="s">
        <v>2196</v>
      </c>
      <c r="E433" s="832" t="s">
        <v>4959</v>
      </c>
      <c r="F433" s="832" t="s">
        <v>5041</v>
      </c>
      <c r="G433" s="832" t="s">
        <v>5042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37</v>
      </c>
      <c r="R433" s="837"/>
      <c r="S433" s="850">
        <v>37</v>
      </c>
    </row>
    <row r="434" spans="1:19" ht="14.4" customHeight="1" x14ac:dyDescent="0.3">
      <c r="A434" s="831" t="s">
        <v>4976</v>
      </c>
      <c r="B434" s="832" t="s">
        <v>4992</v>
      </c>
      <c r="C434" s="832" t="s">
        <v>605</v>
      </c>
      <c r="D434" s="832" t="s">
        <v>4915</v>
      </c>
      <c r="E434" s="832" t="s">
        <v>4959</v>
      </c>
      <c r="F434" s="832" t="s">
        <v>4960</v>
      </c>
      <c r="G434" s="832" t="s">
        <v>4961</v>
      </c>
      <c r="H434" s="849">
        <v>1</v>
      </c>
      <c r="I434" s="849">
        <v>235</v>
      </c>
      <c r="J434" s="832">
        <v>0.31208499335989376</v>
      </c>
      <c r="K434" s="832">
        <v>235</v>
      </c>
      <c r="L434" s="849">
        <v>3</v>
      </c>
      <c r="M434" s="849">
        <v>753</v>
      </c>
      <c r="N434" s="832">
        <v>1</v>
      </c>
      <c r="O434" s="832">
        <v>251</v>
      </c>
      <c r="P434" s="849">
        <v>2</v>
      </c>
      <c r="Q434" s="849">
        <v>502</v>
      </c>
      <c r="R434" s="837">
        <v>0.66666666666666663</v>
      </c>
      <c r="S434" s="850">
        <v>251</v>
      </c>
    </row>
    <row r="435" spans="1:19" ht="14.4" customHeight="1" x14ac:dyDescent="0.3">
      <c r="A435" s="831" t="s">
        <v>4976</v>
      </c>
      <c r="B435" s="832" t="s">
        <v>4992</v>
      </c>
      <c r="C435" s="832" t="s">
        <v>605</v>
      </c>
      <c r="D435" s="832" t="s">
        <v>4915</v>
      </c>
      <c r="E435" s="832" t="s">
        <v>4959</v>
      </c>
      <c r="F435" s="832" t="s">
        <v>4963</v>
      </c>
      <c r="G435" s="832" t="s">
        <v>4964</v>
      </c>
      <c r="H435" s="849"/>
      <c r="I435" s="849"/>
      <c r="J435" s="832"/>
      <c r="K435" s="832"/>
      <c r="L435" s="849">
        <v>1</v>
      </c>
      <c r="M435" s="849">
        <v>126</v>
      </c>
      <c r="N435" s="832">
        <v>1</v>
      </c>
      <c r="O435" s="832">
        <v>126</v>
      </c>
      <c r="P435" s="849">
        <v>5</v>
      </c>
      <c r="Q435" s="849">
        <v>630</v>
      </c>
      <c r="R435" s="837">
        <v>5</v>
      </c>
      <c r="S435" s="850">
        <v>126</v>
      </c>
    </row>
    <row r="436" spans="1:19" ht="14.4" customHeight="1" x14ac:dyDescent="0.3">
      <c r="A436" s="831" t="s">
        <v>4976</v>
      </c>
      <c r="B436" s="832" t="s">
        <v>4992</v>
      </c>
      <c r="C436" s="832" t="s">
        <v>605</v>
      </c>
      <c r="D436" s="832" t="s">
        <v>4915</v>
      </c>
      <c r="E436" s="832" t="s">
        <v>4959</v>
      </c>
      <c r="F436" s="832" t="s">
        <v>5076</v>
      </c>
      <c r="G436" s="832" t="s">
        <v>4979</v>
      </c>
      <c r="H436" s="849">
        <v>2</v>
      </c>
      <c r="I436" s="849">
        <v>974</v>
      </c>
      <c r="J436" s="832"/>
      <c r="K436" s="832">
        <v>487</v>
      </c>
      <c r="L436" s="849"/>
      <c r="M436" s="849"/>
      <c r="N436" s="832"/>
      <c r="O436" s="832"/>
      <c r="P436" s="849">
        <v>2</v>
      </c>
      <c r="Q436" s="849">
        <v>990</v>
      </c>
      <c r="R436" s="837"/>
      <c r="S436" s="850">
        <v>495</v>
      </c>
    </row>
    <row r="437" spans="1:19" ht="14.4" customHeight="1" x14ac:dyDescent="0.3">
      <c r="A437" s="831" t="s">
        <v>4976</v>
      </c>
      <c r="B437" s="832" t="s">
        <v>4992</v>
      </c>
      <c r="C437" s="832" t="s">
        <v>605</v>
      </c>
      <c r="D437" s="832" t="s">
        <v>4915</v>
      </c>
      <c r="E437" s="832" t="s">
        <v>4959</v>
      </c>
      <c r="F437" s="832" t="s">
        <v>4978</v>
      </c>
      <c r="G437" s="832" t="s">
        <v>4979</v>
      </c>
      <c r="H437" s="849"/>
      <c r="I437" s="849"/>
      <c r="J437" s="832"/>
      <c r="K437" s="832"/>
      <c r="L437" s="849">
        <v>1</v>
      </c>
      <c r="M437" s="849">
        <v>568</v>
      </c>
      <c r="N437" s="832">
        <v>1</v>
      </c>
      <c r="O437" s="832">
        <v>568</v>
      </c>
      <c r="P437" s="849"/>
      <c r="Q437" s="849"/>
      <c r="R437" s="837"/>
      <c r="S437" s="850"/>
    </row>
    <row r="438" spans="1:19" ht="14.4" customHeight="1" x14ac:dyDescent="0.3">
      <c r="A438" s="831" t="s">
        <v>4976</v>
      </c>
      <c r="B438" s="832" t="s">
        <v>4992</v>
      </c>
      <c r="C438" s="832" t="s">
        <v>605</v>
      </c>
      <c r="D438" s="832" t="s">
        <v>4915</v>
      </c>
      <c r="E438" s="832" t="s">
        <v>4959</v>
      </c>
      <c r="F438" s="832" t="s">
        <v>4971</v>
      </c>
      <c r="G438" s="832" t="s">
        <v>4970</v>
      </c>
      <c r="H438" s="849"/>
      <c r="I438" s="849"/>
      <c r="J438" s="832"/>
      <c r="K438" s="832"/>
      <c r="L438" s="849">
        <v>3</v>
      </c>
      <c r="M438" s="849">
        <v>1140</v>
      </c>
      <c r="N438" s="832">
        <v>1</v>
      </c>
      <c r="O438" s="832">
        <v>380</v>
      </c>
      <c r="P438" s="849">
        <v>1</v>
      </c>
      <c r="Q438" s="849">
        <v>380</v>
      </c>
      <c r="R438" s="837">
        <v>0.33333333333333331</v>
      </c>
      <c r="S438" s="850">
        <v>380</v>
      </c>
    </row>
    <row r="439" spans="1:19" ht="14.4" customHeight="1" x14ac:dyDescent="0.3">
      <c r="A439" s="831" t="s">
        <v>4976</v>
      </c>
      <c r="B439" s="832" t="s">
        <v>4992</v>
      </c>
      <c r="C439" s="832" t="s">
        <v>605</v>
      </c>
      <c r="D439" s="832" t="s">
        <v>2172</v>
      </c>
      <c r="E439" s="832" t="s">
        <v>4959</v>
      </c>
      <c r="F439" s="832" t="s">
        <v>4960</v>
      </c>
      <c r="G439" s="832" t="s">
        <v>4961</v>
      </c>
      <c r="H439" s="849">
        <v>8</v>
      </c>
      <c r="I439" s="849">
        <v>1880</v>
      </c>
      <c r="J439" s="832">
        <v>0.41611332447985833</v>
      </c>
      <c r="K439" s="832">
        <v>235</v>
      </c>
      <c r="L439" s="849">
        <v>18</v>
      </c>
      <c r="M439" s="849">
        <v>4518</v>
      </c>
      <c r="N439" s="832">
        <v>1</v>
      </c>
      <c r="O439" s="832">
        <v>251</v>
      </c>
      <c r="P439" s="849">
        <v>14</v>
      </c>
      <c r="Q439" s="849">
        <v>3514</v>
      </c>
      <c r="R439" s="837">
        <v>0.77777777777777779</v>
      </c>
      <c r="S439" s="850">
        <v>251</v>
      </c>
    </row>
    <row r="440" spans="1:19" ht="14.4" customHeight="1" x14ac:dyDescent="0.3">
      <c r="A440" s="831" t="s">
        <v>4976</v>
      </c>
      <c r="B440" s="832" t="s">
        <v>4992</v>
      </c>
      <c r="C440" s="832" t="s">
        <v>605</v>
      </c>
      <c r="D440" s="832" t="s">
        <v>2172</v>
      </c>
      <c r="E440" s="832" t="s">
        <v>4959</v>
      </c>
      <c r="F440" s="832" t="s">
        <v>4963</v>
      </c>
      <c r="G440" s="832" t="s">
        <v>4964</v>
      </c>
      <c r="H440" s="849">
        <v>25</v>
      </c>
      <c r="I440" s="849">
        <v>2950</v>
      </c>
      <c r="J440" s="832">
        <v>0.32517636684303353</v>
      </c>
      <c r="K440" s="832">
        <v>118</v>
      </c>
      <c r="L440" s="849">
        <v>72</v>
      </c>
      <c r="M440" s="849">
        <v>9072</v>
      </c>
      <c r="N440" s="832">
        <v>1</v>
      </c>
      <c r="O440" s="832">
        <v>126</v>
      </c>
      <c r="P440" s="849">
        <v>40</v>
      </c>
      <c r="Q440" s="849">
        <v>5040</v>
      </c>
      <c r="R440" s="837">
        <v>0.55555555555555558</v>
      </c>
      <c r="S440" s="850">
        <v>126</v>
      </c>
    </row>
    <row r="441" spans="1:19" ht="14.4" customHeight="1" x14ac:dyDescent="0.3">
      <c r="A441" s="831" t="s">
        <v>4976</v>
      </c>
      <c r="B441" s="832" t="s">
        <v>4992</v>
      </c>
      <c r="C441" s="832" t="s">
        <v>605</v>
      </c>
      <c r="D441" s="832" t="s">
        <v>2172</v>
      </c>
      <c r="E441" s="832" t="s">
        <v>4959</v>
      </c>
      <c r="F441" s="832" t="s">
        <v>4978</v>
      </c>
      <c r="G441" s="832" t="s">
        <v>4979</v>
      </c>
      <c r="H441" s="849"/>
      <c r="I441" s="849"/>
      <c r="J441" s="832"/>
      <c r="K441" s="832"/>
      <c r="L441" s="849">
        <v>3</v>
      </c>
      <c r="M441" s="849">
        <v>1704</v>
      </c>
      <c r="N441" s="832">
        <v>1</v>
      </c>
      <c r="O441" s="832">
        <v>568</v>
      </c>
      <c r="P441" s="849"/>
      <c r="Q441" s="849"/>
      <c r="R441" s="837"/>
      <c r="S441" s="850"/>
    </row>
    <row r="442" spans="1:19" ht="14.4" customHeight="1" x14ac:dyDescent="0.3">
      <c r="A442" s="831" t="s">
        <v>4976</v>
      </c>
      <c r="B442" s="832" t="s">
        <v>4992</v>
      </c>
      <c r="C442" s="832" t="s">
        <v>605</v>
      </c>
      <c r="D442" s="832" t="s">
        <v>2172</v>
      </c>
      <c r="E442" s="832" t="s">
        <v>4959</v>
      </c>
      <c r="F442" s="832" t="s">
        <v>4965</v>
      </c>
      <c r="G442" s="832" t="s">
        <v>4966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215</v>
      </c>
      <c r="R442" s="837"/>
      <c r="S442" s="850">
        <v>215</v>
      </c>
    </row>
    <row r="443" spans="1:19" ht="14.4" customHeight="1" x14ac:dyDescent="0.3">
      <c r="A443" s="831" t="s">
        <v>4976</v>
      </c>
      <c r="B443" s="832" t="s">
        <v>4992</v>
      </c>
      <c r="C443" s="832" t="s">
        <v>605</v>
      </c>
      <c r="D443" s="832" t="s">
        <v>2172</v>
      </c>
      <c r="E443" s="832" t="s">
        <v>4959</v>
      </c>
      <c r="F443" s="832" t="s">
        <v>4967</v>
      </c>
      <c r="G443" s="832" t="s">
        <v>4968</v>
      </c>
      <c r="H443" s="849">
        <v>1</v>
      </c>
      <c r="I443" s="849">
        <v>85</v>
      </c>
      <c r="J443" s="832"/>
      <c r="K443" s="832">
        <v>85</v>
      </c>
      <c r="L443" s="849"/>
      <c r="M443" s="849"/>
      <c r="N443" s="832"/>
      <c r="O443" s="832"/>
      <c r="P443" s="849">
        <v>8</v>
      </c>
      <c r="Q443" s="849">
        <v>680</v>
      </c>
      <c r="R443" s="837"/>
      <c r="S443" s="850">
        <v>85</v>
      </c>
    </row>
    <row r="444" spans="1:19" ht="14.4" customHeight="1" x14ac:dyDescent="0.3">
      <c r="A444" s="831" t="s">
        <v>4976</v>
      </c>
      <c r="B444" s="832" t="s">
        <v>4992</v>
      </c>
      <c r="C444" s="832" t="s">
        <v>605</v>
      </c>
      <c r="D444" s="832" t="s">
        <v>2172</v>
      </c>
      <c r="E444" s="832" t="s">
        <v>4959</v>
      </c>
      <c r="F444" s="832" t="s">
        <v>4969</v>
      </c>
      <c r="G444" s="832" t="s">
        <v>4970</v>
      </c>
      <c r="H444" s="849">
        <v>8</v>
      </c>
      <c r="I444" s="849">
        <v>2392</v>
      </c>
      <c r="J444" s="832">
        <v>0.59934853420195444</v>
      </c>
      <c r="K444" s="832">
        <v>299</v>
      </c>
      <c r="L444" s="849">
        <v>13</v>
      </c>
      <c r="M444" s="849">
        <v>3991</v>
      </c>
      <c r="N444" s="832">
        <v>1</v>
      </c>
      <c r="O444" s="832">
        <v>307</v>
      </c>
      <c r="P444" s="849">
        <v>14</v>
      </c>
      <c r="Q444" s="849">
        <v>4298</v>
      </c>
      <c r="R444" s="837">
        <v>1.0769230769230769</v>
      </c>
      <c r="S444" s="850">
        <v>307</v>
      </c>
    </row>
    <row r="445" spans="1:19" ht="14.4" customHeight="1" x14ac:dyDescent="0.3">
      <c r="A445" s="831" t="s">
        <v>4976</v>
      </c>
      <c r="B445" s="832" t="s">
        <v>4992</v>
      </c>
      <c r="C445" s="832" t="s">
        <v>605</v>
      </c>
      <c r="D445" s="832" t="s">
        <v>2172</v>
      </c>
      <c r="E445" s="832" t="s">
        <v>4959</v>
      </c>
      <c r="F445" s="832" t="s">
        <v>4971</v>
      </c>
      <c r="G445" s="832" t="s">
        <v>4970</v>
      </c>
      <c r="H445" s="849"/>
      <c r="I445" s="849"/>
      <c r="J445" s="832"/>
      <c r="K445" s="832"/>
      <c r="L445" s="849">
        <v>11</v>
      </c>
      <c r="M445" s="849">
        <v>4180</v>
      </c>
      <c r="N445" s="832">
        <v>1</v>
      </c>
      <c r="O445" s="832">
        <v>380</v>
      </c>
      <c r="P445" s="849"/>
      <c r="Q445" s="849"/>
      <c r="R445" s="837"/>
      <c r="S445" s="850"/>
    </row>
    <row r="446" spans="1:19" ht="14.4" customHeight="1" x14ac:dyDescent="0.3">
      <c r="A446" s="831" t="s">
        <v>4976</v>
      </c>
      <c r="B446" s="832" t="s">
        <v>4992</v>
      </c>
      <c r="C446" s="832" t="s">
        <v>605</v>
      </c>
      <c r="D446" s="832" t="s">
        <v>2172</v>
      </c>
      <c r="E446" s="832" t="s">
        <v>4959</v>
      </c>
      <c r="F446" s="832" t="s">
        <v>4989</v>
      </c>
      <c r="G446" s="832" t="s">
        <v>4990</v>
      </c>
      <c r="H446" s="849"/>
      <c r="I446" s="849"/>
      <c r="J446" s="832"/>
      <c r="K446" s="832"/>
      <c r="L446" s="849">
        <v>1</v>
      </c>
      <c r="M446" s="849">
        <v>404</v>
      </c>
      <c r="N446" s="832">
        <v>1</v>
      </c>
      <c r="O446" s="832">
        <v>404</v>
      </c>
      <c r="P446" s="849"/>
      <c r="Q446" s="849"/>
      <c r="R446" s="837"/>
      <c r="S446" s="850"/>
    </row>
    <row r="447" spans="1:19" ht="14.4" customHeight="1" x14ac:dyDescent="0.3">
      <c r="A447" s="831" t="s">
        <v>4976</v>
      </c>
      <c r="B447" s="832" t="s">
        <v>4992</v>
      </c>
      <c r="C447" s="832" t="s">
        <v>605</v>
      </c>
      <c r="D447" s="832" t="s">
        <v>2173</v>
      </c>
      <c r="E447" s="832" t="s">
        <v>4959</v>
      </c>
      <c r="F447" s="832" t="s">
        <v>4960</v>
      </c>
      <c r="G447" s="832" t="s">
        <v>4961</v>
      </c>
      <c r="H447" s="849">
        <v>6</v>
      </c>
      <c r="I447" s="849">
        <v>1410</v>
      </c>
      <c r="J447" s="832">
        <v>1.8725099601593624</v>
      </c>
      <c r="K447" s="832">
        <v>235</v>
      </c>
      <c r="L447" s="849">
        <v>3</v>
      </c>
      <c r="M447" s="849">
        <v>753</v>
      </c>
      <c r="N447" s="832">
        <v>1</v>
      </c>
      <c r="O447" s="832">
        <v>251</v>
      </c>
      <c r="P447" s="849"/>
      <c r="Q447" s="849"/>
      <c r="R447" s="837"/>
      <c r="S447" s="850"/>
    </row>
    <row r="448" spans="1:19" ht="14.4" customHeight="1" x14ac:dyDescent="0.3">
      <c r="A448" s="831" t="s">
        <v>4976</v>
      </c>
      <c r="B448" s="832" t="s">
        <v>4992</v>
      </c>
      <c r="C448" s="832" t="s">
        <v>605</v>
      </c>
      <c r="D448" s="832" t="s">
        <v>2173</v>
      </c>
      <c r="E448" s="832" t="s">
        <v>4959</v>
      </c>
      <c r="F448" s="832" t="s">
        <v>4963</v>
      </c>
      <c r="G448" s="832" t="s">
        <v>4964</v>
      </c>
      <c r="H448" s="849">
        <v>1</v>
      </c>
      <c r="I448" s="849">
        <v>118</v>
      </c>
      <c r="J448" s="832">
        <v>0.46825396825396826</v>
      </c>
      <c r="K448" s="832">
        <v>118</v>
      </c>
      <c r="L448" s="849">
        <v>2</v>
      </c>
      <c r="M448" s="849">
        <v>252</v>
      </c>
      <c r="N448" s="832">
        <v>1</v>
      </c>
      <c r="O448" s="832">
        <v>126</v>
      </c>
      <c r="P448" s="849"/>
      <c r="Q448" s="849"/>
      <c r="R448" s="837"/>
      <c r="S448" s="850"/>
    </row>
    <row r="449" spans="1:19" ht="14.4" customHeight="1" x14ac:dyDescent="0.3">
      <c r="A449" s="831" t="s">
        <v>4976</v>
      </c>
      <c r="B449" s="832" t="s">
        <v>4992</v>
      </c>
      <c r="C449" s="832" t="s">
        <v>605</v>
      </c>
      <c r="D449" s="832" t="s">
        <v>2173</v>
      </c>
      <c r="E449" s="832" t="s">
        <v>4959</v>
      </c>
      <c r="F449" s="832" t="s">
        <v>4978</v>
      </c>
      <c r="G449" s="832" t="s">
        <v>4979</v>
      </c>
      <c r="H449" s="849">
        <v>2</v>
      </c>
      <c r="I449" s="849">
        <v>1118</v>
      </c>
      <c r="J449" s="832"/>
      <c r="K449" s="832">
        <v>559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4976</v>
      </c>
      <c r="B450" s="832" t="s">
        <v>4992</v>
      </c>
      <c r="C450" s="832" t="s">
        <v>605</v>
      </c>
      <c r="D450" s="832" t="s">
        <v>2173</v>
      </c>
      <c r="E450" s="832" t="s">
        <v>4959</v>
      </c>
      <c r="F450" s="832" t="s">
        <v>4980</v>
      </c>
      <c r="G450" s="832" t="s">
        <v>4981</v>
      </c>
      <c r="H450" s="849">
        <v>2</v>
      </c>
      <c r="I450" s="849">
        <v>898</v>
      </c>
      <c r="J450" s="832"/>
      <c r="K450" s="832">
        <v>449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4976</v>
      </c>
      <c r="B451" s="832" t="s">
        <v>4992</v>
      </c>
      <c r="C451" s="832" t="s">
        <v>605</v>
      </c>
      <c r="D451" s="832" t="s">
        <v>2173</v>
      </c>
      <c r="E451" s="832" t="s">
        <v>4959</v>
      </c>
      <c r="F451" s="832" t="s">
        <v>4967</v>
      </c>
      <c r="G451" s="832" t="s">
        <v>4968</v>
      </c>
      <c r="H451" s="849">
        <v>8</v>
      </c>
      <c r="I451" s="849">
        <v>680</v>
      </c>
      <c r="J451" s="832">
        <v>4</v>
      </c>
      <c r="K451" s="832">
        <v>85</v>
      </c>
      <c r="L451" s="849">
        <v>2</v>
      </c>
      <c r="M451" s="849">
        <v>170</v>
      </c>
      <c r="N451" s="832">
        <v>1</v>
      </c>
      <c r="O451" s="832">
        <v>85</v>
      </c>
      <c r="P451" s="849"/>
      <c r="Q451" s="849"/>
      <c r="R451" s="837"/>
      <c r="S451" s="850"/>
    </row>
    <row r="452" spans="1:19" ht="14.4" customHeight="1" x14ac:dyDescent="0.3">
      <c r="A452" s="831" t="s">
        <v>4976</v>
      </c>
      <c r="B452" s="832" t="s">
        <v>4992</v>
      </c>
      <c r="C452" s="832" t="s">
        <v>605</v>
      </c>
      <c r="D452" s="832" t="s">
        <v>2173</v>
      </c>
      <c r="E452" s="832" t="s">
        <v>4959</v>
      </c>
      <c r="F452" s="832" t="s">
        <v>4971</v>
      </c>
      <c r="G452" s="832" t="s">
        <v>4970</v>
      </c>
      <c r="H452" s="849">
        <v>5</v>
      </c>
      <c r="I452" s="849">
        <v>1855</v>
      </c>
      <c r="J452" s="832">
        <v>1.6271929824561404</v>
      </c>
      <c r="K452" s="832">
        <v>371</v>
      </c>
      <c r="L452" s="849">
        <v>3</v>
      </c>
      <c r="M452" s="849">
        <v>1140</v>
      </c>
      <c r="N452" s="832">
        <v>1</v>
      </c>
      <c r="O452" s="832">
        <v>380</v>
      </c>
      <c r="P452" s="849"/>
      <c r="Q452" s="849"/>
      <c r="R452" s="837"/>
      <c r="S452" s="850"/>
    </row>
    <row r="453" spans="1:19" ht="14.4" customHeight="1" x14ac:dyDescent="0.3">
      <c r="A453" s="831" t="s">
        <v>4976</v>
      </c>
      <c r="B453" s="832" t="s">
        <v>4992</v>
      </c>
      <c r="C453" s="832" t="s">
        <v>605</v>
      </c>
      <c r="D453" s="832" t="s">
        <v>4916</v>
      </c>
      <c r="E453" s="832" t="s">
        <v>4959</v>
      </c>
      <c r="F453" s="832" t="s">
        <v>4960</v>
      </c>
      <c r="G453" s="832" t="s">
        <v>4961</v>
      </c>
      <c r="H453" s="849">
        <v>35</v>
      </c>
      <c r="I453" s="849">
        <v>8225</v>
      </c>
      <c r="J453" s="832"/>
      <c r="K453" s="832">
        <v>235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4976</v>
      </c>
      <c r="B454" s="832" t="s">
        <v>4992</v>
      </c>
      <c r="C454" s="832" t="s">
        <v>605</v>
      </c>
      <c r="D454" s="832" t="s">
        <v>4916</v>
      </c>
      <c r="E454" s="832" t="s">
        <v>4959</v>
      </c>
      <c r="F454" s="832" t="s">
        <v>4963</v>
      </c>
      <c r="G454" s="832" t="s">
        <v>4964</v>
      </c>
      <c r="H454" s="849">
        <v>43</v>
      </c>
      <c r="I454" s="849">
        <v>5074</v>
      </c>
      <c r="J454" s="832"/>
      <c r="K454" s="832">
        <v>118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4976</v>
      </c>
      <c r="B455" s="832" t="s">
        <v>4992</v>
      </c>
      <c r="C455" s="832" t="s">
        <v>605</v>
      </c>
      <c r="D455" s="832" t="s">
        <v>4916</v>
      </c>
      <c r="E455" s="832" t="s">
        <v>4959</v>
      </c>
      <c r="F455" s="832" t="s">
        <v>5076</v>
      </c>
      <c r="G455" s="832" t="s">
        <v>4979</v>
      </c>
      <c r="H455" s="849">
        <v>1</v>
      </c>
      <c r="I455" s="849">
        <v>487</v>
      </c>
      <c r="J455" s="832"/>
      <c r="K455" s="832">
        <v>487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4976</v>
      </c>
      <c r="B456" s="832" t="s">
        <v>4992</v>
      </c>
      <c r="C456" s="832" t="s">
        <v>605</v>
      </c>
      <c r="D456" s="832" t="s">
        <v>4916</v>
      </c>
      <c r="E456" s="832" t="s">
        <v>4959</v>
      </c>
      <c r="F456" s="832" t="s">
        <v>4969</v>
      </c>
      <c r="G456" s="832" t="s">
        <v>4970</v>
      </c>
      <c r="H456" s="849">
        <v>48</v>
      </c>
      <c r="I456" s="849">
        <v>14352</v>
      </c>
      <c r="J456" s="832"/>
      <c r="K456" s="832">
        <v>299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4976</v>
      </c>
      <c r="B457" s="832" t="s">
        <v>4992</v>
      </c>
      <c r="C457" s="832" t="s">
        <v>605</v>
      </c>
      <c r="D457" s="832" t="s">
        <v>4916</v>
      </c>
      <c r="E457" s="832" t="s">
        <v>4959</v>
      </c>
      <c r="F457" s="832" t="s">
        <v>4971</v>
      </c>
      <c r="G457" s="832" t="s">
        <v>4970</v>
      </c>
      <c r="H457" s="849">
        <v>1</v>
      </c>
      <c r="I457" s="849">
        <v>371</v>
      </c>
      <c r="J457" s="832"/>
      <c r="K457" s="832">
        <v>371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4976</v>
      </c>
      <c r="B458" s="832" t="s">
        <v>4992</v>
      </c>
      <c r="C458" s="832" t="s">
        <v>605</v>
      </c>
      <c r="D458" s="832" t="s">
        <v>2174</v>
      </c>
      <c r="E458" s="832" t="s">
        <v>4959</v>
      </c>
      <c r="F458" s="832" t="s">
        <v>4960</v>
      </c>
      <c r="G458" s="832" t="s">
        <v>4961</v>
      </c>
      <c r="H458" s="849"/>
      <c r="I458" s="849"/>
      <c r="J458" s="832"/>
      <c r="K458" s="832"/>
      <c r="L458" s="849">
        <v>40</v>
      </c>
      <c r="M458" s="849">
        <v>10040</v>
      </c>
      <c r="N458" s="832">
        <v>1</v>
      </c>
      <c r="O458" s="832">
        <v>251</v>
      </c>
      <c r="P458" s="849">
        <v>27</v>
      </c>
      <c r="Q458" s="849">
        <v>6777</v>
      </c>
      <c r="R458" s="837">
        <v>0.67500000000000004</v>
      </c>
      <c r="S458" s="850">
        <v>251</v>
      </c>
    </row>
    <row r="459" spans="1:19" ht="14.4" customHeight="1" x14ac:dyDescent="0.3">
      <c r="A459" s="831" t="s">
        <v>4976</v>
      </c>
      <c r="B459" s="832" t="s">
        <v>4992</v>
      </c>
      <c r="C459" s="832" t="s">
        <v>605</v>
      </c>
      <c r="D459" s="832" t="s">
        <v>2174</v>
      </c>
      <c r="E459" s="832" t="s">
        <v>4959</v>
      </c>
      <c r="F459" s="832" t="s">
        <v>4963</v>
      </c>
      <c r="G459" s="832" t="s">
        <v>4964</v>
      </c>
      <c r="H459" s="849"/>
      <c r="I459" s="849"/>
      <c r="J459" s="832"/>
      <c r="K459" s="832"/>
      <c r="L459" s="849">
        <v>24</v>
      </c>
      <c r="M459" s="849">
        <v>3024</v>
      </c>
      <c r="N459" s="832">
        <v>1</v>
      </c>
      <c r="O459" s="832">
        <v>126</v>
      </c>
      <c r="P459" s="849">
        <v>86</v>
      </c>
      <c r="Q459" s="849">
        <v>10836</v>
      </c>
      <c r="R459" s="837">
        <v>3.5833333333333335</v>
      </c>
      <c r="S459" s="850">
        <v>126</v>
      </c>
    </row>
    <row r="460" spans="1:19" ht="14.4" customHeight="1" x14ac:dyDescent="0.3">
      <c r="A460" s="831" t="s">
        <v>4976</v>
      </c>
      <c r="B460" s="832" t="s">
        <v>4992</v>
      </c>
      <c r="C460" s="832" t="s">
        <v>605</v>
      </c>
      <c r="D460" s="832" t="s">
        <v>2174</v>
      </c>
      <c r="E460" s="832" t="s">
        <v>4959</v>
      </c>
      <c r="F460" s="832" t="s">
        <v>5076</v>
      </c>
      <c r="G460" s="832" t="s">
        <v>4979</v>
      </c>
      <c r="H460" s="849"/>
      <c r="I460" s="849"/>
      <c r="J460" s="832"/>
      <c r="K460" s="832"/>
      <c r="L460" s="849">
        <v>25</v>
      </c>
      <c r="M460" s="849">
        <v>12375</v>
      </c>
      <c r="N460" s="832">
        <v>1</v>
      </c>
      <c r="O460" s="832">
        <v>495</v>
      </c>
      <c r="P460" s="849">
        <v>1</v>
      </c>
      <c r="Q460" s="849">
        <v>495</v>
      </c>
      <c r="R460" s="837">
        <v>0.04</v>
      </c>
      <c r="S460" s="850">
        <v>495</v>
      </c>
    </row>
    <row r="461" spans="1:19" ht="14.4" customHeight="1" x14ac:dyDescent="0.3">
      <c r="A461" s="831" t="s">
        <v>4976</v>
      </c>
      <c r="B461" s="832" t="s">
        <v>4992</v>
      </c>
      <c r="C461" s="832" t="s">
        <v>605</v>
      </c>
      <c r="D461" s="832" t="s">
        <v>2174</v>
      </c>
      <c r="E461" s="832" t="s">
        <v>4959</v>
      </c>
      <c r="F461" s="832" t="s">
        <v>4978</v>
      </c>
      <c r="G461" s="832" t="s">
        <v>4979</v>
      </c>
      <c r="H461" s="849"/>
      <c r="I461" s="849"/>
      <c r="J461" s="832"/>
      <c r="K461" s="832"/>
      <c r="L461" s="849"/>
      <c r="M461" s="849"/>
      <c r="N461" s="832"/>
      <c r="O461" s="832"/>
      <c r="P461" s="849">
        <v>34</v>
      </c>
      <c r="Q461" s="849">
        <v>19312</v>
      </c>
      <c r="R461" s="837"/>
      <c r="S461" s="850">
        <v>568</v>
      </c>
    </row>
    <row r="462" spans="1:19" ht="14.4" customHeight="1" x14ac:dyDescent="0.3">
      <c r="A462" s="831" t="s">
        <v>4976</v>
      </c>
      <c r="B462" s="832" t="s">
        <v>4992</v>
      </c>
      <c r="C462" s="832" t="s">
        <v>605</v>
      </c>
      <c r="D462" s="832" t="s">
        <v>2174</v>
      </c>
      <c r="E462" s="832" t="s">
        <v>4959</v>
      </c>
      <c r="F462" s="832" t="s">
        <v>4969</v>
      </c>
      <c r="G462" s="832" t="s">
        <v>4970</v>
      </c>
      <c r="H462" s="849"/>
      <c r="I462" s="849"/>
      <c r="J462" s="832"/>
      <c r="K462" s="832"/>
      <c r="L462" s="849">
        <v>6</v>
      </c>
      <c r="M462" s="849">
        <v>1842</v>
      </c>
      <c r="N462" s="832">
        <v>1</v>
      </c>
      <c r="O462" s="832">
        <v>307</v>
      </c>
      <c r="P462" s="849"/>
      <c r="Q462" s="849"/>
      <c r="R462" s="837"/>
      <c r="S462" s="850"/>
    </row>
    <row r="463" spans="1:19" ht="14.4" customHeight="1" x14ac:dyDescent="0.3">
      <c r="A463" s="831" t="s">
        <v>4976</v>
      </c>
      <c r="B463" s="832" t="s">
        <v>4992</v>
      </c>
      <c r="C463" s="832" t="s">
        <v>605</v>
      </c>
      <c r="D463" s="832" t="s">
        <v>2174</v>
      </c>
      <c r="E463" s="832" t="s">
        <v>4959</v>
      </c>
      <c r="F463" s="832" t="s">
        <v>4971</v>
      </c>
      <c r="G463" s="832" t="s">
        <v>4970</v>
      </c>
      <c r="H463" s="849"/>
      <c r="I463" s="849"/>
      <c r="J463" s="832"/>
      <c r="K463" s="832"/>
      <c r="L463" s="849">
        <v>25</v>
      </c>
      <c r="M463" s="849">
        <v>9500</v>
      </c>
      <c r="N463" s="832">
        <v>1</v>
      </c>
      <c r="O463" s="832">
        <v>380</v>
      </c>
      <c r="P463" s="849">
        <v>1</v>
      </c>
      <c r="Q463" s="849">
        <v>380</v>
      </c>
      <c r="R463" s="837">
        <v>0.04</v>
      </c>
      <c r="S463" s="850">
        <v>380</v>
      </c>
    </row>
    <row r="464" spans="1:19" ht="14.4" customHeight="1" x14ac:dyDescent="0.3">
      <c r="A464" s="831" t="s">
        <v>4976</v>
      </c>
      <c r="B464" s="832" t="s">
        <v>4992</v>
      </c>
      <c r="C464" s="832" t="s">
        <v>605</v>
      </c>
      <c r="D464" s="832" t="s">
        <v>4917</v>
      </c>
      <c r="E464" s="832" t="s">
        <v>4959</v>
      </c>
      <c r="F464" s="832" t="s">
        <v>4960</v>
      </c>
      <c r="G464" s="832" t="s">
        <v>4961</v>
      </c>
      <c r="H464" s="849">
        <v>2</v>
      </c>
      <c r="I464" s="849">
        <v>470</v>
      </c>
      <c r="J464" s="832"/>
      <c r="K464" s="832">
        <v>235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4976</v>
      </c>
      <c r="B465" s="832" t="s">
        <v>4992</v>
      </c>
      <c r="C465" s="832" t="s">
        <v>605</v>
      </c>
      <c r="D465" s="832" t="s">
        <v>4917</v>
      </c>
      <c r="E465" s="832" t="s">
        <v>4959</v>
      </c>
      <c r="F465" s="832" t="s">
        <v>5076</v>
      </c>
      <c r="G465" s="832" t="s">
        <v>4979</v>
      </c>
      <c r="H465" s="849">
        <v>3</v>
      </c>
      <c r="I465" s="849">
        <v>1461</v>
      </c>
      <c r="J465" s="832"/>
      <c r="K465" s="832">
        <v>487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4976</v>
      </c>
      <c r="B466" s="832" t="s">
        <v>4992</v>
      </c>
      <c r="C466" s="832" t="s">
        <v>605</v>
      </c>
      <c r="D466" s="832" t="s">
        <v>2176</v>
      </c>
      <c r="E466" s="832" t="s">
        <v>4959</v>
      </c>
      <c r="F466" s="832" t="s">
        <v>4960</v>
      </c>
      <c r="G466" s="832" t="s">
        <v>4961</v>
      </c>
      <c r="H466" s="849">
        <v>18</v>
      </c>
      <c r="I466" s="849">
        <v>4230</v>
      </c>
      <c r="J466" s="832">
        <v>1.2963530493410971</v>
      </c>
      <c r="K466" s="832">
        <v>235</v>
      </c>
      <c r="L466" s="849">
        <v>13</v>
      </c>
      <c r="M466" s="849">
        <v>3263</v>
      </c>
      <c r="N466" s="832">
        <v>1</v>
      </c>
      <c r="O466" s="832">
        <v>251</v>
      </c>
      <c r="P466" s="849">
        <v>9</v>
      </c>
      <c r="Q466" s="849">
        <v>2259</v>
      </c>
      <c r="R466" s="837">
        <v>0.69230769230769229</v>
      </c>
      <c r="S466" s="850">
        <v>251</v>
      </c>
    </row>
    <row r="467" spans="1:19" ht="14.4" customHeight="1" x14ac:dyDescent="0.3">
      <c r="A467" s="831" t="s">
        <v>4976</v>
      </c>
      <c r="B467" s="832" t="s">
        <v>4992</v>
      </c>
      <c r="C467" s="832" t="s">
        <v>605</v>
      </c>
      <c r="D467" s="832" t="s">
        <v>2176</v>
      </c>
      <c r="E467" s="832" t="s">
        <v>4959</v>
      </c>
      <c r="F467" s="832" t="s">
        <v>4963</v>
      </c>
      <c r="G467" s="832" t="s">
        <v>4964</v>
      </c>
      <c r="H467" s="849">
        <v>43</v>
      </c>
      <c r="I467" s="849">
        <v>5074</v>
      </c>
      <c r="J467" s="832">
        <v>1.1844070961718021</v>
      </c>
      <c r="K467" s="832">
        <v>118</v>
      </c>
      <c r="L467" s="849">
        <v>34</v>
      </c>
      <c r="M467" s="849">
        <v>4284</v>
      </c>
      <c r="N467" s="832">
        <v>1</v>
      </c>
      <c r="O467" s="832">
        <v>126</v>
      </c>
      <c r="P467" s="849">
        <v>36</v>
      </c>
      <c r="Q467" s="849">
        <v>4536</v>
      </c>
      <c r="R467" s="837">
        <v>1.0588235294117647</v>
      </c>
      <c r="S467" s="850">
        <v>126</v>
      </c>
    </row>
    <row r="468" spans="1:19" ht="14.4" customHeight="1" x14ac:dyDescent="0.3">
      <c r="A468" s="831" t="s">
        <v>4976</v>
      </c>
      <c r="B468" s="832" t="s">
        <v>4992</v>
      </c>
      <c r="C468" s="832" t="s">
        <v>605</v>
      </c>
      <c r="D468" s="832" t="s">
        <v>2176</v>
      </c>
      <c r="E468" s="832" t="s">
        <v>4959</v>
      </c>
      <c r="F468" s="832" t="s">
        <v>5076</v>
      </c>
      <c r="G468" s="832" t="s">
        <v>4979</v>
      </c>
      <c r="H468" s="849">
        <v>2</v>
      </c>
      <c r="I468" s="849">
        <v>974</v>
      </c>
      <c r="J468" s="832"/>
      <c r="K468" s="832">
        <v>487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4976</v>
      </c>
      <c r="B469" s="832" t="s">
        <v>4992</v>
      </c>
      <c r="C469" s="832" t="s">
        <v>605</v>
      </c>
      <c r="D469" s="832" t="s">
        <v>2176</v>
      </c>
      <c r="E469" s="832" t="s">
        <v>4959</v>
      </c>
      <c r="F469" s="832" t="s">
        <v>4978</v>
      </c>
      <c r="G469" s="832" t="s">
        <v>4979</v>
      </c>
      <c r="H469" s="849">
        <v>1</v>
      </c>
      <c r="I469" s="849">
        <v>559</v>
      </c>
      <c r="J469" s="832"/>
      <c r="K469" s="832">
        <v>559</v>
      </c>
      <c r="L469" s="849"/>
      <c r="M469" s="849"/>
      <c r="N469" s="832"/>
      <c r="O469" s="832"/>
      <c r="P469" s="849">
        <v>2</v>
      </c>
      <c r="Q469" s="849">
        <v>1136</v>
      </c>
      <c r="R469" s="837"/>
      <c r="S469" s="850">
        <v>568</v>
      </c>
    </row>
    <row r="470" spans="1:19" ht="14.4" customHeight="1" x14ac:dyDescent="0.3">
      <c r="A470" s="831" t="s">
        <v>4976</v>
      </c>
      <c r="B470" s="832" t="s">
        <v>4992</v>
      </c>
      <c r="C470" s="832" t="s">
        <v>605</v>
      </c>
      <c r="D470" s="832" t="s">
        <v>2176</v>
      </c>
      <c r="E470" s="832" t="s">
        <v>4959</v>
      </c>
      <c r="F470" s="832" t="s">
        <v>4969</v>
      </c>
      <c r="G470" s="832" t="s">
        <v>4970</v>
      </c>
      <c r="H470" s="849">
        <v>6</v>
      </c>
      <c r="I470" s="849">
        <v>1794</v>
      </c>
      <c r="J470" s="832"/>
      <c r="K470" s="832">
        <v>299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4976</v>
      </c>
      <c r="B471" s="832" t="s">
        <v>4992</v>
      </c>
      <c r="C471" s="832" t="s">
        <v>605</v>
      </c>
      <c r="D471" s="832" t="s">
        <v>2176</v>
      </c>
      <c r="E471" s="832" t="s">
        <v>4959</v>
      </c>
      <c r="F471" s="832" t="s">
        <v>4971</v>
      </c>
      <c r="G471" s="832" t="s">
        <v>4970</v>
      </c>
      <c r="H471" s="849">
        <v>18</v>
      </c>
      <c r="I471" s="849">
        <v>6678</v>
      </c>
      <c r="J471" s="832">
        <v>0.65087719298245617</v>
      </c>
      <c r="K471" s="832">
        <v>371</v>
      </c>
      <c r="L471" s="849">
        <v>27</v>
      </c>
      <c r="M471" s="849">
        <v>10260</v>
      </c>
      <c r="N471" s="832">
        <v>1</v>
      </c>
      <c r="O471" s="832">
        <v>380</v>
      </c>
      <c r="P471" s="849">
        <v>14</v>
      </c>
      <c r="Q471" s="849">
        <v>5320</v>
      </c>
      <c r="R471" s="837">
        <v>0.51851851851851849</v>
      </c>
      <c r="S471" s="850">
        <v>380</v>
      </c>
    </row>
    <row r="472" spans="1:19" ht="14.4" customHeight="1" x14ac:dyDescent="0.3">
      <c r="A472" s="831" t="s">
        <v>4976</v>
      </c>
      <c r="B472" s="832" t="s">
        <v>4992</v>
      </c>
      <c r="C472" s="832" t="s">
        <v>605</v>
      </c>
      <c r="D472" s="832" t="s">
        <v>4911</v>
      </c>
      <c r="E472" s="832" t="s">
        <v>5026</v>
      </c>
      <c r="F472" s="832" t="s">
        <v>5073</v>
      </c>
      <c r="G472" s="832" t="s">
        <v>5074</v>
      </c>
      <c r="H472" s="849"/>
      <c r="I472" s="849"/>
      <c r="J472" s="832"/>
      <c r="K472" s="832"/>
      <c r="L472" s="849">
        <v>5</v>
      </c>
      <c r="M472" s="849">
        <v>4523.75</v>
      </c>
      <c r="N472" s="832">
        <v>1</v>
      </c>
      <c r="O472" s="832">
        <v>904.75</v>
      </c>
      <c r="P472" s="849"/>
      <c r="Q472" s="849"/>
      <c r="R472" s="837"/>
      <c r="S472" s="850"/>
    </row>
    <row r="473" spans="1:19" ht="14.4" customHeight="1" x14ac:dyDescent="0.3">
      <c r="A473" s="831" t="s">
        <v>4976</v>
      </c>
      <c r="B473" s="832" t="s">
        <v>4992</v>
      </c>
      <c r="C473" s="832" t="s">
        <v>605</v>
      </c>
      <c r="D473" s="832" t="s">
        <v>4911</v>
      </c>
      <c r="E473" s="832" t="s">
        <v>4959</v>
      </c>
      <c r="F473" s="832" t="s">
        <v>4960</v>
      </c>
      <c r="G473" s="832" t="s">
        <v>4961</v>
      </c>
      <c r="H473" s="849">
        <v>1</v>
      </c>
      <c r="I473" s="849">
        <v>235</v>
      </c>
      <c r="J473" s="832">
        <v>0.13375071143995446</v>
      </c>
      <c r="K473" s="832">
        <v>235</v>
      </c>
      <c r="L473" s="849">
        <v>7</v>
      </c>
      <c r="M473" s="849">
        <v>1757</v>
      </c>
      <c r="N473" s="832">
        <v>1</v>
      </c>
      <c r="O473" s="832">
        <v>251</v>
      </c>
      <c r="P473" s="849">
        <v>1</v>
      </c>
      <c r="Q473" s="849">
        <v>251</v>
      </c>
      <c r="R473" s="837">
        <v>0.14285714285714285</v>
      </c>
      <c r="S473" s="850">
        <v>251</v>
      </c>
    </row>
    <row r="474" spans="1:19" ht="14.4" customHeight="1" x14ac:dyDescent="0.3">
      <c r="A474" s="831" t="s">
        <v>4976</v>
      </c>
      <c r="B474" s="832" t="s">
        <v>4992</v>
      </c>
      <c r="C474" s="832" t="s">
        <v>605</v>
      </c>
      <c r="D474" s="832" t="s">
        <v>4911</v>
      </c>
      <c r="E474" s="832" t="s">
        <v>4959</v>
      </c>
      <c r="F474" s="832" t="s">
        <v>4963</v>
      </c>
      <c r="G474" s="832" t="s">
        <v>4964</v>
      </c>
      <c r="H474" s="849">
        <v>1</v>
      </c>
      <c r="I474" s="849">
        <v>118</v>
      </c>
      <c r="J474" s="832">
        <v>8.5137085137085136E-2</v>
      </c>
      <c r="K474" s="832">
        <v>118</v>
      </c>
      <c r="L474" s="849">
        <v>11</v>
      </c>
      <c r="M474" s="849">
        <v>1386</v>
      </c>
      <c r="N474" s="832">
        <v>1</v>
      </c>
      <c r="O474" s="832">
        <v>126</v>
      </c>
      <c r="P474" s="849">
        <v>6</v>
      </c>
      <c r="Q474" s="849">
        <v>756</v>
      </c>
      <c r="R474" s="837">
        <v>0.54545454545454541</v>
      </c>
      <c r="S474" s="850">
        <v>126</v>
      </c>
    </row>
    <row r="475" spans="1:19" ht="14.4" customHeight="1" x14ac:dyDescent="0.3">
      <c r="A475" s="831" t="s">
        <v>4976</v>
      </c>
      <c r="B475" s="832" t="s">
        <v>4992</v>
      </c>
      <c r="C475" s="832" t="s">
        <v>605</v>
      </c>
      <c r="D475" s="832" t="s">
        <v>4911</v>
      </c>
      <c r="E475" s="832" t="s">
        <v>4959</v>
      </c>
      <c r="F475" s="832" t="s">
        <v>5076</v>
      </c>
      <c r="G475" s="832" t="s">
        <v>4979</v>
      </c>
      <c r="H475" s="849"/>
      <c r="I475" s="849"/>
      <c r="J475" s="832"/>
      <c r="K475" s="832"/>
      <c r="L475" s="849">
        <v>1</v>
      </c>
      <c r="M475" s="849">
        <v>495</v>
      </c>
      <c r="N475" s="832">
        <v>1</v>
      </c>
      <c r="O475" s="832">
        <v>495</v>
      </c>
      <c r="P475" s="849"/>
      <c r="Q475" s="849"/>
      <c r="R475" s="837"/>
      <c r="S475" s="850"/>
    </row>
    <row r="476" spans="1:19" ht="14.4" customHeight="1" x14ac:dyDescent="0.3">
      <c r="A476" s="831" t="s">
        <v>4976</v>
      </c>
      <c r="B476" s="832" t="s">
        <v>4992</v>
      </c>
      <c r="C476" s="832" t="s">
        <v>605</v>
      </c>
      <c r="D476" s="832" t="s">
        <v>4911</v>
      </c>
      <c r="E476" s="832" t="s">
        <v>4959</v>
      </c>
      <c r="F476" s="832" t="s">
        <v>4965</v>
      </c>
      <c r="G476" s="832" t="s">
        <v>4966</v>
      </c>
      <c r="H476" s="849"/>
      <c r="I476" s="849"/>
      <c r="J476" s="832"/>
      <c r="K476" s="832"/>
      <c r="L476" s="849">
        <v>3</v>
      </c>
      <c r="M476" s="849">
        <v>645</v>
      </c>
      <c r="N476" s="832">
        <v>1</v>
      </c>
      <c r="O476" s="832">
        <v>215</v>
      </c>
      <c r="P476" s="849"/>
      <c r="Q476" s="849"/>
      <c r="R476" s="837"/>
      <c r="S476" s="850"/>
    </row>
    <row r="477" spans="1:19" ht="14.4" customHeight="1" x14ac:dyDescent="0.3">
      <c r="A477" s="831" t="s">
        <v>4976</v>
      </c>
      <c r="B477" s="832" t="s">
        <v>4992</v>
      </c>
      <c r="C477" s="832" t="s">
        <v>605</v>
      </c>
      <c r="D477" s="832" t="s">
        <v>4911</v>
      </c>
      <c r="E477" s="832" t="s">
        <v>4959</v>
      </c>
      <c r="F477" s="832" t="s">
        <v>4967</v>
      </c>
      <c r="G477" s="832" t="s">
        <v>4968</v>
      </c>
      <c r="H477" s="849"/>
      <c r="I477" s="849"/>
      <c r="J477" s="832"/>
      <c r="K477" s="832"/>
      <c r="L477" s="849">
        <v>8</v>
      </c>
      <c r="M477" s="849">
        <v>680</v>
      </c>
      <c r="N477" s="832">
        <v>1</v>
      </c>
      <c r="O477" s="832">
        <v>85</v>
      </c>
      <c r="P477" s="849"/>
      <c r="Q477" s="849"/>
      <c r="R477" s="837"/>
      <c r="S477" s="850"/>
    </row>
    <row r="478" spans="1:19" ht="14.4" customHeight="1" x14ac:dyDescent="0.3">
      <c r="A478" s="831" t="s">
        <v>4976</v>
      </c>
      <c r="B478" s="832" t="s">
        <v>4992</v>
      </c>
      <c r="C478" s="832" t="s">
        <v>605</v>
      </c>
      <c r="D478" s="832" t="s">
        <v>4911</v>
      </c>
      <c r="E478" s="832" t="s">
        <v>4959</v>
      </c>
      <c r="F478" s="832" t="s">
        <v>4969</v>
      </c>
      <c r="G478" s="832" t="s">
        <v>4970</v>
      </c>
      <c r="H478" s="849"/>
      <c r="I478" s="849"/>
      <c r="J478" s="832"/>
      <c r="K478" s="832"/>
      <c r="L478" s="849">
        <v>4</v>
      </c>
      <c r="M478" s="849">
        <v>1228</v>
      </c>
      <c r="N478" s="832">
        <v>1</v>
      </c>
      <c r="O478" s="832">
        <v>307</v>
      </c>
      <c r="P478" s="849">
        <v>1</v>
      </c>
      <c r="Q478" s="849">
        <v>307</v>
      </c>
      <c r="R478" s="837">
        <v>0.25</v>
      </c>
      <c r="S478" s="850">
        <v>307</v>
      </c>
    </row>
    <row r="479" spans="1:19" ht="14.4" customHeight="1" x14ac:dyDescent="0.3">
      <c r="A479" s="831" t="s">
        <v>4976</v>
      </c>
      <c r="B479" s="832" t="s">
        <v>4992</v>
      </c>
      <c r="C479" s="832" t="s">
        <v>605</v>
      </c>
      <c r="D479" s="832" t="s">
        <v>4911</v>
      </c>
      <c r="E479" s="832" t="s">
        <v>4959</v>
      </c>
      <c r="F479" s="832" t="s">
        <v>4971</v>
      </c>
      <c r="G479" s="832" t="s">
        <v>4970</v>
      </c>
      <c r="H479" s="849">
        <v>2</v>
      </c>
      <c r="I479" s="849">
        <v>742</v>
      </c>
      <c r="J479" s="832">
        <v>0.39052631578947367</v>
      </c>
      <c r="K479" s="832">
        <v>371</v>
      </c>
      <c r="L479" s="849">
        <v>5</v>
      </c>
      <c r="M479" s="849">
        <v>1900</v>
      </c>
      <c r="N479" s="832">
        <v>1</v>
      </c>
      <c r="O479" s="832">
        <v>380</v>
      </c>
      <c r="P479" s="849"/>
      <c r="Q479" s="849"/>
      <c r="R479" s="837"/>
      <c r="S479" s="850"/>
    </row>
    <row r="480" spans="1:19" ht="14.4" customHeight="1" x14ac:dyDescent="0.3">
      <c r="A480" s="831" t="s">
        <v>4976</v>
      </c>
      <c r="B480" s="832" t="s">
        <v>4992</v>
      </c>
      <c r="C480" s="832" t="s">
        <v>605</v>
      </c>
      <c r="D480" s="832" t="s">
        <v>2177</v>
      </c>
      <c r="E480" s="832" t="s">
        <v>4959</v>
      </c>
      <c r="F480" s="832" t="s">
        <v>4960</v>
      </c>
      <c r="G480" s="832" t="s">
        <v>4961</v>
      </c>
      <c r="H480" s="849"/>
      <c r="I480" s="849"/>
      <c r="J480" s="832"/>
      <c r="K480" s="832"/>
      <c r="L480" s="849">
        <v>8</v>
      </c>
      <c r="M480" s="849">
        <v>2008</v>
      </c>
      <c r="N480" s="832">
        <v>1</v>
      </c>
      <c r="O480" s="832">
        <v>251</v>
      </c>
      <c r="P480" s="849">
        <v>18</v>
      </c>
      <c r="Q480" s="849">
        <v>4518</v>
      </c>
      <c r="R480" s="837">
        <v>2.25</v>
      </c>
      <c r="S480" s="850">
        <v>251</v>
      </c>
    </row>
    <row r="481" spans="1:19" ht="14.4" customHeight="1" x14ac:dyDescent="0.3">
      <c r="A481" s="831" t="s">
        <v>4976</v>
      </c>
      <c r="B481" s="832" t="s">
        <v>4992</v>
      </c>
      <c r="C481" s="832" t="s">
        <v>605</v>
      </c>
      <c r="D481" s="832" t="s">
        <v>2177</v>
      </c>
      <c r="E481" s="832" t="s">
        <v>4959</v>
      </c>
      <c r="F481" s="832" t="s">
        <v>4963</v>
      </c>
      <c r="G481" s="832" t="s">
        <v>4964</v>
      </c>
      <c r="H481" s="849"/>
      <c r="I481" s="849"/>
      <c r="J481" s="832"/>
      <c r="K481" s="832"/>
      <c r="L481" s="849">
        <v>8</v>
      </c>
      <c r="M481" s="849">
        <v>1008</v>
      </c>
      <c r="N481" s="832">
        <v>1</v>
      </c>
      <c r="O481" s="832">
        <v>126</v>
      </c>
      <c r="P481" s="849">
        <v>63</v>
      </c>
      <c r="Q481" s="849">
        <v>7938</v>
      </c>
      <c r="R481" s="837">
        <v>7.875</v>
      </c>
      <c r="S481" s="850">
        <v>126</v>
      </c>
    </row>
    <row r="482" spans="1:19" ht="14.4" customHeight="1" x14ac:dyDescent="0.3">
      <c r="A482" s="831" t="s">
        <v>4976</v>
      </c>
      <c r="B482" s="832" t="s">
        <v>4992</v>
      </c>
      <c r="C482" s="832" t="s">
        <v>605</v>
      </c>
      <c r="D482" s="832" t="s">
        <v>2177</v>
      </c>
      <c r="E482" s="832" t="s">
        <v>4959</v>
      </c>
      <c r="F482" s="832" t="s">
        <v>4978</v>
      </c>
      <c r="G482" s="832" t="s">
        <v>4979</v>
      </c>
      <c r="H482" s="849"/>
      <c r="I482" s="849"/>
      <c r="J482" s="832"/>
      <c r="K482" s="832"/>
      <c r="L482" s="849"/>
      <c r="M482" s="849"/>
      <c r="N482" s="832"/>
      <c r="O482" s="832"/>
      <c r="P482" s="849">
        <v>2</v>
      </c>
      <c r="Q482" s="849">
        <v>1136</v>
      </c>
      <c r="R482" s="837"/>
      <c r="S482" s="850">
        <v>568</v>
      </c>
    </row>
    <row r="483" spans="1:19" ht="14.4" customHeight="1" x14ac:dyDescent="0.3">
      <c r="A483" s="831" t="s">
        <v>4976</v>
      </c>
      <c r="B483" s="832" t="s">
        <v>4992</v>
      </c>
      <c r="C483" s="832" t="s">
        <v>605</v>
      </c>
      <c r="D483" s="832" t="s">
        <v>2177</v>
      </c>
      <c r="E483" s="832" t="s">
        <v>4959</v>
      </c>
      <c r="F483" s="832" t="s">
        <v>4980</v>
      </c>
      <c r="G483" s="832" t="s">
        <v>4981</v>
      </c>
      <c r="H483" s="849"/>
      <c r="I483" s="849"/>
      <c r="J483" s="832"/>
      <c r="K483" s="832"/>
      <c r="L483" s="849"/>
      <c r="M483" s="849"/>
      <c r="N483" s="832"/>
      <c r="O483" s="832"/>
      <c r="P483" s="849">
        <v>11</v>
      </c>
      <c r="Q483" s="849">
        <v>5082</v>
      </c>
      <c r="R483" s="837"/>
      <c r="S483" s="850">
        <v>462</v>
      </c>
    </row>
    <row r="484" spans="1:19" ht="14.4" customHeight="1" x14ac:dyDescent="0.3">
      <c r="A484" s="831" t="s">
        <v>4976</v>
      </c>
      <c r="B484" s="832" t="s">
        <v>4992</v>
      </c>
      <c r="C484" s="832" t="s">
        <v>605</v>
      </c>
      <c r="D484" s="832" t="s">
        <v>2177</v>
      </c>
      <c r="E484" s="832" t="s">
        <v>4959</v>
      </c>
      <c r="F484" s="832" t="s">
        <v>4967</v>
      </c>
      <c r="G484" s="832" t="s">
        <v>4968</v>
      </c>
      <c r="H484" s="849"/>
      <c r="I484" s="849"/>
      <c r="J484" s="832"/>
      <c r="K484" s="832"/>
      <c r="L484" s="849">
        <v>1</v>
      </c>
      <c r="M484" s="849">
        <v>85</v>
      </c>
      <c r="N484" s="832">
        <v>1</v>
      </c>
      <c r="O484" s="832">
        <v>85</v>
      </c>
      <c r="P484" s="849">
        <v>1</v>
      </c>
      <c r="Q484" s="849">
        <v>85</v>
      </c>
      <c r="R484" s="837">
        <v>1</v>
      </c>
      <c r="S484" s="850">
        <v>85</v>
      </c>
    </row>
    <row r="485" spans="1:19" ht="14.4" customHeight="1" x14ac:dyDescent="0.3">
      <c r="A485" s="831" t="s">
        <v>4976</v>
      </c>
      <c r="B485" s="832" t="s">
        <v>4992</v>
      </c>
      <c r="C485" s="832" t="s">
        <v>605</v>
      </c>
      <c r="D485" s="832" t="s">
        <v>2177</v>
      </c>
      <c r="E485" s="832" t="s">
        <v>4959</v>
      </c>
      <c r="F485" s="832" t="s">
        <v>4969</v>
      </c>
      <c r="G485" s="832" t="s">
        <v>4970</v>
      </c>
      <c r="H485" s="849"/>
      <c r="I485" s="849"/>
      <c r="J485" s="832"/>
      <c r="K485" s="832"/>
      <c r="L485" s="849">
        <v>6</v>
      </c>
      <c r="M485" s="849">
        <v>1842</v>
      </c>
      <c r="N485" s="832">
        <v>1</v>
      </c>
      <c r="O485" s="832">
        <v>307</v>
      </c>
      <c r="P485" s="849">
        <v>1</v>
      </c>
      <c r="Q485" s="849">
        <v>307</v>
      </c>
      <c r="R485" s="837">
        <v>0.16666666666666666</v>
      </c>
      <c r="S485" s="850">
        <v>307</v>
      </c>
    </row>
    <row r="486" spans="1:19" ht="14.4" customHeight="1" x14ac:dyDescent="0.3">
      <c r="A486" s="831" t="s">
        <v>4976</v>
      </c>
      <c r="B486" s="832" t="s">
        <v>4992</v>
      </c>
      <c r="C486" s="832" t="s">
        <v>605</v>
      </c>
      <c r="D486" s="832" t="s">
        <v>2177</v>
      </c>
      <c r="E486" s="832" t="s">
        <v>4959</v>
      </c>
      <c r="F486" s="832" t="s">
        <v>4971</v>
      </c>
      <c r="G486" s="832" t="s">
        <v>4970</v>
      </c>
      <c r="H486" s="849"/>
      <c r="I486" s="849"/>
      <c r="J486" s="832"/>
      <c r="K486" s="832"/>
      <c r="L486" s="849">
        <v>3</v>
      </c>
      <c r="M486" s="849">
        <v>1140</v>
      </c>
      <c r="N486" s="832">
        <v>1</v>
      </c>
      <c r="O486" s="832">
        <v>380</v>
      </c>
      <c r="P486" s="849">
        <v>8</v>
      </c>
      <c r="Q486" s="849">
        <v>3040</v>
      </c>
      <c r="R486" s="837">
        <v>2.6666666666666665</v>
      </c>
      <c r="S486" s="850">
        <v>380</v>
      </c>
    </row>
    <row r="487" spans="1:19" ht="14.4" customHeight="1" x14ac:dyDescent="0.3">
      <c r="A487" s="831" t="s">
        <v>4976</v>
      </c>
      <c r="B487" s="832" t="s">
        <v>4992</v>
      </c>
      <c r="C487" s="832" t="s">
        <v>605</v>
      </c>
      <c r="D487" s="832" t="s">
        <v>2178</v>
      </c>
      <c r="E487" s="832" t="s">
        <v>4959</v>
      </c>
      <c r="F487" s="832" t="s">
        <v>4960</v>
      </c>
      <c r="G487" s="832" t="s">
        <v>4961</v>
      </c>
      <c r="H487" s="849">
        <v>2</v>
      </c>
      <c r="I487" s="849">
        <v>470</v>
      </c>
      <c r="J487" s="832"/>
      <c r="K487" s="832">
        <v>235</v>
      </c>
      <c r="L487" s="849"/>
      <c r="M487" s="849"/>
      <c r="N487" s="832"/>
      <c r="O487" s="832"/>
      <c r="P487" s="849">
        <v>1</v>
      </c>
      <c r="Q487" s="849">
        <v>251</v>
      </c>
      <c r="R487" s="837"/>
      <c r="S487" s="850">
        <v>251</v>
      </c>
    </row>
    <row r="488" spans="1:19" ht="14.4" customHeight="1" x14ac:dyDescent="0.3">
      <c r="A488" s="831" t="s">
        <v>4976</v>
      </c>
      <c r="B488" s="832" t="s">
        <v>4992</v>
      </c>
      <c r="C488" s="832" t="s">
        <v>605</v>
      </c>
      <c r="D488" s="832" t="s">
        <v>2178</v>
      </c>
      <c r="E488" s="832" t="s">
        <v>4959</v>
      </c>
      <c r="F488" s="832" t="s">
        <v>4963</v>
      </c>
      <c r="G488" s="832" t="s">
        <v>4964</v>
      </c>
      <c r="H488" s="849">
        <v>1</v>
      </c>
      <c r="I488" s="849">
        <v>118</v>
      </c>
      <c r="J488" s="832"/>
      <c r="K488" s="832">
        <v>118</v>
      </c>
      <c r="L488" s="849"/>
      <c r="M488" s="849"/>
      <c r="N488" s="832"/>
      <c r="O488" s="832"/>
      <c r="P488" s="849">
        <v>1</v>
      </c>
      <c r="Q488" s="849">
        <v>126</v>
      </c>
      <c r="R488" s="837"/>
      <c r="S488" s="850">
        <v>126</v>
      </c>
    </row>
    <row r="489" spans="1:19" ht="14.4" customHeight="1" x14ac:dyDescent="0.3">
      <c r="A489" s="831" t="s">
        <v>4976</v>
      </c>
      <c r="B489" s="832" t="s">
        <v>4992</v>
      </c>
      <c r="C489" s="832" t="s">
        <v>605</v>
      </c>
      <c r="D489" s="832" t="s">
        <v>2178</v>
      </c>
      <c r="E489" s="832" t="s">
        <v>4959</v>
      </c>
      <c r="F489" s="832" t="s">
        <v>4969</v>
      </c>
      <c r="G489" s="832" t="s">
        <v>4970</v>
      </c>
      <c r="H489" s="849">
        <v>3</v>
      </c>
      <c r="I489" s="849">
        <v>897</v>
      </c>
      <c r="J489" s="832"/>
      <c r="K489" s="832">
        <v>299</v>
      </c>
      <c r="L489" s="849"/>
      <c r="M489" s="849"/>
      <c r="N489" s="832"/>
      <c r="O489" s="832"/>
      <c r="P489" s="849">
        <v>1</v>
      </c>
      <c r="Q489" s="849">
        <v>307</v>
      </c>
      <c r="R489" s="837"/>
      <c r="S489" s="850">
        <v>307</v>
      </c>
    </row>
    <row r="490" spans="1:19" ht="14.4" customHeight="1" x14ac:dyDescent="0.3">
      <c r="A490" s="831" t="s">
        <v>4976</v>
      </c>
      <c r="B490" s="832" t="s">
        <v>4992</v>
      </c>
      <c r="C490" s="832" t="s">
        <v>605</v>
      </c>
      <c r="D490" s="832" t="s">
        <v>4918</v>
      </c>
      <c r="E490" s="832" t="s">
        <v>4959</v>
      </c>
      <c r="F490" s="832" t="s">
        <v>4960</v>
      </c>
      <c r="G490" s="832" t="s">
        <v>4961</v>
      </c>
      <c r="H490" s="849">
        <v>6</v>
      </c>
      <c r="I490" s="849">
        <v>1410</v>
      </c>
      <c r="J490" s="832"/>
      <c r="K490" s="832">
        <v>235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4976</v>
      </c>
      <c r="B491" s="832" t="s">
        <v>4992</v>
      </c>
      <c r="C491" s="832" t="s">
        <v>605</v>
      </c>
      <c r="D491" s="832" t="s">
        <v>4918</v>
      </c>
      <c r="E491" s="832" t="s">
        <v>4959</v>
      </c>
      <c r="F491" s="832" t="s">
        <v>4963</v>
      </c>
      <c r="G491" s="832" t="s">
        <v>4964</v>
      </c>
      <c r="H491" s="849">
        <v>9</v>
      </c>
      <c r="I491" s="849">
        <v>1062</v>
      </c>
      <c r="J491" s="832"/>
      <c r="K491" s="832">
        <v>118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4976</v>
      </c>
      <c r="B492" s="832" t="s">
        <v>4992</v>
      </c>
      <c r="C492" s="832" t="s">
        <v>605</v>
      </c>
      <c r="D492" s="832" t="s">
        <v>4918</v>
      </c>
      <c r="E492" s="832" t="s">
        <v>4959</v>
      </c>
      <c r="F492" s="832" t="s">
        <v>5077</v>
      </c>
      <c r="G492" s="832" t="s">
        <v>5078</v>
      </c>
      <c r="H492" s="849">
        <v>2</v>
      </c>
      <c r="I492" s="849">
        <v>1360</v>
      </c>
      <c r="J492" s="832"/>
      <c r="K492" s="832">
        <v>680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4976</v>
      </c>
      <c r="B493" s="832" t="s">
        <v>4992</v>
      </c>
      <c r="C493" s="832" t="s">
        <v>605</v>
      </c>
      <c r="D493" s="832" t="s">
        <v>4918</v>
      </c>
      <c r="E493" s="832" t="s">
        <v>4959</v>
      </c>
      <c r="F493" s="832" t="s">
        <v>5079</v>
      </c>
      <c r="G493" s="832" t="s">
        <v>5078</v>
      </c>
      <c r="H493" s="849">
        <v>2</v>
      </c>
      <c r="I493" s="849">
        <v>1504</v>
      </c>
      <c r="J493" s="832"/>
      <c r="K493" s="832">
        <v>752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4976</v>
      </c>
      <c r="B494" s="832" t="s">
        <v>4992</v>
      </c>
      <c r="C494" s="832" t="s">
        <v>605</v>
      </c>
      <c r="D494" s="832" t="s">
        <v>4918</v>
      </c>
      <c r="E494" s="832" t="s">
        <v>4959</v>
      </c>
      <c r="F494" s="832" t="s">
        <v>4967</v>
      </c>
      <c r="G494" s="832" t="s">
        <v>4968</v>
      </c>
      <c r="H494" s="849">
        <v>3</v>
      </c>
      <c r="I494" s="849">
        <v>255</v>
      </c>
      <c r="J494" s="832"/>
      <c r="K494" s="832">
        <v>85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4976</v>
      </c>
      <c r="B495" s="832" t="s">
        <v>4992</v>
      </c>
      <c r="C495" s="832" t="s">
        <v>605</v>
      </c>
      <c r="D495" s="832" t="s">
        <v>4918</v>
      </c>
      <c r="E495" s="832" t="s">
        <v>4959</v>
      </c>
      <c r="F495" s="832" t="s">
        <v>4969</v>
      </c>
      <c r="G495" s="832" t="s">
        <v>4970</v>
      </c>
      <c r="H495" s="849">
        <v>5</v>
      </c>
      <c r="I495" s="849">
        <v>1495</v>
      </c>
      <c r="J495" s="832"/>
      <c r="K495" s="832">
        <v>299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4976</v>
      </c>
      <c r="B496" s="832" t="s">
        <v>4992</v>
      </c>
      <c r="C496" s="832" t="s">
        <v>605</v>
      </c>
      <c r="D496" s="832" t="s">
        <v>4918</v>
      </c>
      <c r="E496" s="832" t="s">
        <v>4959</v>
      </c>
      <c r="F496" s="832" t="s">
        <v>4971</v>
      </c>
      <c r="G496" s="832" t="s">
        <v>4970</v>
      </c>
      <c r="H496" s="849">
        <v>2</v>
      </c>
      <c r="I496" s="849">
        <v>742</v>
      </c>
      <c r="J496" s="832"/>
      <c r="K496" s="832">
        <v>371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4976</v>
      </c>
      <c r="B497" s="832" t="s">
        <v>4992</v>
      </c>
      <c r="C497" s="832" t="s">
        <v>605</v>
      </c>
      <c r="D497" s="832" t="s">
        <v>2179</v>
      </c>
      <c r="E497" s="832" t="s">
        <v>4959</v>
      </c>
      <c r="F497" s="832" t="s">
        <v>4960</v>
      </c>
      <c r="G497" s="832" t="s">
        <v>4961</v>
      </c>
      <c r="H497" s="849">
        <v>1</v>
      </c>
      <c r="I497" s="849">
        <v>235</v>
      </c>
      <c r="J497" s="832">
        <v>0.46812749003984061</v>
      </c>
      <c r="K497" s="832">
        <v>235</v>
      </c>
      <c r="L497" s="849">
        <v>2</v>
      </c>
      <c r="M497" s="849">
        <v>502</v>
      </c>
      <c r="N497" s="832">
        <v>1</v>
      </c>
      <c r="O497" s="832">
        <v>251</v>
      </c>
      <c r="P497" s="849">
        <v>3</v>
      </c>
      <c r="Q497" s="849">
        <v>753</v>
      </c>
      <c r="R497" s="837">
        <v>1.5</v>
      </c>
      <c r="S497" s="850">
        <v>251</v>
      </c>
    </row>
    <row r="498" spans="1:19" ht="14.4" customHeight="1" x14ac:dyDescent="0.3">
      <c r="A498" s="831" t="s">
        <v>4976</v>
      </c>
      <c r="B498" s="832" t="s">
        <v>4992</v>
      </c>
      <c r="C498" s="832" t="s">
        <v>605</v>
      </c>
      <c r="D498" s="832" t="s">
        <v>2179</v>
      </c>
      <c r="E498" s="832" t="s">
        <v>4959</v>
      </c>
      <c r="F498" s="832" t="s">
        <v>4963</v>
      </c>
      <c r="G498" s="832" t="s">
        <v>4964</v>
      </c>
      <c r="H498" s="849">
        <v>2</v>
      </c>
      <c r="I498" s="849">
        <v>236</v>
      </c>
      <c r="J498" s="832">
        <v>0.93650793650793651</v>
      </c>
      <c r="K498" s="832">
        <v>118</v>
      </c>
      <c r="L498" s="849">
        <v>2</v>
      </c>
      <c r="M498" s="849">
        <v>252</v>
      </c>
      <c r="N498" s="832">
        <v>1</v>
      </c>
      <c r="O498" s="832">
        <v>126</v>
      </c>
      <c r="P498" s="849">
        <v>8</v>
      </c>
      <c r="Q498" s="849">
        <v>1008</v>
      </c>
      <c r="R498" s="837">
        <v>4</v>
      </c>
      <c r="S498" s="850">
        <v>126</v>
      </c>
    </row>
    <row r="499" spans="1:19" ht="14.4" customHeight="1" x14ac:dyDescent="0.3">
      <c r="A499" s="831" t="s">
        <v>4976</v>
      </c>
      <c r="B499" s="832" t="s">
        <v>4992</v>
      </c>
      <c r="C499" s="832" t="s">
        <v>605</v>
      </c>
      <c r="D499" s="832" t="s">
        <v>2179</v>
      </c>
      <c r="E499" s="832" t="s">
        <v>4959</v>
      </c>
      <c r="F499" s="832" t="s">
        <v>5075</v>
      </c>
      <c r="G499" s="832" t="s">
        <v>4990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331</v>
      </c>
      <c r="R499" s="837"/>
      <c r="S499" s="850">
        <v>331</v>
      </c>
    </row>
    <row r="500" spans="1:19" ht="14.4" customHeight="1" x14ac:dyDescent="0.3">
      <c r="A500" s="831" t="s">
        <v>4976</v>
      </c>
      <c r="B500" s="832" t="s">
        <v>4992</v>
      </c>
      <c r="C500" s="832" t="s">
        <v>605</v>
      </c>
      <c r="D500" s="832" t="s">
        <v>2179</v>
      </c>
      <c r="E500" s="832" t="s">
        <v>4959</v>
      </c>
      <c r="F500" s="832" t="s">
        <v>5076</v>
      </c>
      <c r="G500" s="832" t="s">
        <v>4979</v>
      </c>
      <c r="H500" s="849">
        <v>1</v>
      </c>
      <c r="I500" s="849">
        <v>487</v>
      </c>
      <c r="J500" s="832"/>
      <c r="K500" s="832">
        <v>487</v>
      </c>
      <c r="L500" s="849"/>
      <c r="M500" s="849"/>
      <c r="N500" s="832"/>
      <c r="O500" s="832"/>
      <c r="P500" s="849">
        <v>1</v>
      </c>
      <c r="Q500" s="849">
        <v>495</v>
      </c>
      <c r="R500" s="837"/>
      <c r="S500" s="850">
        <v>495</v>
      </c>
    </row>
    <row r="501" spans="1:19" ht="14.4" customHeight="1" x14ac:dyDescent="0.3">
      <c r="A501" s="831" t="s">
        <v>4976</v>
      </c>
      <c r="B501" s="832" t="s">
        <v>4992</v>
      </c>
      <c r="C501" s="832" t="s">
        <v>605</v>
      </c>
      <c r="D501" s="832" t="s">
        <v>2179</v>
      </c>
      <c r="E501" s="832" t="s">
        <v>4959</v>
      </c>
      <c r="F501" s="832" t="s">
        <v>4978</v>
      </c>
      <c r="G501" s="832" t="s">
        <v>4979</v>
      </c>
      <c r="H501" s="849"/>
      <c r="I501" s="849"/>
      <c r="J501" s="832"/>
      <c r="K501" s="832"/>
      <c r="L501" s="849"/>
      <c r="M501" s="849"/>
      <c r="N501" s="832"/>
      <c r="O501" s="832"/>
      <c r="P501" s="849">
        <v>3</v>
      </c>
      <c r="Q501" s="849">
        <v>1704</v>
      </c>
      <c r="R501" s="837"/>
      <c r="S501" s="850">
        <v>568</v>
      </c>
    </row>
    <row r="502" spans="1:19" ht="14.4" customHeight="1" x14ac:dyDescent="0.3">
      <c r="A502" s="831" t="s">
        <v>4976</v>
      </c>
      <c r="B502" s="832" t="s">
        <v>4992</v>
      </c>
      <c r="C502" s="832" t="s">
        <v>605</v>
      </c>
      <c r="D502" s="832" t="s">
        <v>2179</v>
      </c>
      <c r="E502" s="832" t="s">
        <v>4959</v>
      </c>
      <c r="F502" s="832" t="s">
        <v>4969</v>
      </c>
      <c r="G502" s="832" t="s">
        <v>4970</v>
      </c>
      <c r="H502" s="849">
        <v>1</v>
      </c>
      <c r="I502" s="849">
        <v>299</v>
      </c>
      <c r="J502" s="832">
        <v>0.97394136807817588</v>
      </c>
      <c r="K502" s="832">
        <v>299</v>
      </c>
      <c r="L502" s="849">
        <v>1</v>
      </c>
      <c r="M502" s="849">
        <v>307</v>
      </c>
      <c r="N502" s="832">
        <v>1</v>
      </c>
      <c r="O502" s="832">
        <v>307</v>
      </c>
      <c r="P502" s="849">
        <v>2</v>
      </c>
      <c r="Q502" s="849">
        <v>614</v>
      </c>
      <c r="R502" s="837">
        <v>2</v>
      </c>
      <c r="S502" s="850">
        <v>307</v>
      </c>
    </row>
    <row r="503" spans="1:19" ht="14.4" customHeight="1" x14ac:dyDescent="0.3">
      <c r="A503" s="831" t="s">
        <v>4976</v>
      </c>
      <c r="B503" s="832" t="s">
        <v>4992</v>
      </c>
      <c r="C503" s="832" t="s">
        <v>605</v>
      </c>
      <c r="D503" s="832" t="s">
        <v>2179</v>
      </c>
      <c r="E503" s="832" t="s">
        <v>4959</v>
      </c>
      <c r="F503" s="832" t="s">
        <v>4971</v>
      </c>
      <c r="G503" s="832" t="s">
        <v>4970</v>
      </c>
      <c r="H503" s="849"/>
      <c r="I503" s="849"/>
      <c r="J503" s="832"/>
      <c r="K503" s="832"/>
      <c r="L503" s="849">
        <v>1</v>
      </c>
      <c r="M503" s="849">
        <v>380</v>
      </c>
      <c r="N503" s="832">
        <v>1</v>
      </c>
      <c r="O503" s="832">
        <v>380</v>
      </c>
      <c r="P503" s="849"/>
      <c r="Q503" s="849"/>
      <c r="R503" s="837"/>
      <c r="S503" s="850"/>
    </row>
    <row r="504" spans="1:19" ht="14.4" customHeight="1" x14ac:dyDescent="0.3">
      <c r="A504" s="831" t="s">
        <v>4976</v>
      </c>
      <c r="B504" s="832" t="s">
        <v>4992</v>
      </c>
      <c r="C504" s="832" t="s">
        <v>605</v>
      </c>
      <c r="D504" s="832" t="s">
        <v>2179</v>
      </c>
      <c r="E504" s="832" t="s">
        <v>4959</v>
      </c>
      <c r="F504" s="832" t="s">
        <v>5082</v>
      </c>
      <c r="G504" s="832" t="s">
        <v>5083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272</v>
      </c>
      <c r="R504" s="837"/>
      <c r="S504" s="850">
        <v>272</v>
      </c>
    </row>
    <row r="505" spans="1:19" ht="14.4" customHeight="1" x14ac:dyDescent="0.3">
      <c r="A505" s="831" t="s">
        <v>4976</v>
      </c>
      <c r="B505" s="832" t="s">
        <v>4992</v>
      </c>
      <c r="C505" s="832" t="s">
        <v>605</v>
      </c>
      <c r="D505" s="832" t="s">
        <v>2180</v>
      </c>
      <c r="E505" s="832" t="s">
        <v>4959</v>
      </c>
      <c r="F505" s="832" t="s">
        <v>4960</v>
      </c>
      <c r="G505" s="832" t="s">
        <v>4961</v>
      </c>
      <c r="H505" s="849">
        <v>5</v>
      </c>
      <c r="I505" s="849">
        <v>1175</v>
      </c>
      <c r="J505" s="832">
        <v>1.1703187250996017</v>
      </c>
      <c r="K505" s="832">
        <v>235</v>
      </c>
      <c r="L505" s="849">
        <v>4</v>
      </c>
      <c r="M505" s="849">
        <v>1004</v>
      </c>
      <c r="N505" s="832">
        <v>1</v>
      </c>
      <c r="O505" s="832">
        <v>251</v>
      </c>
      <c r="P505" s="849">
        <v>1</v>
      </c>
      <c r="Q505" s="849">
        <v>251</v>
      </c>
      <c r="R505" s="837">
        <v>0.25</v>
      </c>
      <c r="S505" s="850">
        <v>251</v>
      </c>
    </row>
    <row r="506" spans="1:19" ht="14.4" customHeight="1" x14ac:dyDescent="0.3">
      <c r="A506" s="831" t="s">
        <v>4976</v>
      </c>
      <c r="B506" s="832" t="s">
        <v>4992</v>
      </c>
      <c r="C506" s="832" t="s">
        <v>605</v>
      </c>
      <c r="D506" s="832" t="s">
        <v>2180</v>
      </c>
      <c r="E506" s="832" t="s">
        <v>4959</v>
      </c>
      <c r="F506" s="832" t="s">
        <v>4963</v>
      </c>
      <c r="G506" s="832" t="s">
        <v>4964</v>
      </c>
      <c r="H506" s="849">
        <v>8</v>
      </c>
      <c r="I506" s="849">
        <v>944</v>
      </c>
      <c r="J506" s="832">
        <v>1.873015873015873</v>
      </c>
      <c r="K506" s="832">
        <v>118</v>
      </c>
      <c r="L506" s="849">
        <v>4</v>
      </c>
      <c r="M506" s="849">
        <v>504</v>
      </c>
      <c r="N506" s="832">
        <v>1</v>
      </c>
      <c r="O506" s="832">
        <v>126</v>
      </c>
      <c r="P506" s="849">
        <v>6</v>
      </c>
      <c r="Q506" s="849">
        <v>756</v>
      </c>
      <c r="R506" s="837">
        <v>1.5</v>
      </c>
      <c r="S506" s="850">
        <v>126</v>
      </c>
    </row>
    <row r="507" spans="1:19" ht="14.4" customHeight="1" x14ac:dyDescent="0.3">
      <c r="A507" s="831" t="s">
        <v>4976</v>
      </c>
      <c r="B507" s="832" t="s">
        <v>4992</v>
      </c>
      <c r="C507" s="832" t="s">
        <v>605</v>
      </c>
      <c r="D507" s="832" t="s">
        <v>2180</v>
      </c>
      <c r="E507" s="832" t="s">
        <v>4959</v>
      </c>
      <c r="F507" s="832" t="s">
        <v>5076</v>
      </c>
      <c r="G507" s="832" t="s">
        <v>4979</v>
      </c>
      <c r="H507" s="849">
        <v>1</v>
      </c>
      <c r="I507" s="849">
        <v>487</v>
      </c>
      <c r="J507" s="832"/>
      <c r="K507" s="832">
        <v>487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4976</v>
      </c>
      <c r="B508" s="832" t="s">
        <v>4992</v>
      </c>
      <c r="C508" s="832" t="s">
        <v>605</v>
      </c>
      <c r="D508" s="832" t="s">
        <v>2180</v>
      </c>
      <c r="E508" s="832" t="s">
        <v>4959</v>
      </c>
      <c r="F508" s="832" t="s">
        <v>4969</v>
      </c>
      <c r="G508" s="832" t="s">
        <v>4970</v>
      </c>
      <c r="H508" s="849">
        <v>7</v>
      </c>
      <c r="I508" s="849">
        <v>2093</v>
      </c>
      <c r="J508" s="832">
        <v>1.7043973941368078</v>
      </c>
      <c r="K508" s="832">
        <v>299</v>
      </c>
      <c r="L508" s="849">
        <v>4</v>
      </c>
      <c r="M508" s="849">
        <v>1228</v>
      </c>
      <c r="N508" s="832">
        <v>1</v>
      </c>
      <c r="O508" s="832">
        <v>307</v>
      </c>
      <c r="P508" s="849">
        <v>3</v>
      </c>
      <c r="Q508" s="849">
        <v>921</v>
      </c>
      <c r="R508" s="837">
        <v>0.75</v>
      </c>
      <c r="S508" s="850">
        <v>307</v>
      </c>
    </row>
    <row r="509" spans="1:19" ht="14.4" customHeight="1" x14ac:dyDescent="0.3">
      <c r="A509" s="831" t="s">
        <v>4976</v>
      </c>
      <c r="B509" s="832" t="s">
        <v>4992</v>
      </c>
      <c r="C509" s="832" t="s">
        <v>605</v>
      </c>
      <c r="D509" s="832" t="s">
        <v>2181</v>
      </c>
      <c r="E509" s="832" t="s">
        <v>4959</v>
      </c>
      <c r="F509" s="832" t="s">
        <v>4960</v>
      </c>
      <c r="G509" s="832" t="s">
        <v>4961</v>
      </c>
      <c r="H509" s="849">
        <v>31</v>
      </c>
      <c r="I509" s="849">
        <v>7285</v>
      </c>
      <c r="J509" s="832">
        <v>1.0008242890506938</v>
      </c>
      <c r="K509" s="832">
        <v>235</v>
      </c>
      <c r="L509" s="849">
        <v>29</v>
      </c>
      <c r="M509" s="849">
        <v>7279</v>
      </c>
      <c r="N509" s="832">
        <v>1</v>
      </c>
      <c r="O509" s="832">
        <v>251</v>
      </c>
      <c r="P509" s="849">
        <v>33</v>
      </c>
      <c r="Q509" s="849">
        <v>8283</v>
      </c>
      <c r="R509" s="837">
        <v>1.1379310344827587</v>
      </c>
      <c r="S509" s="850">
        <v>251</v>
      </c>
    </row>
    <row r="510" spans="1:19" ht="14.4" customHeight="1" x14ac:dyDescent="0.3">
      <c r="A510" s="831" t="s">
        <v>4976</v>
      </c>
      <c r="B510" s="832" t="s">
        <v>4992</v>
      </c>
      <c r="C510" s="832" t="s">
        <v>605</v>
      </c>
      <c r="D510" s="832" t="s">
        <v>2181</v>
      </c>
      <c r="E510" s="832" t="s">
        <v>4959</v>
      </c>
      <c r="F510" s="832" t="s">
        <v>4963</v>
      </c>
      <c r="G510" s="832" t="s">
        <v>4964</v>
      </c>
      <c r="H510" s="849">
        <v>34</v>
      </c>
      <c r="I510" s="849">
        <v>4012</v>
      </c>
      <c r="J510" s="832">
        <v>1.0979748221127532</v>
      </c>
      <c r="K510" s="832">
        <v>118</v>
      </c>
      <c r="L510" s="849">
        <v>29</v>
      </c>
      <c r="M510" s="849">
        <v>3654</v>
      </c>
      <c r="N510" s="832">
        <v>1</v>
      </c>
      <c r="O510" s="832">
        <v>126</v>
      </c>
      <c r="P510" s="849">
        <v>43</v>
      </c>
      <c r="Q510" s="849">
        <v>5418</v>
      </c>
      <c r="R510" s="837">
        <v>1.4827586206896552</v>
      </c>
      <c r="S510" s="850">
        <v>126</v>
      </c>
    </row>
    <row r="511" spans="1:19" ht="14.4" customHeight="1" x14ac:dyDescent="0.3">
      <c r="A511" s="831" t="s">
        <v>4976</v>
      </c>
      <c r="B511" s="832" t="s">
        <v>4992</v>
      </c>
      <c r="C511" s="832" t="s">
        <v>605</v>
      </c>
      <c r="D511" s="832" t="s">
        <v>2181</v>
      </c>
      <c r="E511" s="832" t="s">
        <v>4959</v>
      </c>
      <c r="F511" s="832" t="s">
        <v>5075</v>
      </c>
      <c r="G511" s="832" t="s">
        <v>4990</v>
      </c>
      <c r="H511" s="849"/>
      <c r="I511" s="849"/>
      <c r="J511" s="832"/>
      <c r="K511" s="832"/>
      <c r="L511" s="849">
        <v>1</v>
      </c>
      <c r="M511" s="849">
        <v>331</v>
      </c>
      <c r="N511" s="832">
        <v>1</v>
      </c>
      <c r="O511" s="832">
        <v>331</v>
      </c>
      <c r="P511" s="849"/>
      <c r="Q511" s="849"/>
      <c r="R511" s="837"/>
      <c r="S511" s="850"/>
    </row>
    <row r="512" spans="1:19" ht="14.4" customHeight="1" x14ac:dyDescent="0.3">
      <c r="A512" s="831" t="s">
        <v>4976</v>
      </c>
      <c r="B512" s="832" t="s">
        <v>4992</v>
      </c>
      <c r="C512" s="832" t="s">
        <v>605</v>
      </c>
      <c r="D512" s="832" t="s">
        <v>2181</v>
      </c>
      <c r="E512" s="832" t="s">
        <v>4959</v>
      </c>
      <c r="F512" s="832" t="s">
        <v>5076</v>
      </c>
      <c r="G512" s="832" t="s">
        <v>4979</v>
      </c>
      <c r="H512" s="849"/>
      <c r="I512" s="849"/>
      <c r="J512" s="832"/>
      <c r="K512" s="832"/>
      <c r="L512" s="849"/>
      <c r="M512" s="849"/>
      <c r="N512" s="832"/>
      <c r="O512" s="832"/>
      <c r="P512" s="849">
        <v>2</v>
      </c>
      <c r="Q512" s="849">
        <v>990</v>
      </c>
      <c r="R512" s="837"/>
      <c r="S512" s="850">
        <v>495</v>
      </c>
    </row>
    <row r="513" spans="1:19" ht="14.4" customHeight="1" x14ac:dyDescent="0.3">
      <c r="A513" s="831" t="s">
        <v>4976</v>
      </c>
      <c r="B513" s="832" t="s">
        <v>4992</v>
      </c>
      <c r="C513" s="832" t="s">
        <v>605</v>
      </c>
      <c r="D513" s="832" t="s">
        <v>2181</v>
      </c>
      <c r="E513" s="832" t="s">
        <v>4959</v>
      </c>
      <c r="F513" s="832" t="s">
        <v>4965</v>
      </c>
      <c r="G513" s="832" t="s">
        <v>4966</v>
      </c>
      <c r="H513" s="849"/>
      <c r="I513" s="849"/>
      <c r="J513" s="832"/>
      <c r="K513" s="832"/>
      <c r="L513" s="849"/>
      <c r="M513" s="849"/>
      <c r="N513" s="832"/>
      <c r="O513" s="832"/>
      <c r="P513" s="849">
        <v>1</v>
      </c>
      <c r="Q513" s="849">
        <v>215</v>
      </c>
      <c r="R513" s="837"/>
      <c r="S513" s="850">
        <v>215</v>
      </c>
    </row>
    <row r="514" spans="1:19" ht="14.4" customHeight="1" x14ac:dyDescent="0.3">
      <c r="A514" s="831" t="s">
        <v>4976</v>
      </c>
      <c r="B514" s="832" t="s">
        <v>4992</v>
      </c>
      <c r="C514" s="832" t="s">
        <v>605</v>
      </c>
      <c r="D514" s="832" t="s">
        <v>2181</v>
      </c>
      <c r="E514" s="832" t="s">
        <v>4959</v>
      </c>
      <c r="F514" s="832" t="s">
        <v>4967</v>
      </c>
      <c r="G514" s="832" t="s">
        <v>4968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85</v>
      </c>
      <c r="R514" s="837"/>
      <c r="S514" s="850">
        <v>85</v>
      </c>
    </row>
    <row r="515" spans="1:19" ht="14.4" customHeight="1" x14ac:dyDescent="0.3">
      <c r="A515" s="831" t="s">
        <v>4976</v>
      </c>
      <c r="B515" s="832" t="s">
        <v>4992</v>
      </c>
      <c r="C515" s="832" t="s">
        <v>605</v>
      </c>
      <c r="D515" s="832" t="s">
        <v>2181</v>
      </c>
      <c r="E515" s="832" t="s">
        <v>4959</v>
      </c>
      <c r="F515" s="832" t="s">
        <v>4969</v>
      </c>
      <c r="G515" s="832" t="s">
        <v>4970</v>
      </c>
      <c r="H515" s="849">
        <v>34</v>
      </c>
      <c r="I515" s="849">
        <v>10166</v>
      </c>
      <c r="J515" s="832">
        <v>1.9478827361563518</v>
      </c>
      <c r="K515" s="832">
        <v>299</v>
      </c>
      <c r="L515" s="849">
        <v>17</v>
      </c>
      <c r="M515" s="849">
        <v>5219</v>
      </c>
      <c r="N515" s="832">
        <v>1</v>
      </c>
      <c r="O515" s="832">
        <v>307</v>
      </c>
      <c r="P515" s="849">
        <v>31</v>
      </c>
      <c r="Q515" s="849">
        <v>9517</v>
      </c>
      <c r="R515" s="837">
        <v>1.8235294117647058</v>
      </c>
      <c r="S515" s="850">
        <v>307</v>
      </c>
    </row>
    <row r="516" spans="1:19" ht="14.4" customHeight="1" x14ac:dyDescent="0.3">
      <c r="A516" s="831" t="s">
        <v>4976</v>
      </c>
      <c r="B516" s="832" t="s">
        <v>4992</v>
      </c>
      <c r="C516" s="832" t="s">
        <v>605</v>
      </c>
      <c r="D516" s="832" t="s">
        <v>2181</v>
      </c>
      <c r="E516" s="832" t="s">
        <v>4959</v>
      </c>
      <c r="F516" s="832" t="s">
        <v>5081</v>
      </c>
      <c r="G516" s="832" t="s">
        <v>4966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178</v>
      </c>
      <c r="R516" s="837"/>
      <c r="S516" s="850">
        <v>178</v>
      </c>
    </row>
    <row r="517" spans="1:19" ht="14.4" customHeight="1" x14ac:dyDescent="0.3">
      <c r="A517" s="831" t="s">
        <v>4976</v>
      </c>
      <c r="B517" s="832" t="s">
        <v>4992</v>
      </c>
      <c r="C517" s="832" t="s">
        <v>605</v>
      </c>
      <c r="D517" s="832" t="s">
        <v>2181</v>
      </c>
      <c r="E517" s="832" t="s">
        <v>4959</v>
      </c>
      <c r="F517" s="832" t="s">
        <v>4971</v>
      </c>
      <c r="G517" s="832" t="s">
        <v>4970</v>
      </c>
      <c r="H517" s="849">
        <v>5</v>
      </c>
      <c r="I517" s="849">
        <v>1855</v>
      </c>
      <c r="J517" s="832">
        <v>0.4067982456140351</v>
      </c>
      <c r="K517" s="832">
        <v>371</v>
      </c>
      <c r="L517" s="849">
        <v>12</v>
      </c>
      <c r="M517" s="849">
        <v>4560</v>
      </c>
      <c r="N517" s="832">
        <v>1</v>
      </c>
      <c r="O517" s="832">
        <v>380</v>
      </c>
      <c r="P517" s="849">
        <v>2</v>
      </c>
      <c r="Q517" s="849">
        <v>760</v>
      </c>
      <c r="R517" s="837">
        <v>0.16666666666666666</v>
      </c>
      <c r="S517" s="850">
        <v>380</v>
      </c>
    </row>
    <row r="518" spans="1:19" ht="14.4" customHeight="1" x14ac:dyDescent="0.3">
      <c r="A518" s="831" t="s">
        <v>4976</v>
      </c>
      <c r="B518" s="832" t="s">
        <v>4992</v>
      </c>
      <c r="C518" s="832" t="s">
        <v>605</v>
      </c>
      <c r="D518" s="832" t="s">
        <v>2181</v>
      </c>
      <c r="E518" s="832" t="s">
        <v>4959</v>
      </c>
      <c r="F518" s="832" t="s">
        <v>4989</v>
      </c>
      <c r="G518" s="832" t="s">
        <v>4990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404</v>
      </c>
      <c r="R518" s="837"/>
      <c r="S518" s="850">
        <v>404</v>
      </c>
    </row>
    <row r="519" spans="1:19" ht="14.4" customHeight="1" x14ac:dyDescent="0.3">
      <c r="A519" s="831" t="s">
        <v>4976</v>
      </c>
      <c r="B519" s="832" t="s">
        <v>4992</v>
      </c>
      <c r="C519" s="832" t="s">
        <v>605</v>
      </c>
      <c r="D519" s="832" t="s">
        <v>4919</v>
      </c>
      <c r="E519" s="832" t="s">
        <v>4959</v>
      </c>
      <c r="F519" s="832" t="s">
        <v>4960</v>
      </c>
      <c r="G519" s="832" t="s">
        <v>4961</v>
      </c>
      <c r="H519" s="849">
        <v>7</v>
      </c>
      <c r="I519" s="849">
        <v>1645</v>
      </c>
      <c r="J519" s="832"/>
      <c r="K519" s="832">
        <v>235</v>
      </c>
      <c r="L519" s="849"/>
      <c r="M519" s="849"/>
      <c r="N519" s="832"/>
      <c r="O519" s="832"/>
      <c r="P519" s="849">
        <v>11</v>
      </c>
      <c r="Q519" s="849">
        <v>2761</v>
      </c>
      <c r="R519" s="837"/>
      <c r="S519" s="850">
        <v>251</v>
      </c>
    </row>
    <row r="520" spans="1:19" ht="14.4" customHeight="1" x14ac:dyDescent="0.3">
      <c r="A520" s="831" t="s">
        <v>4976</v>
      </c>
      <c r="B520" s="832" t="s">
        <v>4992</v>
      </c>
      <c r="C520" s="832" t="s">
        <v>605</v>
      </c>
      <c r="D520" s="832" t="s">
        <v>4919</v>
      </c>
      <c r="E520" s="832" t="s">
        <v>4959</v>
      </c>
      <c r="F520" s="832" t="s">
        <v>4963</v>
      </c>
      <c r="G520" s="832" t="s">
        <v>4964</v>
      </c>
      <c r="H520" s="849">
        <v>11</v>
      </c>
      <c r="I520" s="849">
        <v>1298</v>
      </c>
      <c r="J520" s="832"/>
      <c r="K520" s="832">
        <v>118</v>
      </c>
      <c r="L520" s="849"/>
      <c r="M520" s="849"/>
      <c r="N520" s="832"/>
      <c r="O520" s="832"/>
      <c r="P520" s="849">
        <v>32</v>
      </c>
      <c r="Q520" s="849">
        <v>4032</v>
      </c>
      <c r="R520" s="837"/>
      <c r="S520" s="850">
        <v>126</v>
      </c>
    </row>
    <row r="521" spans="1:19" ht="14.4" customHeight="1" x14ac:dyDescent="0.3">
      <c r="A521" s="831" t="s">
        <v>4976</v>
      </c>
      <c r="B521" s="832" t="s">
        <v>4992</v>
      </c>
      <c r="C521" s="832" t="s">
        <v>605</v>
      </c>
      <c r="D521" s="832" t="s">
        <v>4919</v>
      </c>
      <c r="E521" s="832" t="s">
        <v>4959</v>
      </c>
      <c r="F521" s="832" t="s">
        <v>4969</v>
      </c>
      <c r="G521" s="832" t="s">
        <v>4970</v>
      </c>
      <c r="H521" s="849"/>
      <c r="I521" s="849"/>
      <c r="J521" s="832"/>
      <c r="K521" s="832"/>
      <c r="L521" s="849"/>
      <c r="M521" s="849"/>
      <c r="N521" s="832"/>
      <c r="O521" s="832"/>
      <c r="P521" s="849">
        <v>3</v>
      </c>
      <c r="Q521" s="849">
        <v>921</v>
      </c>
      <c r="R521" s="837"/>
      <c r="S521" s="850">
        <v>307</v>
      </c>
    </row>
    <row r="522" spans="1:19" ht="14.4" customHeight="1" x14ac:dyDescent="0.3">
      <c r="A522" s="831" t="s">
        <v>4976</v>
      </c>
      <c r="B522" s="832" t="s">
        <v>4992</v>
      </c>
      <c r="C522" s="832" t="s">
        <v>605</v>
      </c>
      <c r="D522" s="832" t="s">
        <v>4919</v>
      </c>
      <c r="E522" s="832" t="s">
        <v>4959</v>
      </c>
      <c r="F522" s="832" t="s">
        <v>4971</v>
      </c>
      <c r="G522" s="832" t="s">
        <v>4970</v>
      </c>
      <c r="H522" s="849">
        <v>12</v>
      </c>
      <c r="I522" s="849">
        <v>4452</v>
      </c>
      <c r="J522" s="832"/>
      <c r="K522" s="832">
        <v>371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4976</v>
      </c>
      <c r="B523" s="832" t="s">
        <v>4992</v>
      </c>
      <c r="C523" s="832" t="s">
        <v>605</v>
      </c>
      <c r="D523" s="832" t="s">
        <v>4919</v>
      </c>
      <c r="E523" s="832" t="s">
        <v>4959</v>
      </c>
      <c r="F523" s="832" t="s">
        <v>5067</v>
      </c>
      <c r="G523" s="832" t="s">
        <v>4981</v>
      </c>
      <c r="H523" s="849"/>
      <c r="I523" s="849"/>
      <c r="J523" s="832"/>
      <c r="K523" s="832"/>
      <c r="L523" s="849"/>
      <c r="M523" s="849"/>
      <c r="N523" s="832"/>
      <c r="O523" s="832"/>
      <c r="P523" s="849">
        <v>8</v>
      </c>
      <c r="Q523" s="849">
        <v>2824</v>
      </c>
      <c r="R523" s="837"/>
      <c r="S523" s="850">
        <v>353</v>
      </c>
    </row>
    <row r="524" spans="1:19" ht="14.4" customHeight="1" x14ac:dyDescent="0.3">
      <c r="A524" s="831" t="s">
        <v>4976</v>
      </c>
      <c r="B524" s="832" t="s">
        <v>4992</v>
      </c>
      <c r="C524" s="832" t="s">
        <v>605</v>
      </c>
      <c r="D524" s="832" t="s">
        <v>2182</v>
      </c>
      <c r="E524" s="832" t="s">
        <v>4959</v>
      </c>
      <c r="F524" s="832" t="s">
        <v>4960</v>
      </c>
      <c r="G524" s="832" t="s">
        <v>4961</v>
      </c>
      <c r="H524" s="849">
        <v>8</v>
      </c>
      <c r="I524" s="849">
        <v>1880</v>
      </c>
      <c r="J524" s="832">
        <v>1.0700056915196356</v>
      </c>
      <c r="K524" s="832">
        <v>235</v>
      </c>
      <c r="L524" s="849">
        <v>7</v>
      </c>
      <c r="M524" s="849">
        <v>1757</v>
      </c>
      <c r="N524" s="832">
        <v>1</v>
      </c>
      <c r="O524" s="832">
        <v>251</v>
      </c>
      <c r="P524" s="849">
        <v>2</v>
      </c>
      <c r="Q524" s="849">
        <v>502</v>
      </c>
      <c r="R524" s="837">
        <v>0.2857142857142857</v>
      </c>
      <c r="S524" s="850">
        <v>251</v>
      </c>
    </row>
    <row r="525" spans="1:19" ht="14.4" customHeight="1" x14ac:dyDescent="0.3">
      <c r="A525" s="831" t="s">
        <v>4976</v>
      </c>
      <c r="B525" s="832" t="s">
        <v>4992</v>
      </c>
      <c r="C525" s="832" t="s">
        <v>605</v>
      </c>
      <c r="D525" s="832" t="s">
        <v>2182</v>
      </c>
      <c r="E525" s="832" t="s">
        <v>4959</v>
      </c>
      <c r="F525" s="832" t="s">
        <v>4963</v>
      </c>
      <c r="G525" s="832" t="s">
        <v>4964</v>
      </c>
      <c r="H525" s="849">
        <v>16</v>
      </c>
      <c r="I525" s="849">
        <v>1888</v>
      </c>
      <c r="J525" s="832">
        <v>1.3621933621933622</v>
      </c>
      <c r="K525" s="832">
        <v>118</v>
      </c>
      <c r="L525" s="849">
        <v>11</v>
      </c>
      <c r="M525" s="849">
        <v>1386</v>
      </c>
      <c r="N525" s="832">
        <v>1</v>
      </c>
      <c r="O525" s="832">
        <v>126</v>
      </c>
      <c r="P525" s="849">
        <v>2</v>
      </c>
      <c r="Q525" s="849">
        <v>252</v>
      </c>
      <c r="R525" s="837">
        <v>0.18181818181818182</v>
      </c>
      <c r="S525" s="850">
        <v>126</v>
      </c>
    </row>
    <row r="526" spans="1:19" ht="14.4" customHeight="1" x14ac:dyDescent="0.3">
      <c r="A526" s="831" t="s">
        <v>4976</v>
      </c>
      <c r="B526" s="832" t="s">
        <v>4992</v>
      </c>
      <c r="C526" s="832" t="s">
        <v>605</v>
      </c>
      <c r="D526" s="832" t="s">
        <v>2182</v>
      </c>
      <c r="E526" s="832" t="s">
        <v>4959</v>
      </c>
      <c r="F526" s="832" t="s">
        <v>5075</v>
      </c>
      <c r="G526" s="832" t="s">
        <v>4990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331</v>
      </c>
      <c r="R526" s="837"/>
      <c r="S526" s="850">
        <v>331</v>
      </c>
    </row>
    <row r="527" spans="1:19" ht="14.4" customHeight="1" x14ac:dyDescent="0.3">
      <c r="A527" s="831" t="s">
        <v>4976</v>
      </c>
      <c r="B527" s="832" t="s">
        <v>4992</v>
      </c>
      <c r="C527" s="832" t="s">
        <v>605</v>
      </c>
      <c r="D527" s="832" t="s">
        <v>2182</v>
      </c>
      <c r="E527" s="832" t="s">
        <v>4959</v>
      </c>
      <c r="F527" s="832" t="s">
        <v>5076</v>
      </c>
      <c r="G527" s="832" t="s">
        <v>4979</v>
      </c>
      <c r="H527" s="849"/>
      <c r="I527" s="849"/>
      <c r="J527" s="832"/>
      <c r="K527" s="832"/>
      <c r="L527" s="849">
        <v>2</v>
      </c>
      <c r="M527" s="849">
        <v>990</v>
      </c>
      <c r="N527" s="832">
        <v>1</v>
      </c>
      <c r="O527" s="832">
        <v>495</v>
      </c>
      <c r="P527" s="849"/>
      <c r="Q527" s="849"/>
      <c r="R527" s="837"/>
      <c r="S527" s="850"/>
    </row>
    <row r="528" spans="1:19" ht="14.4" customHeight="1" x14ac:dyDescent="0.3">
      <c r="A528" s="831" t="s">
        <v>4976</v>
      </c>
      <c r="B528" s="832" t="s">
        <v>4992</v>
      </c>
      <c r="C528" s="832" t="s">
        <v>605</v>
      </c>
      <c r="D528" s="832" t="s">
        <v>2182</v>
      </c>
      <c r="E528" s="832" t="s">
        <v>4959</v>
      </c>
      <c r="F528" s="832" t="s">
        <v>4978</v>
      </c>
      <c r="G528" s="832" t="s">
        <v>4979</v>
      </c>
      <c r="H528" s="849">
        <v>2</v>
      </c>
      <c r="I528" s="849">
        <v>1118</v>
      </c>
      <c r="J528" s="832">
        <v>0.6561032863849765</v>
      </c>
      <c r="K528" s="832">
        <v>559</v>
      </c>
      <c r="L528" s="849">
        <v>3</v>
      </c>
      <c r="M528" s="849">
        <v>1704</v>
      </c>
      <c r="N528" s="832">
        <v>1</v>
      </c>
      <c r="O528" s="832">
        <v>568</v>
      </c>
      <c r="P528" s="849"/>
      <c r="Q528" s="849"/>
      <c r="R528" s="837"/>
      <c r="S528" s="850"/>
    </row>
    <row r="529" spans="1:19" ht="14.4" customHeight="1" x14ac:dyDescent="0.3">
      <c r="A529" s="831" t="s">
        <v>4976</v>
      </c>
      <c r="B529" s="832" t="s">
        <v>4992</v>
      </c>
      <c r="C529" s="832" t="s">
        <v>605</v>
      </c>
      <c r="D529" s="832" t="s">
        <v>2182</v>
      </c>
      <c r="E529" s="832" t="s">
        <v>4959</v>
      </c>
      <c r="F529" s="832" t="s">
        <v>5079</v>
      </c>
      <c r="G529" s="832" t="s">
        <v>5078</v>
      </c>
      <c r="H529" s="849">
        <v>1</v>
      </c>
      <c r="I529" s="849">
        <v>752</v>
      </c>
      <c r="J529" s="832"/>
      <c r="K529" s="832">
        <v>752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4976</v>
      </c>
      <c r="B530" s="832" t="s">
        <v>4992</v>
      </c>
      <c r="C530" s="832" t="s">
        <v>605</v>
      </c>
      <c r="D530" s="832" t="s">
        <v>2182</v>
      </c>
      <c r="E530" s="832" t="s">
        <v>4959</v>
      </c>
      <c r="F530" s="832" t="s">
        <v>4967</v>
      </c>
      <c r="G530" s="832" t="s">
        <v>4968</v>
      </c>
      <c r="H530" s="849"/>
      <c r="I530" s="849"/>
      <c r="J530" s="832"/>
      <c r="K530" s="832"/>
      <c r="L530" s="849">
        <v>2</v>
      </c>
      <c r="M530" s="849">
        <v>170</v>
      </c>
      <c r="N530" s="832">
        <v>1</v>
      </c>
      <c r="O530" s="832">
        <v>85</v>
      </c>
      <c r="P530" s="849"/>
      <c r="Q530" s="849"/>
      <c r="R530" s="837"/>
      <c r="S530" s="850"/>
    </row>
    <row r="531" spans="1:19" ht="14.4" customHeight="1" x14ac:dyDescent="0.3">
      <c r="A531" s="831" t="s">
        <v>4976</v>
      </c>
      <c r="B531" s="832" t="s">
        <v>4992</v>
      </c>
      <c r="C531" s="832" t="s">
        <v>605</v>
      </c>
      <c r="D531" s="832" t="s">
        <v>2182</v>
      </c>
      <c r="E531" s="832" t="s">
        <v>4959</v>
      </c>
      <c r="F531" s="832" t="s">
        <v>5057</v>
      </c>
      <c r="G531" s="832" t="s">
        <v>5058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120</v>
      </c>
      <c r="R531" s="837"/>
      <c r="S531" s="850">
        <v>120</v>
      </c>
    </row>
    <row r="532" spans="1:19" ht="14.4" customHeight="1" x14ac:dyDescent="0.3">
      <c r="A532" s="831" t="s">
        <v>4976</v>
      </c>
      <c r="B532" s="832" t="s">
        <v>4992</v>
      </c>
      <c r="C532" s="832" t="s">
        <v>605</v>
      </c>
      <c r="D532" s="832" t="s">
        <v>2182</v>
      </c>
      <c r="E532" s="832" t="s">
        <v>4959</v>
      </c>
      <c r="F532" s="832" t="s">
        <v>4969</v>
      </c>
      <c r="G532" s="832" t="s">
        <v>4970</v>
      </c>
      <c r="H532" s="849"/>
      <c r="I532" s="849"/>
      <c r="J532" s="832"/>
      <c r="K532" s="832"/>
      <c r="L532" s="849">
        <v>3</v>
      </c>
      <c r="M532" s="849">
        <v>921</v>
      </c>
      <c r="N532" s="832">
        <v>1</v>
      </c>
      <c r="O532" s="832">
        <v>307</v>
      </c>
      <c r="P532" s="849"/>
      <c r="Q532" s="849"/>
      <c r="R532" s="837"/>
      <c r="S532" s="850"/>
    </row>
    <row r="533" spans="1:19" ht="14.4" customHeight="1" x14ac:dyDescent="0.3">
      <c r="A533" s="831" t="s">
        <v>4976</v>
      </c>
      <c r="B533" s="832" t="s">
        <v>4992</v>
      </c>
      <c r="C533" s="832" t="s">
        <v>605</v>
      </c>
      <c r="D533" s="832" t="s">
        <v>2182</v>
      </c>
      <c r="E533" s="832" t="s">
        <v>4959</v>
      </c>
      <c r="F533" s="832" t="s">
        <v>4971</v>
      </c>
      <c r="G533" s="832" t="s">
        <v>4970</v>
      </c>
      <c r="H533" s="849">
        <v>14</v>
      </c>
      <c r="I533" s="849">
        <v>5194</v>
      </c>
      <c r="J533" s="832">
        <v>2.2780701754385966</v>
      </c>
      <c r="K533" s="832">
        <v>371</v>
      </c>
      <c r="L533" s="849">
        <v>6</v>
      </c>
      <c r="M533" s="849">
        <v>2280</v>
      </c>
      <c r="N533" s="832">
        <v>1</v>
      </c>
      <c r="O533" s="832">
        <v>380</v>
      </c>
      <c r="P533" s="849">
        <v>1</v>
      </c>
      <c r="Q533" s="849">
        <v>380</v>
      </c>
      <c r="R533" s="837">
        <v>0.16666666666666666</v>
      </c>
      <c r="S533" s="850">
        <v>380</v>
      </c>
    </row>
    <row r="534" spans="1:19" ht="14.4" customHeight="1" x14ac:dyDescent="0.3">
      <c r="A534" s="831" t="s">
        <v>4976</v>
      </c>
      <c r="B534" s="832" t="s">
        <v>4992</v>
      </c>
      <c r="C534" s="832" t="s">
        <v>605</v>
      </c>
      <c r="D534" s="832" t="s">
        <v>4920</v>
      </c>
      <c r="E534" s="832" t="s">
        <v>4959</v>
      </c>
      <c r="F534" s="832" t="s">
        <v>4960</v>
      </c>
      <c r="G534" s="832" t="s">
        <v>4961</v>
      </c>
      <c r="H534" s="849">
        <v>6</v>
      </c>
      <c r="I534" s="849">
        <v>1410</v>
      </c>
      <c r="J534" s="832">
        <v>5.617529880478088</v>
      </c>
      <c r="K534" s="832">
        <v>235</v>
      </c>
      <c r="L534" s="849">
        <v>1</v>
      </c>
      <c r="M534" s="849">
        <v>251</v>
      </c>
      <c r="N534" s="832">
        <v>1</v>
      </c>
      <c r="O534" s="832">
        <v>251</v>
      </c>
      <c r="P534" s="849">
        <v>3</v>
      </c>
      <c r="Q534" s="849">
        <v>753</v>
      </c>
      <c r="R534" s="837">
        <v>3</v>
      </c>
      <c r="S534" s="850">
        <v>251</v>
      </c>
    </row>
    <row r="535" spans="1:19" ht="14.4" customHeight="1" x14ac:dyDescent="0.3">
      <c r="A535" s="831" t="s">
        <v>4976</v>
      </c>
      <c r="B535" s="832" t="s">
        <v>4992</v>
      </c>
      <c r="C535" s="832" t="s">
        <v>605</v>
      </c>
      <c r="D535" s="832" t="s">
        <v>4920</v>
      </c>
      <c r="E535" s="832" t="s">
        <v>4959</v>
      </c>
      <c r="F535" s="832" t="s">
        <v>4963</v>
      </c>
      <c r="G535" s="832" t="s">
        <v>4964</v>
      </c>
      <c r="H535" s="849">
        <v>6</v>
      </c>
      <c r="I535" s="849">
        <v>708</v>
      </c>
      <c r="J535" s="832">
        <v>5.6190476190476186</v>
      </c>
      <c r="K535" s="832">
        <v>118</v>
      </c>
      <c r="L535" s="849">
        <v>1</v>
      </c>
      <c r="M535" s="849">
        <v>126</v>
      </c>
      <c r="N535" s="832">
        <v>1</v>
      </c>
      <c r="O535" s="832">
        <v>126</v>
      </c>
      <c r="P535" s="849">
        <v>3</v>
      </c>
      <c r="Q535" s="849">
        <v>378</v>
      </c>
      <c r="R535" s="837">
        <v>3</v>
      </c>
      <c r="S535" s="850">
        <v>126</v>
      </c>
    </row>
    <row r="536" spans="1:19" ht="14.4" customHeight="1" x14ac:dyDescent="0.3">
      <c r="A536" s="831" t="s">
        <v>4976</v>
      </c>
      <c r="B536" s="832" t="s">
        <v>4992</v>
      </c>
      <c r="C536" s="832" t="s">
        <v>605</v>
      </c>
      <c r="D536" s="832" t="s">
        <v>4920</v>
      </c>
      <c r="E536" s="832" t="s">
        <v>4959</v>
      </c>
      <c r="F536" s="832" t="s">
        <v>4978</v>
      </c>
      <c r="G536" s="832" t="s">
        <v>4979</v>
      </c>
      <c r="H536" s="849">
        <v>1</v>
      </c>
      <c r="I536" s="849">
        <v>559</v>
      </c>
      <c r="J536" s="832"/>
      <c r="K536" s="832">
        <v>559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4976</v>
      </c>
      <c r="B537" s="832" t="s">
        <v>4992</v>
      </c>
      <c r="C537" s="832" t="s">
        <v>605</v>
      </c>
      <c r="D537" s="832" t="s">
        <v>4920</v>
      </c>
      <c r="E537" s="832" t="s">
        <v>4959</v>
      </c>
      <c r="F537" s="832" t="s">
        <v>4967</v>
      </c>
      <c r="G537" s="832" t="s">
        <v>4968</v>
      </c>
      <c r="H537" s="849">
        <v>1</v>
      </c>
      <c r="I537" s="849">
        <v>85</v>
      </c>
      <c r="J537" s="832"/>
      <c r="K537" s="832">
        <v>85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4976</v>
      </c>
      <c r="B538" s="832" t="s">
        <v>4992</v>
      </c>
      <c r="C538" s="832" t="s">
        <v>605</v>
      </c>
      <c r="D538" s="832" t="s">
        <v>4920</v>
      </c>
      <c r="E538" s="832" t="s">
        <v>4959</v>
      </c>
      <c r="F538" s="832" t="s">
        <v>4969</v>
      </c>
      <c r="G538" s="832" t="s">
        <v>4970</v>
      </c>
      <c r="H538" s="849">
        <v>4</v>
      </c>
      <c r="I538" s="849">
        <v>1196</v>
      </c>
      <c r="J538" s="832">
        <v>3.8957654723127035</v>
      </c>
      <c r="K538" s="832">
        <v>299</v>
      </c>
      <c r="L538" s="849">
        <v>1</v>
      </c>
      <c r="M538" s="849">
        <v>307</v>
      </c>
      <c r="N538" s="832">
        <v>1</v>
      </c>
      <c r="O538" s="832">
        <v>307</v>
      </c>
      <c r="P538" s="849">
        <v>3</v>
      </c>
      <c r="Q538" s="849">
        <v>921</v>
      </c>
      <c r="R538" s="837">
        <v>3</v>
      </c>
      <c r="S538" s="850">
        <v>307</v>
      </c>
    </row>
    <row r="539" spans="1:19" ht="14.4" customHeight="1" x14ac:dyDescent="0.3">
      <c r="A539" s="831" t="s">
        <v>4976</v>
      </c>
      <c r="B539" s="832" t="s">
        <v>4992</v>
      </c>
      <c r="C539" s="832" t="s">
        <v>605</v>
      </c>
      <c r="D539" s="832" t="s">
        <v>4920</v>
      </c>
      <c r="E539" s="832" t="s">
        <v>4959</v>
      </c>
      <c r="F539" s="832" t="s">
        <v>4989</v>
      </c>
      <c r="G539" s="832" t="s">
        <v>4990</v>
      </c>
      <c r="H539" s="849">
        <v>1</v>
      </c>
      <c r="I539" s="849">
        <v>395</v>
      </c>
      <c r="J539" s="832"/>
      <c r="K539" s="832">
        <v>395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4976</v>
      </c>
      <c r="B540" s="832" t="s">
        <v>4992</v>
      </c>
      <c r="C540" s="832" t="s">
        <v>605</v>
      </c>
      <c r="D540" s="832" t="s">
        <v>4921</v>
      </c>
      <c r="E540" s="832" t="s">
        <v>4959</v>
      </c>
      <c r="F540" s="832" t="s">
        <v>4960</v>
      </c>
      <c r="G540" s="832" t="s">
        <v>4961</v>
      </c>
      <c r="H540" s="849">
        <v>2</v>
      </c>
      <c r="I540" s="849">
        <v>470</v>
      </c>
      <c r="J540" s="832">
        <v>1.8725099601593624</v>
      </c>
      <c r="K540" s="832">
        <v>235</v>
      </c>
      <c r="L540" s="849">
        <v>1</v>
      </c>
      <c r="M540" s="849">
        <v>251</v>
      </c>
      <c r="N540" s="832">
        <v>1</v>
      </c>
      <c r="O540" s="832">
        <v>251</v>
      </c>
      <c r="P540" s="849"/>
      <c r="Q540" s="849"/>
      <c r="R540" s="837"/>
      <c r="S540" s="850"/>
    </row>
    <row r="541" spans="1:19" ht="14.4" customHeight="1" x14ac:dyDescent="0.3">
      <c r="A541" s="831" t="s">
        <v>4976</v>
      </c>
      <c r="B541" s="832" t="s">
        <v>4992</v>
      </c>
      <c r="C541" s="832" t="s">
        <v>605</v>
      </c>
      <c r="D541" s="832" t="s">
        <v>4921</v>
      </c>
      <c r="E541" s="832" t="s">
        <v>4959</v>
      </c>
      <c r="F541" s="832" t="s">
        <v>4963</v>
      </c>
      <c r="G541" s="832" t="s">
        <v>4964</v>
      </c>
      <c r="H541" s="849"/>
      <c r="I541" s="849"/>
      <c r="J541" s="832"/>
      <c r="K541" s="832"/>
      <c r="L541" s="849">
        <v>1</v>
      </c>
      <c r="M541" s="849">
        <v>126</v>
      </c>
      <c r="N541" s="832">
        <v>1</v>
      </c>
      <c r="O541" s="832">
        <v>126</v>
      </c>
      <c r="P541" s="849"/>
      <c r="Q541" s="849"/>
      <c r="R541" s="837"/>
      <c r="S541" s="850"/>
    </row>
    <row r="542" spans="1:19" ht="14.4" customHeight="1" x14ac:dyDescent="0.3">
      <c r="A542" s="831" t="s">
        <v>4976</v>
      </c>
      <c r="B542" s="832" t="s">
        <v>4992</v>
      </c>
      <c r="C542" s="832" t="s">
        <v>605</v>
      </c>
      <c r="D542" s="832" t="s">
        <v>4921</v>
      </c>
      <c r="E542" s="832" t="s">
        <v>4959</v>
      </c>
      <c r="F542" s="832" t="s">
        <v>4978</v>
      </c>
      <c r="G542" s="832" t="s">
        <v>4979</v>
      </c>
      <c r="H542" s="849">
        <v>2</v>
      </c>
      <c r="I542" s="849">
        <v>1118</v>
      </c>
      <c r="J542" s="832"/>
      <c r="K542" s="832">
        <v>559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4976</v>
      </c>
      <c r="B543" s="832" t="s">
        <v>4992</v>
      </c>
      <c r="C543" s="832" t="s">
        <v>605</v>
      </c>
      <c r="D543" s="832" t="s">
        <v>4921</v>
      </c>
      <c r="E543" s="832" t="s">
        <v>4959</v>
      </c>
      <c r="F543" s="832" t="s">
        <v>4971</v>
      </c>
      <c r="G543" s="832" t="s">
        <v>4970</v>
      </c>
      <c r="H543" s="849"/>
      <c r="I543" s="849"/>
      <c r="J543" s="832"/>
      <c r="K543" s="832"/>
      <c r="L543" s="849">
        <v>1</v>
      </c>
      <c r="M543" s="849">
        <v>380</v>
      </c>
      <c r="N543" s="832">
        <v>1</v>
      </c>
      <c r="O543" s="832">
        <v>380</v>
      </c>
      <c r="P543" s="849"/>
      <c r="Q543" s="849"/>
      <c r="R543" s="837"/>
      <c r="S543" s="850"/>
    </row>
    <row r="544" spans="1:19" ht="14.4" customHeight="1" x14ac:dyDescent="0.3">
      <c r="A544" s="831" t="s">
        <v>4976</v>
      </c>
      <c r="B544" s="832" t="s">
        <v>4992</v>
      </c>
      <c r="C544" s="832" t="s">
        <v>605</v>
      </c>
      <c r="D544" s="832" t="s">
        <v>2184</v>
      </c>
      <c r="E544" s="832" t="s">
        <v>4959</v>
      </c>
      <c r="F544" s="832" t="s">
        <v>4960</v>
      </c>
      <c r="G544" s="832" t="s">
        <v>4961</v>
      </c>
      <c r="H544" s="849">
        <v>10</v>
      </c>
      <c r="I544" s="849">
        <v>2350</v>
      </c>
      <c r="J544" s="832">
        <v>1.0402833111996459</v>
      </c>
      <c r="K544" s="832">
        <v>235</v>
      </c>
      <c r="L544" s="849">
        <v>9</v>
      </c>
      <c r="M544" s="849">
        <v>2259</v>
      </c>
      <c r="N544" s="832">
        <v>1</v>
      </c>
      <c r="O544" s="832">
        <v>251</v>
      </c>
      <c r="P544" s="849">
        <v>7</v>
      </c>
      <c r="Q544" s="849">
        <v>1757</v>
      </c>
      <c r="R544" s="837">
        <v>0.77777777777777779</v>
      </c>
      <c r="S544" s="850">
        <v>251</v>
      </c>
    </row>
    <row r="545" spans="1:19" ht="14.4" customHeight="1" x14ac:dyDescent="0.3">
      <c r="A545" s="831" t="s">
        <v>4976</v>
      </c>
      <c r="B545" s="832" t="s">
        <v>4992</v>
      </c>
      <c r="C545" s="832" t="s">
        <v>605</v>
      </c>
      <c r="D545" s="832" t="s">
        <v>2184</v>
      </c>
      <c r="E545" s="832" t="s">
        <v>4959</v>
      </c>
      <c r="F545" s="832" t="s">
        <v>4963</v>
      </c>
      <c r="G545" s="832" t="s">
        <v>4964</v>
      </c>
      <c r="H545" s="849">
        <v>1</v>
      </c>
      <c r="I545" s="849">
        <v>118</v>
      </c>
      <c r="J545" s="832"/>
      <c r="K545" s="832">
        <v>118</v>
      </c>
      <c r="L545" s="849"/>
      <c r="M545" s="849"/>
      <c r="N545" s="832"/>
      <c r="O545" s="832"/>
      <c r="P545" s="849">
        <v>29</v>
      </c>
      <c r="Q545" s="849">
        <v>3654</v>
      </c>
      <c r="R545" s="837"/>
      <c r="S545" s="850">
        <v>126</v>
      </c>
    </row>
    <row r="546" spans="1:19" ht="14.4" customHeight="1" x14ac:dyDescent="0.3">
      <c r="A546" s="831" t="s">
        <v>4976</v>
      </c>
      <c r="B546" s="832" t="s">
        <v>4992</v>
      </c>
      <c r="C546" s="832" t="s">
        <v>605</v>
      </c>
      <c r="D546" s="832" t="s">
        <v>2184</v>
      </c>
      <c r="E546" s="832" t="s">
        <v>4959</v>
      </c>
      <c r="F546" s="832" t="s">
        <v>5076</v>
      </c>
      <c r="G546" s="832" t="s">
        <v>4979</v>
      </c>
      <c r="H546" s="849">
        <v>12</v>
      </c>
      <c r="I546" s="849">
        <v>5844</v>
      </c>
      <c r="J546" s="832">
        <v>1.0732782369146006</v>
      </c>
      <c r="K546" s="832">
        <v>487</v>
      </c>
      <c r="L546" s="849">
        <v>11</v>
      </c>
      <c r="M546" s="849">
        <v>5445</v>
      </c>
      <c r="N546" s="832">
        <v>1</v>
      </c>
      <c r="O546" s="832">
        <v>495</v>
      </c>
      <c r="P546" s="849">
        <v>1</v>
      </c>
      <c r="Q546" s="849">
        <v>495</v>
      </c>
      <c r="R546" s="837">
        <v>9.0909090909090912E-2</v>
      </c>
      <c r="S546" s="850">
        <v>495</v>
      </c>
    </row>
    <row r="547" spans="1:19" ht="14.4" customHeight="1" x14ac:dyDescent="0.3">
      <c r="A547" s="831" t="s">
        <v>4976</v>
      </c>
      <c r="B547" s="832" t="s">
        <v>4992</v>
      </c>
      <c r="C547" s="832" t="s">
        <v>605</v>
      </c>
      <c r="D547" s="832" t="s">
        <v>2184</v>
      </c>
      <c r="E547" s="832" t="s">
        <v>4959</v>
      </c>
      <c r="F547" s="832" t="s">
        <v>4969</v>
      </c>
      <c r="G547" s="832" t="s">
        <v>4970</v>
      </c>
      <c r="H547" s="849">
        <v>2</v>
      </c>
      <c r="I547" s="849">
        <v>598</v>
      </c>
      <c r="J547" s="832"/>
      <c r="K547" s="832">
        <v>299</v>
      </c>
      <c r="L547" s="849"/>
      <c r="M547" s="849"/>
      <c r="N547" s="832"/>
      <c r="O547" s="832"/>
      <c r="P547" s="849">
        <v>7</v>
      </c>
      <c r="Q547" s="849">
        <v>2149</v>
      </c>
      <c r="R547" s="837"/>
      <c r="S547" s="850">
        <v>307</v>
      </c>
    </row>
    <row r="548" spans="1:19" ht="14.4" customHeight="1" x14ac:dyDescent="0.3">
      <c r="A548" s="831" t="s">
        <v>4976</v>
      </c>
      <c r="B548" s="832" t="s">
        <v>4992</v>
      </c>
      <c r="C548" s="832" t="s">
        <v>605</v>
      </c>
      <c r="D548" s="832" t="s">
        <v>4922</v>
      </c>
      <c r="E548" s="832" t="s">
        <v>4959</v>
      </c>
      <c r="F548" s="832" t="s">
        <v>4960</v>
      </c>
      <c r="G548" s="832" t="s">
        <v>4961</v>
      </c>
      <c r="H548" s="849">
        <v>35</v>
      </c>
      <c r="I548" s="849">
        <v>8225</v>
      </c>
      <c r="J548" s="832"/>
      <c r="K548" s="832">
        <v>235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4976</v>
      </c>
      <c r="B549" s="832" t="s">
        <v>4992</v>
      </c>
      <c r="C549" s="832" t="s">
        <v>605</v>
      </c>
      <c r="D549" s="832" t="s">
        <v>4922</v>
      </c>
      <c r="E549" s="832" t="s">
        <v>4959</v>
      </c>
      <c r="F549" s="832" t="s">
        <v>4963</v>
      </c>
      <c r="G549" s="832" t="s">
        <v>4964</v>
      </c>
      <c r="H549" s="849">
        <v>2</v>
      </c>
      <c r="I549" s="849">
        <v>236</v>
      </c>
      <c r="J549" s="832"/>
      <c r="K549" s="832">
        <v>118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4976</v>
      </c>
      <c r="B550" s="832" t="s">
        <v>4992</v>
      </c>
      <c r="C550" s="832" t="s">
        <v>605</v>
      </c>
      <c r="D550" s="832" t="s">
        <v>4922</v>
      </c>
      <c r="E550" s="832" t="s">
        <v>4959</v>
      </c>
      <c r="F550" s="832" t="s">
        <v>4978</v>
      </c>
      <c r="G550" s="832" t="s">
        <v>4979</v>
      </c>
      <c r="H550" s="849">
        <v>6</v>
      </c>
      <c r="I550" s="849">
        <v>3354</v>
      </c>
      <c r="J550" s="832"/>
      <c r="K550" s="832">
        <v>559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4976</v>
      </c>
      <c r="B551" s="832" t="s">
        <v>4992</v>
      </c>
      <c r="C551" s="832" t="s">
        <v>605</v>
      </c>
      <c r="D551" s="832" t="s">
        <v>4922</v>
      </c>
      <c r="E551" s="832" t="s">
        <v>4959</v>
      </c>
      <c r="F551" s="832" t="s">
        <v>4980</v>
      </c>
      <c r="G551" s="832" t="s">
        <v>4981</v>
      </c>
      <c r="H551" s="849">
        <v>10</v>
      </c>
      <c r="I551" s="849">
        <v>4490</v>
      </c>
      <c r="J551" s="832"/>
      <c r="K551" s="832">
        <v>449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4976</v>
      </c>
      <c r="B552" s="832" t="s">
        <v>4992</v>
      </c>
      <c r="C552" s="832" t="s">
        <v>605</v>
      </c>
      <c r="D552" s="832" t="s">
        <v>4922</v>
      </c>
      <c r="E552" s="832" t="s">
        <v>4959</v>
      </c>
      <c r="F552" s="832" t="s">
        <v>4967</v>
      </c>
      <c r="G552" s="832" t="s">
        <v>4968</v>
      </c>
      <c r="H552" s="849">
        <v>2</v>
      </c>
      <c r="I552" s="849">
        <v>170</v>
      </c>
      <c r="J552" s="832"/>
      <c r="K552" s="832">
        <v>85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4976</v>
      </c>
      <c r="B553" s="832" t="s">
        <v>4992</v>
      </c>
      <c r="C553" s="832" t="s">
        <v>605</v>
      </c>
      <c r="D553" s="832" t="s">
        <v>4922</v>
      </c>
      <c r="E553" s="832" t="s">
        <v>4959</v>
      </c>
      <c r="F553" s="832" t="s">
        <v>4971</v>
      </c>
      <c r="G553" s="832" t="s">
        <v>4970</v>
      </c>
      <c r="H553" s="849">
        <v>27</v>
      </c>
      <c r="I553" s="849">
        <v>10017</v>
      </c>
      <c r="J553" s="832"/>
      <c r="K553" s="832">
        <v>371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4976</v>
      </c>
      <c r="B554" s="832" t="s">
        <v>4992</v>
      </c>
      <c r="C554" s="832" t="s">
        <v>605</v>
      </c>
      <c r="D554" s="832" t="s">
        <v>2187</v>
      </c>
      <c r="E554" s="832" t="s">
        <v>4959</v>
      </c>
      <c r="F554" s="832" t="s">
        <v>4960</v>
      </c>
      <c r="G554" s="832" t="s">
        <v>4961</v>
      </c>
      <c r="H554" s="849"/>
      <c r="I554" s="849"/>
      <c r="J554" s="832"/>
      <c r="K554" s="832"/>
      <c r="L554" s="849">
        <v>31</v>
      </c>
      <c r="M554" s="849">
        <v>7781</v>
      </c>
      <c r="N554" s="832">
        <v>1</v>
      </c>
      <c r="O554" s="832">
        <v>251</v>
      </c>
      <c r="P554" s="849">
        <v>59</v>
      </c>
      <c r="Q554" s="849">
        <v>14809</v>
      </c>
      <c r="R554" s="837">
        <v>1.903225806451613</v>
      </c>
      <c r="S554" s="850">
        <v>251</v>
      </c>
    </row>
    <row r="555" spans="1:19" ht="14.4" customHeight="1" x14ac:dyDescent="0.3">
      <c r="A555" s="831" t="s">
        <v>4976</v>
      </c>
      <c r="B555" s="832" t="s">
        <v>4992</v>
      </c>
      <c r="C555" s="832" t="s">
        <v>605</v>
      </c>
      <c r="D555" s="832" t="s">
        <v>2187</v>
      </c>
      <c r="E555" s="832" t="s">
        <v>4959</v>
      </c>
      <c r="F555" s="832" t="s">
        <v>4963</v>
      </c>
      <c r="G555" s="832" t="s">
        <v>4964</v>
      </c>
      <c r="H555" s="849"/>
      <c r="I555" s="849"/>
      <c r="J555" s="832"/>
      <c r="K555" s="832"/>
      <c r="L555" s="849">
        <v>18</v>
      </c>
      <c r="M555" s="849">
        <v>2268</v>
      </c>
      <c r="N555" s="832">
        <v>1</v>
      </c>
      <c r="O555" s="832">
        <v>126</v>
      </c>
      <c r="P555" s="849">
        <v>194</v>
      </c>
      <c r="Q555" s="849">
        <v>24444</v>
      </c>
      <c r="R555" s="837">
        <v>10.777777777777779</v>
      </c>
      <c r="S555" s="850">
        <v>126</v>
      </c>
    </row>
    <row r="556" spans="1:19" ht="14.4" customHeight="1" x14ac:dyDescent="0.3">
      <c r="A556" s="831" t="s">
        <v>4976</v>
      </c>
      <c r="B556" s="832" t="s">
        <v>4992</v>
      </c>
      <c r="C556" s="832" t="s">
        <v>605</v>
      </c>
      <c r="D556" s="832" t="s">
        <v>2187</v>
      </c>
      <c r="E556" s="832" t="s">
        <v>4959</v>
      </c>
      <c r="F556" s="832" t="s">
        <v>5075</v>
      </c>
      <c r="G556" s="832" t="s">
        <v>4990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331</v>
      </c>
      <c r="R556" s="837"/>
      <c r="S556" s="850">
        <v>331</v>
      </c>
    </row>
    <row r="557" spans="1:19" ht="14.4" customHeight="1" x14ac:dyDescent="0.3">
      <c r="A557" s="831" t="s">
        <v>4976</v>
      </c>
      <c r="B557" s="832" t="s">
        <v>4992</v>
      </c>
      <c r="C557" s="832" t="s">
        <v>605</v>
      </c>
      <c r="D557" s="832" t="s">
        <v>2187</v>
      </c>
      <c r="E557" s="832" t="s">
        <v>4959</v>
      </c>
      <c r="F557" s="832" t="s">
        <v>5076</v>
      </c>
      <c r="G557" s="832" t="s">
        <v>4979</v>
      </c>
      <c r="H557" s="849"/>
      <c r="I557" s="849"/>
      <c r="J557" s="832"/>
      <c r="K557" s="832"/>
      <c r="L557" s="849">
        <v>1</v>
      </c>
      <c r="M557" s="849">
        <v>495</v>
      </c>
      <c r="N557" s="832">
        <v>1</v>
      </c>
      <c r="O557" s="832">
        <v>495</v>
      </c>
      <c r="P557" s="849">
        <v>1</v>
      </c>
      <c r="Q557" s="849">
        <v>495</v>
      </c>
      <c r="R557" s="837">
        <v>1</v>
      </c>
      <c r="S557" s="850">
        <v>495</v>
      </c>
    </row>
    <row r="558" spans="1:19" ht="14.4" customHeight="1" x14ac:dyDescent="0.3">
      <c r="A558" s="831" t="s">
        <v>4976</v>
      </c>
      <c r="B558" s="832" t="s">
        <v>4992</v>
      </c>
      <c r="C558" s="832" t="s">
        <v>605</v>
      </c>
      <c r="D558" s="832" t="s">
        <v>2187</v>
      </c>
      <c r="E558" s="832" t="s">
        <v>4959</v>
      </c>
      <c r="F558" s="832" t="s">
        <v>4978</v>
      </c>
      <c r="G558" s="832" t="s">
        <v>4979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568</v>
      </c>
      <c r="R558" s="837"/>
      <c r="S558" s="850">
        <v>568</v>
      </c>
    </row>
    <row r="559" spans="1:19" ht="14.4" customHeight="1" x14ac:dyDescent="0.3">
      <c r="A559" s="831" t="s">
        <v>4976</v>
      </c>
      <c r="B559" s="832" t="s">
        <v>4992</v>
      </c>
      <c r="C559" s="832" t="s">
        <v>605</v>
      </c>
      <c r="D559" s="832" t="s">
        <v>2187</v>
      </c>
      <c r="E559" s="832" t="s">
        <v>4959</v>
      </c>
      <c r="F559" s="832" t="s">
        <v>4986</v>
      </c>
      <c r="G559" s="832" t="s">
        <v>4987</v>
      </c>
      <c r="H559" s="849"/>
      <c r="I559" s="849"/>
      <c r="J559" s="832"/>
      <c r="K559" s="832"/>
      <c r="L559" s="849">
        <v>1</v>
      </c>
      <c r="M559" s="849">
        <v>446</v>
      </c>
      <c r="N559" s="832">
        <v>1</v>
      </c>
      <c r="O559" s="832">
        <v>446</v>
      </c>
      <c r="P559" s="849"/>
      <c r="Q559" s="849"/>
      <c r="R559" s="837"/>
      <c r="S559" s="850"/>
    </row>
    <row r="560" spans="1:19" ht="14.4" customHeight="1" x14ac:dyDescent="0.3">
      <c r="A560" s="831" t="s">
        <v>4976</v>
      </c>
      <c r="B560" s="832" t="s">
        <v>4992</v>
      </c>
      <c r="C560" s="832" t="s">
        <v>605</v>
      </c>
      <c r="D560" s="832" t="s">
        <v>2187</v>
      </c>
      <c r="E560" s="832" t="s">
        <v>4959</v>
      </c>
      <c r="F560" s="832" t="s">
        <v>4969</v>
      </c>
      <c r="G560" s="832" t="s">
        <v>4970</v>
      </c>
      <c r="H560" s="849"/>
      <c r="I560" s="849"/>
      <c r="J560" s="832"/>
      <c r="K560" s="832"/>
      <c r="L560" s="849">
        <v>5</v>
      </c>
      <c r="M560" s="849">
        <v>1535</v>
      </c>
      <c r="N560" s="832">
        <v>1</v>
      </c>
      <c r="O560" s="832">
        <v>307</v>
      </c>
      <c r="P560" s="849">
        <v>58</v>
      </c>
      <c r="Q560" s="849">
        <v>17806</v>
      </c>
      <c r="R560" s="837">
        <v>11.6</v>
      </c>
      <c r="S560" s="850">
        <v>307</v>
      </c>
    </row>
    <row r="561" spans="1:19" ht="14.4" customHeight="1" x14ac:dyDescent="0.3">
      <c r="A561" s="831" t="s">
        <v>4976</v>
      </c>
      <c r="B561" s="832" t="s">
        <v>4992</v>
      </c>
      <c r="C561" s="832" t="s">
        <v>605</v>
      </c>
      <c r="D561" s="832" t="s">
        <v>2187</v>
      </c>
      <c r="E561" s="832" t="s">
        <v>4959</v>
      </c>
      <c r="F561" s="832" t="s">
        <v>4971</v>
      </c>
      <c r="G561" s="832" t="s">
        <v>4970</v>
      </c>
      <c r="H561" s="849"/>
      <c r="I561" s="849"/>
      <c r="J561" s="832"/>
      <c r="K561" s="832"/>
      <c r="L561" s="849">
        <v>8</v>
      </c>
      <c r="M561" s="849">
        <v>3040</v>
      </c>
      <c r="N561" s="832">
        <v>1</v>
      </c>
      <c r="O561" s="832">
        <v>380</v>
      </c>
      <c r="P561" s="849">
        <v>4</v>
      </c>
      <c r="Q561" s="849">
        <v>1520</v>
      </c>
      <c r="R561" s="837">
        <v>0.5</v>
      </c>
      <c r="S561" s="850">
        <v>380</v>
      </c>
    </row>
    <row r="562" spans="1:19" ht="14.4" customHeight="1" x14ac:dyDescent="0.3">
      <c r="A562" s="831" t="s">
        <v>4976</v>
      </c>
      <c r="B562" s="832" t="s">
        <v>4992</v>
      </c>
      <c r="C562" s="832" t="s">
        <v>605</v>
      </c>
      <c r="D562" s="832" t="s">
        <v>2187</v>
      </c>
      <c r="E562" s="832" t="s">
        <v>4959</v>
      </c>
      <c r="F562" s="832" t="s">
        <v>5067</v>
      </c>
      <c r="G562" s="832" t="s">
        <v>4981</v>
      </c>
      <c r="H562" s="849"/>
      <c r="I562" s="849"/>
      <c r="J562" s="832"/>
      <c r="K562" s="832"/>
      <c r="L562" s="849">
        <v>15</v>
      </c>
      <c r="M562" s="849">
        <v>5280</v>
      </c>
      <c r="N562" s="832">
        <v>1</v>
      </c>
      <c r="O562" s="832">
        <v>352</v>
      </c>
      <c r="P562" s="849"/>
      <c r="Q562" s="849"/>
      <c r="R562" s="837"/>
      <c r="S562" s="850"/>
    </row>
    <row r="563" spans="1:19" ht="14.4" customHeight="1" x14ac:dyDescent="0.3">
      <c r="A563" s="831" t="s">
        <v>4976</v>
      </c>
      <c r="B563" s="832" t="s">
        <v>4992</v>
      </c>
      <c r="C563" s="832" t="s">
        <v>605</v>
      </c>
      <c r="D563" s="832" t="s">
        <v>2187</v>
      </c>
      <c r="E563" s="832" t="s">
        <v>4959</v>
      </c>
      <c r="F563" s="832" t="s">
        <v>5068</v>
      </c>
      <c r="G563" s="832" t="s">
        <v>4987</v>
      </c>
      <c r="H563" s="849"/>
      <c r="I563" s="849"/>
      <c r="J563" s="832"/>
      <c r="K563" s="832"/>
      <c r="L563" s="849">
        <v>3</v>
      </c>
      <c r="M563" s="849">
        <v>1119</v>
      </c>
      <c r="N563" s="832">
        <v>1</v>
      </c>
      <c r="O563" s="832">
        <v>373</v>
      </c>
      <c r="P563" s="849"/>
      <c r="Q563" s="849"/>
      <c r="R563" s="837"/>
      <c r="S563" s="850"/>
    </row>
    <row r="564" spans="1:19" ht="14.4" customHeight="1" x14ac:dyDescent="0.3">
      <c r="A564" s="831" t="s">
        <v>4976</v>
      </c>
      <c r="B564" s="832" t="s">
        <v>4992</v>
      </c>
      <c r="C564" s="832" t="s">
        <v>605</v>
      </c>
      <c r="D564" s="832" t="s">
        <v>2188</v>
      </c>
      <c r="E564" s="832" t="s">
        <v>4959</v>
      </c>
      <c r="F564" s="832" t="s">
        <v>4960</v>
      </c>
      <c r="G564" s="832" t="s">
        <v>4961</v>
      </c>
      <c r="H564" s="849">
        <v>1</v>
      </c>
      <c r="I564" s="849">
        <v>235</v>
      </c>
      <c r="J564" s="832">
        <v>5.2014165559982291E-2</v>
      </c>
      <c r="K564" s="832">
        <v>235</v>
      </c>
      <c r="L564" s="849">
        <v>18</v>
      </c>
      <c r="M564" s="849">
        <v>4518</v>
      </c>
      <c r="N564" s="832">
        <v>1</v>
      </c>
      <c r="O564" s="832">
        <v>251</v>
      </c>
      <c r="P564" s="849">
        <v>6</v>
      </c>
      <c r="Q564" s="849">
        <v>1506</v>
      </c>
      <c r="R564" s="837">
        <v>0.33333333333333331</v>
      </c>
      <c r="S564" s="850">
        <v>251</v>
      </c>
    </row>
    <row r="565" spans="1:19" ht="14.4" customHeight="1" x14ac:dyDescent="0.3">
      <c r="A565" s="831" t="s">
        <v>4976</v>
      </c>
      <c r="B565" s="832" t="s">
        <v>4992</v>
      </c>
      <c r="C565" s="832" t="s">
        <v>605</v>
      </c>
      <c r="D565" s="832" t="s">
        <v>2188</v>
      </c>
      <c r="E565" s="832" t="s">
        <v>4959</v>
      </c>
      <c r="F565" s="832" t="s">
        <v>4963</v>
      </c>
      <c r="G565" s="832" t="s">
        <v>4964</v>
      </c>
      <c r="H565" s="849">
        <v>1</v>
      </c>
      <c r="I565" s="849">
        <v>118</v>
      </c>
      <c r="J565" s="832"/>
      <c r="K565" s="832">
        <v>118</v>
      </c>
      <c r="L565" s="849"/>
      <c r="M565" s="849"/>
      <c r="N565" s="832"/>
      <c r="O565" s="832"/>
      <c r="P565" s="849">
        <v>25</v>
      </c>
      <c r="Q565" s="849">
        <v>3150</v>
      </c>
      <c r="R565" s="837"/>
      <c r="S565" s="850">
        <v>126</v>
      </c>
    </row>
    <row r="566" spans="1:19" ht="14.4" customHeight="1" x14ac:dyDescent="0.3">
      <c r="A566" s="831" t="s">
        <v>4976</v>
      </c>
      <c r="B566" s="832" t="s">
        <v>4992</v>
      </c>
      <c r="C566" s="832" t="s">
        <v>605</v>
      </c>
      <c r="D566" s="832" t="s">
        <v>2188</v>
      </c>
      <c r="E566" s="832" t="s">
        <v>4959</v>
      </c>
      <c r="F566" s="832" t="s">
        <v>5076</v>
      </c>
      <c r="G566" s="832" t="s">
        <v>4979</v>
      </c>
      <c r="H566" s="849">
        <v>1</v>
      </c>
      <c r="I566" s="849">
        <v>487</v>
      </c>
      <c r="J566" s="832"/>
      <c r="K566" s="832">
        <v>487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4976</v>
      </c>
      <c r="B567" s="832" t="s">
        <v>4992</v>
      </c>
      <c r="C567" s="832" t="s">
        <v>605</v>
      </c>
      <c r="D567" s="832" t="s">
        <v>2188</v>
      </c>
      <c r="E567" s="832" t="s">
        <v>4959</v>
      </c>
      <c r="F567" s="832" t="s">
        <v>4978</v>
      </c>
      <c r="G567" s="832" t="s">
        <v>4979</v>
      </c>
      <c r="H567" s="849"/>
      <c r="I567" s="849"/>
      <c r="J567" s="832"/>
      <c r="K567" s="832"/>
      <c r="L567" s="849">
        <v>41</v>
      </c>
      <c r="M567" s="849">
        <v>23288</v>
      </c>
      <c r="N567" s="832">
        <v>1</v>
      </c>
      <c r="O567" s="832">
        <v>568</v>
      </c>
      <c r="P567" s="849">
        <v>14</v>
      </c>
      <c r="Q567" s="849">
        <v>7952</v>
      </c>
      <c r="R567" s="837">
        <v>0.34146341463414637</v>
      </c>
      <c r="S567" s="850">
        <v>568</v>
      </c>
    </row>
    <row r="568" spans="1:19" ht="14.4" customHeight="1" x14ac:dyDescent="0.3">
      <c r="A568" s="831" t="s">
        <v>4976</v>
      </c>
      <c r="B568" s="832" t="s">
        <v>4992</v>
      </c>
      <c r="C568" s="832" t="s">
        <v>605</v>
      </c>
      <c r="D568" s="832" t="s">
        <v>2189</v>
      </c>
      <c r="E568" s="832" t="s">
        <v>4959</v>
      </c>
      <c r="F568" s="832" t="s">
        <v>4960</v>
      </c>
      <c r="G568" s="832" t="s">
        <v>4961</v>
      </c>
      <c r="H568" s="849">
        <v>1</v>
      </c>
      <c r="I568" s="849">
        <v>235</v>
      </c>
      <c r="J568" s="832"/>
      <c r="K568" s="832">
        <v>235</v>
      </c>
      <c r="L568" s="849"/>
      <c r="M568" s="849"/>
      <c r="N568" s="832"/>
      <c r="O568" s="832"/>
      <c r="P568" s="849">
        <v>2</v>
      </c>
      <c r="Q568" s="849">
        <v>502</v>
      </c>
      <c r="R568" s="837"/>
      <c r="S568" s="850">
        <v>251</v>
      </c>
    </row>
    <row r="569" spans="1:19" ht="14.4" customHeight="1" x14ac:dyDescent="0.3">
      <c r="A569" s="831" t="s">
        <v>4976</v>
      </c>
      <c r="B569" s="832" t="s">
        <v>4992</v>
      </c>
      <c r="C569" s="832" t="s">
        <v>605</v>
      </c>
      <c r="D569" s="832" t="s">
        <v>2189</v>
      </c>
      <c r="E569" s="832" t="s">
        <v>4959</v>
      </c>
      <c r="F569" s="832" t="s">
        <v>4963</v>
      </c>
      <c r="G569" s="832" t="s">
        <v>4964</v>
      </c>
      <c r="H569" s="849"/>
      <c r="I569" s="849"/>
      <c r="J569" s="832"/>
      <c r="K569" s="832"/>
      <c r="L569" s="849"/>
      <c r="M569" s="849"/>
      <c r="N569" s="832"/>
      <c r="O569" s="832"/>
      <c r="P569" s="849">
        <v>5</v>
      </c>
      <c r="Q569" s="849">
        <v>630</v>
      </c>
      <c r="R569" s="837"/>
      <c r="S569" s="850">
        <v>126</v>
      </c>
    </row>
    <row r="570" spans="1:19" ht="14.4" customHeight="1" x14ac:dyDescent="0.3">
      <c r="A570" s="831" t="s">
        <v>4976</v>
      </c>
      <c r="B570" s="832" t="s">
        <v>4992</v>
      </c>
      <c r="C570" s="832" t="s">
        <v>605</v>
      </c>
      <c r="D570" s="832" t="s">
        <v>2189</v>
      </c>
      <c r="E570" s="832" t="s">
        <v>4959</v>
      </c>
      <c r="F570" s="832" t="s">
        <v>4978</v>
      </c>
      <c r="G570" s="832" t="s">
        <v>4979</v>
      </c>
      <c r="H570" s="849">
        <v>4</v>
      </c>
      <c r="I570" s="849">
        <v>2236</v>
      </c>
      <c r="J570" s="832"/>
      <c r="K570" s="832">
        <v>559</v>
      </c>
      <c r="L570" s="849"/>
      <c r="M570" s="849"/>
      <c r="N570" s="832"/>
      <c r="O570" s="832"/>
      <c r="P570" s="849">
        <v>2</v>
      </c>
      <c r="Q570" s="849">
        <v>1136</v>
      </c>
      <c r="R570" s="837"/>
      <c r="S570" s="850">
        <v>568</v>
      </c>
    </row>
    <row r="571" spans="1:19" ht="14.4" customHeight="1" x14ac:dyDescent="0.3">
      <c r="A571" s="831" t="s">
        <v>4976</v>
      </c>
      <c r="B571" s="832" t="s">
        <v>4992</v>
      </c>
      <c r="C571" s="832" t="s">
        <v>605</v>
      </c>
      <c r="D571" s="832" t="s">
        <v>2189</v>
      </c>
      <c r="E571" s="832" t="s">
        <v>4959</v>
      </c>
      <c r="F571" s="832" t="s">
        <v>4971</v>
      </c>
      <c r="G571" s="832" t="s">
        <v>4970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380</v>
      </c>
      <c r="R571" s="837"/>
      <c r="S571" s="850">
        <v>380</v>
      </c>
    </row>
    <row r="572" spans="1:19" ht="14.4" customHeight="1" x14ac:dyDescent="0.3">
      <c r="A572" s="831" t="s">
        <v>4976</v>
      </c>
      <c r="B572" s="832" t="s">
        <v>4992</v>
      </c>
      <c r="C572" s="832" t="s">
        <v>605</v>
      </c>
      <c r="D572" s="832" t="s">
        <v>2189</v>
      </c>
      <c r="E572" s="832" t="s">
        <v>4959</v>
      </c>
      <c r="F572" s="832" t="s">
        <v>5086</v>
      </c>
      <c r="G572" s="832" t="s">
        <v>5087</v>
      </c>
      <c r="H572" s="849">
        <v>1</v>
      </c>
      <c r="I572" s="849">
        <v>611</v>
      </c>
      <c r="J572" s="832"/>
      <c r="K572" s="832">
        <v>611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4976</v>
      </c>
      <c r="B573" s="832" t="s">
        <v>4992</v>
      </c>
      <c r="C573" s="832" t="s">
        <v>605</v>
      </c>
      <c r="D573" s="832" t="s">
        <v>2190</v>
      </c>
      <c r="E573" s="832" t="s">
        <v>4959</v>
      </c>
      <c r="F573" s="832" t="s">
        <v>4960</v>
      </c>
      <c r="G573" s="832" t="s">
        <v>4961</v>
      </c>
      <c r="H573" s="849">
        <v>74</v>
      </c>
      <c r="I573" s="849">
        <v>17390</v>
      </c>
      <c r="J573" s="832">
        <v>1.8725099601593624</v>
      </c>
      <c r="K573" s="832">
        <v>235</v>
      </c>
      <c r="L573" s="849">
        <v>37</v>
      </c>
      <c r="M573" s="849">
        <v>9287</v>
      </c>
      <c r="N573" s="832">
        <v>1</v>
      </c>
      <c r="O573" s="832">
        <v>251</v>
      </c>
      <c r="P573" s="849">
        <v>39</v>
      </c>
      <c r="Q573" s="849">
        <v>9789</v>
      </c>
      <c r="R573" s="837">
        <v>1.0540540540540539</v>
      </c>
      <c r="S573" s="850">
        <v>251</v>
      </c>
    </row>
    <row r="574" spans="1:19" ht="14.4" customHeight="1" x14ac:dyDescent="0.3">
      <c r="A574" s="831" t="s">
        <v>4976</v>
      </c>
      <c r="B574" s="832" t="s">
        <v>4992</v>
      </c>
      <c r="C574" s="832" t="s">
        <v>605</v>
      </c>
      <c r="D574" s="832" t="s">
        <v>2190</v>
      </c>
      <c r="E574" s="832" t="s">
        <v>4959</v>
      </c>
      <c r="F574" s="832" t="s">
        <v>4963</v>
      </c>
      <c r="G574" s="832" t="s">
        <v>4964</v>
      </c>
      <c r="H574" s="849">
        <v>107</v>
      </c>
      <c r="I574" s="849">
        <v>12626</v>
      </c>
      <c r="J574" s="832">
        <v>1.0330551464572084</v>
      </c>
      <c r="K574" s="832">
        <v>118</v>
      </c>
      <c r="L574" s="849">
        <v>97</v>
      </c>
      <c r="M574" s="849">
        <v>12222</v>
      </c>
      <c r="N574" s="832">
        <v>1</v>
      </c>
      <c r="O574" s="832">
        <v>126</v>
      </c>
      <c r="P574" s="849">
        <v>226</v>
      </c>
      <c r="Q574" s="849">
        <v>28476</v>
      </c>
      <c r="R574" s="837">
        <v>2.329896907216495</v>
      </c>
      <c r="S574" s="850">
        <v>126</v>
      </c>
    </row>
    <row r="575" spans="1:19" ht="14.4" customHeight="1" x14ac:dyDescent="0.3">
      <c r="A575" s="831" t="s">
        <v>4976</v>
      </c>
      <c r="B575" s="832" t="s">
        <v>4992</v>
      </c>
      <c r="C575" s="832" t="s">
        <v>605</v>
      </c>
      <c r="D575" s="832" t="s">
        <v>2190</v>
      </c>
      <c r="E575" s="832" t="s">
        <v>4959</v>
      </c>
      <c r="F575" s="832" t="s">
        <v>4978</v>
      </c>
      <c r="G575" s="832" t="s">
        <v>4979</v>
      </c>
      <c r="H575" s="849">
        <v>17</v>
      </c>
      <c r="I575" s="849">
        <v>9503</v>
      </c>
      <c r="J575" s="832">
        <v>1.6730633802816901</v>
      </c>
      <c r="K575" s="832">
        <v>559</v>
      </c>
      <c r="L575" s="849">
        <v>10</v>
      </c>
      <c r="M575" s="849">
        <v>5680</v>
      </c>
      <c r="N575" s="832">
        <v>1</v>
      </c>
      <c r="O575" s="832">
        <v>568</v>
      </c>
      <c r="P575" s="849">
        <v>16</v>
      </c>
      <c r="Q575" s="849">
        <v>9088</v>
      </c>
      <c r="R575" s="837">
        <v>1.6</v>
      </c>
      <c r="S575" s="850">
        <v>568</v>
      </c>
    </row>
    <row r="576" spans="1:19" ht="14.4" customHeight="1" x14ac:dyDescent="0.3">
      <c r="A576" s="831" t="s">
        <v>4976</v>
      </c>
      <c r="B576" s="832" t="s">
        <v>4992</v>
      </c>
      <c r="C576" s="832" t="s">
        <v>605</v>
      </c>
      <c r="D576" s="832" t="s">
        <v>2190</v>
      </c>
      <c r="E576" s="832" t="s">
        <v>4959</v>
      </c>
      <c r="F576" s="832" t="s">
        <v>4980</v>
      </c>
      <c r="G576" s="832" t="s">
        <v>4981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462</v>
      </c>
      <c r="R576" s="837"/>
      <c r="S576" s="850">
        <v>462</v>
      </c>
    </row>
    <row r="577" spans="1:19" ht="14.4" customHeight="1" x14ac:dyDescent="0.3">
      <c r="A577" s="831" t="s">
        <v>4976</v>
      </c>
      <c r="B577" s="832" t="s">
        <v>4992</v>
      </c>
      <c r="C577" s="832" t="s">
        <v>605</v>
      </c>
      <c r="D577" s="832" t="s">
        <v>2190</v>
      </c>
      <c r="E577" s="832" t="s">
        <v>4959</v>
      </c>
      <c r="F577" s="832" t="s">
        <v>4967</v>
      </c>
      <c r="G577" s="832" t="s">
        <v>4968</v>
      </c>
      <c r="H577" s="849">
        <v>1</v>
      </c>
      <c r="I577" s="849">
        <v>85</v>
      </c>
      <c r="J577" s="832">
        <v>1</v>
      </c>
      <c r="K577" s="832">
        <v>85</v>
      </c>
      <c r="L577" s="849">
        <v>1</v>
      </c>
      <c r="M577" s="849">
        <v>85</v>
      </c>
      <c r="N577" s="832">
        <v>1</v>
      </c>
      <c r="O577" s="832">
        <v>85</v>
      </c>
      <c r="P577" s="849"/>
      <c r="Q577" s="849"/>
      <c r="R577" s="837"/>
      <c r="S577" s="850"/>
    </row>
    <row r="578" spans="1:19" ht="14.4" customHeight="1" x14ac:dyDescent="0.3">
      <c r="A578" s="831" t="s">
        <v>4976</v>
      </c>
      <c r="B578" s="832" t="s">
        <v>4992</v>
      </c>
      <c r="C578" s="832" t="s">
        <v>605</v>
      </c>
      <c r="D578" s="832" t="s">
        <v>2190</v>
      </c>
      <c r="E578" s="832" t="s">
        <v>4959</v>
      </c>
      <c r="F578" s="832" t="s">
        <v>5057</v>
      </c>
      <c r="G578" s="832" t="s">
        <v>5058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120</v>
      </c>
      <c r="R578" s="837"/>
      <c r="S578" s="850">
        <v>120</v>
      </c>
    </row>
    <row r="579" spans="1:19" ht="14.4" customHeight="1" x14ac:dyDescent="0.3">
      <c r="A579" s="831" t="s">
        <v>4976</v>
      </c>
      <c r="B579" s="832" t="s">
        <v>4992</v>
      </c>
      <c r="C579" s="832" t="s">
        <v>605</v>
      </c>
      <c r="D579" s="832" t="s">
        <v>2190</v>
      </c>
      <c r="E579" s="832" t="s">
        <v>4959</v>
      </c>
      <c r="F579" s="832" t="s">
        <v>4969</v>
      </c>
      <c r="G579" s="832" t="s">
        <v>4970</v>
      </c>
      <c r="H579" s="849">
        <v>3</v>
      </c>
      <c r="I579" s="849">
        <v>897</v>
      </c>
      <c r="J579" s="832">
        <v>7.8968219033365608E-2</v>
      </c>
      <c r="K579" s="832">
        <v>299</v>
      </c>
      <c r="L579" s="849">
        <v>37</v>
      </c>
      <c r="M579" s="849">
        <v>11359</v>
      </c>
      <c r="N579" s="832">
        <v>1</v>
      </c>
      <c r="O579" s="832">
        <v>307</v>
      </c>
      <c r="P579" s="849">
        <v>1</v>
      </c>
      <c r="Q579" s="849">
        <v>307</v>
      </c>
      <c r="R579" s="837">
        <v>2.7027027027027029E-2</v>
      </c>
      <c r="S579" s="850">
        <v>307</v>
      </c>
    </row>
    <row r="580" spans="1:19" ht="14.4" customHeight="1" x14ac:dyDescent="0.3">
      <c r="A580" s="831" t="s">
        <v>4976</v>
      </c>
      <c r="B580" s="832" t="s">
        <v>4992</v>
      </c>
      <c r="C580" s="832" t="s">
        <v>605</v>
      </c>
      <c r="D580" s="832" t="s">
        <v>2190</v>
      </c>
      <c r="E580" s="832" t="s">
        <v>4959</v>
      </c>
      <c r="F580" s="832" t="s">
        <v>4971</v>
      </c>
      <c r="G580" s="832" t="s">
        <v>4970</v>
      </c>
      <c r="H580" s="849">
        <v>133</v>
      </c>
      <c r="I580" s="849">
        <v>49343</v>
      </c>
      <c r="J580" s="832">
        <v>1.5098837209302325</v>
      </c>
      <c r="K580" s="832">
        <v>371</v>
      </c>
      <c r="L580" s="849">
        <v>86</v>
      </c>
      <c r="M580" s="849">
        <v>32680</v>
      </c>
      <c r="N580" s="832">
        <v>1</v>
      </c>
      <c r="O580" s="832">
        <v>380</v>
      </c>
      <c r="P580" s="849">
        <v>61</v>
      </c>
      <c r="Q580" s="849">
        <v>23180</v>
      </c>
      <c r="R580" s="837">
        <v>0.70930232558139539</v>
      </c>
      <c r="S580" s="850">
        <v>380</v>
      </c>
    </row>
    <row r="581" spans="1:19" ht="14.4" customHeight="1" x14ac:dyDescent="0.3">
      <c r="A581" s="831" t="s">
        <v>4976</v>
      </c>
      <c r="B581" s="832" t="s">
        <v>4992</v>
      </c>
      <c r="C581" s="832" t="s">
        <v>605</v>
      </c>
      <c r="D581" s="832" t="s">
        <v>2190</v>
      </c>
      <c r="E581" s="832" t="s">
        <v>4959</v>
      </c>
      <c r="F581" s="832" t="s">
        <v>5082</v>
      </c>
      <c r="G581" s="832" t="s">
        <v>5083</v>
      </c>
      <c r="H581" s="849">
        <v>6</v>
      </c>
      <c r="I581" s="849">
        <v>1632</v>
      </c>
      <c r="J581" s="832">
        <v>6</v>
      </c>
      <c r="K581" s="832">
        <v>272</v>
      </c>
      <c r="L581" s="849">
        <v>1</v>
      </c>
      <c r="M581" s="849">
        <v>272</v>
      </c>
      <c r="N581" s="832">
        <v>1</v>
      </c>
      <c r="O581" s="832">
        <v>272</v>
      </c>
      <c r="P581" s="849">
        <v>4</v>
      </c>
      <c r="Q581" s="849">
        <v>1088</v>
      </c>
      <c r="R581" s="837">
        <v>4</v>
      </c>
      <c r="S581" s="850">
        <v>272</v>
      </c>
    </row>
    <row r="582" spans="1:19" ht="14.4" customHeight="1" x14ac:dyDescent="0.3">
      <c r="A582" s="831" t="s">
        <v>4976</v>
      </c>
      <c r="B582" s="832" t="s">
        <v>4992</v>
      </c>
      <c r="C582" s="832" t="s">
        <v>605</v>
      </c>
      <c r="D582" s="832" t="s">
        <v>2190</v>
      </c>
      <c r="E582" s="832" t="s">
        <v>4959</v>
      </c>
      <c r="F582" s="832" t="s">
        <v>4989</v>
      </c>
      <c r="G582" s="832" t="s">
        <v>4990</v>
      </c>
      <c r="H582" s="849"/>
      <c r="I582" s="849"/>
      <c r="J582" s="832"/>
      <c r="K582" s="832"/>
      <c r="L582" s="849">
        <v>1</v>
      </c>
      <c r="M582" s="849">
        <v>404</v>
      </c>
      <c r="N582" s="832">
        <v>1</v>
      </c>
      <c r="O582" s="832">
        <v>404</v>
      </c>
      <c r="P582" s="849">
        <v>2</v>
      </c>
      <c r="Q582" s="849">
        <v>808</v>
      </c>
      <c r="R582" s="837">
        <v>2</v>
      </c>
      <c r="S582" s="850">
        <v>404</v>
      </c>
    </row>
    <row r="583" spans="1:19" ht="14.4" customHeight="1" x14ac:dyDescent="0.3">
      <c r="A583" s="831" t="s">
        <v>4976</v>
      </c>
      <c r="B583" s="832" t="s">
        <v>4992</v>
      </c>
      <c r="C583" s="832" t="s">
        <v>605</v>
      </c>
      <c r="D583" s="832" t="s">
        <v>2191</v>
      </c>
      <c r="E583" s="832" t="s">
        <v>4959</v>
      </c>
      <c r="F583" s="832" t="s">
        <v>4960</v>
      </c>
      <c r="G583" s="832" t="s">
        <v>4961</v>
      </c>
      <c r="H583" s="849">
        <v>16</v>
      </c>
      <c r="I583" s="849">
        <v>3760</v>
      </c>
      <c r="J583" s="832"/>
      <c r="K583" s="832">
        <v>235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4976</v>
      </c>
      <c r="B584" s="832" t="s">
        <v>4992</v>
      </c>
      <c r="C584" s="832" t="s">
        <v>605</v>
      </c>
      <c r="D584" s="832" t="s">
        <v>2191</v>
      </c>
      <c r="E584" s="832" t="s">
        <v>4959</v>
      </c>
      <c r="F584" s="832" t="s">
        <v>4963</v>
      </c>
      <c r="G584" s="832" t="s">
        <v>4964</v>
      </c>
      <c r="H584" s="849">
        <v>19</v>
      </c>
      <c r="I584" s="849">
        <v>2242</v>
      </c>
      <c r="J584" s="832"/>
      <c r="K584" s="832">
        <v>118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4976</v>
      </c>
      <c r="B585" s="832" t="s">
        <v>4992</v>
      </c>
      <c r="C585" s="832" t="s">
        <v>605</v>
      </c>
      <c r="D585" s="832" t="s">
        <v>2191</v>
      </c>
      <c r="E585" s="832" t="s">
        <v>4959</v>
      </c>
      <c r="F585" s="832" t="s">
        <v>4978</v>
      </c>
      <c r="G585" s="832" t="s">
        <v>4979</v>
      </c>
      <c r="H585" s="849">
        <v>25</v>
      </c>
      <c r="I585" s="849">
        <v>13975</v>
      </c>
      <c r="J585" s="832"/>
      <c r="K585" s="832">
        <v>559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4976</v>
      </c>
      <c r="B586" s="832" t="s">
        <v>4992</v>
      </c>
      <c r="C586" s="832" t="s">
        <v>605</v>
      </c>
      <c r="D586" s="832" t="s">
        <v>2191</v>
      </c>
      <c r="E586" s="832" t="s">
        <v>4959</v>
      </c>
      <c r="F586" s="832" t="s">
        <v>4989</v>
      </c>
      <c r="G586" s="832" t="s">
        <v>4990</v>
      </c>
      <c r="H586" s="849">
        <v>1</v>
      </c>
      <c r="I586" s="849">
        <v>395</v>
      </c>
      <c r="J586" s="832"/>
      <c r="K586" s="832">
        <v>395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4976</v>
      </c>
      <c r="B587" s="832" t="s">
        <v>4992</v>
      </c>
      <c r="C587" s="832" t="s">
        <v>605</v>
      </c>
      <c r="D587" s="832" t="s">
        <v>4925</v>
      </c>
      <c r="E587" s="832" t="s">
        <v>4959</v>
      </c>
      <c r="F587" s="832" t="s">
        <v>4960</v>
      </c>
      <c r="G587" s="832" t="s">
        <v>4961</v>
      </c>
      <c r="H587" s="849"/>
      <c r="I587" s="849"/>
      <c r="J587" s="832"/>
      <c r="K587" s="832"/>
      <c r="L587" s="849">
        <v>1</v>
      </c>
      <c r="M587" s="849">
        <v>251</v>
      </c>
      <c r="N587" s="832">
        <v>1</v>
      </c>
      <c r="O587" s="832">
        <v>251</v>
      </c>
      <c r="P587" s="849"/>
      <c r="Q587" s="849"/>
      <c r="R587" s="837"/>
      <c r="S587" s="850"/>
    </row>
    <row r="588" spans="1:19" ht="14.4" customHeight="1" x14ac:dyDescent="0.3">
      <c r="A588" s="831" t="s">
        <v>4976</v>
      </c>
      <c r="B588" s="832" t="s">
        <v>4992</v>
      </c>
      <c r="C588" s="832" t="s">
        <v>605</v>
      </c>
      <c r="D588" s="832" t="s">
        <v>4925</v>
      </c>
      <c r="E588" s="832" t="s">
        <v>4959</v>
      </c>
      <c r="F588" s="832" t="s">
        <v>4963</v>
      </c>
      <c r="G588" s="832" t="s">
        <v>4964</v>
      </c>
      <c r="H588" s="849">
        <v>2</v>
      </c>
      <c r="I588" s="849">
        <v>236</v>
      </c>
      <c r="J588" s="832">
        <v>0.6243386243386243</v>
      </c>
      <c r="K588" s="832">
        <v>118</v>
      </c>
      <c r="L588" s="849">
        <v>3</v>
      </c>
      <c r="M588" s="849">
        <v>378</v>
      </c>
      <c r="N588" s="832">
        <v>1</v>
      </c>
      <c r="O588" s="832">
        <v>126</v>
      </c>
      <c r="P588" s="849"/>
      <c r="Q588" s="849"/>
      <c r="R588" s="837"/>
      <c r="S588" s="850"/>
    </row>
    <row r="589" spans="1:19" ht="14.4" customHeight="1" x14ac:dyDescent="0.3">
      <c r="A589" s="831" t="s">
        <v>4976</v>
      </c>
      <c r="B589" s="832" t="s">
        <v>4992</v>
      </c>
      <c r="C589" s="832" t="s">
        <v>605</v>
      </c>
      <c r="D589" s="832" t="s">
        <v>4925</v>
      </c>
      <c r="E589" s="832" t="s">
        <v>4959</v>
      </c>
      <c r="F589" s="832" t="s">
        <v>5076</v>
      </c>
      <c r="G589" s="832" t="s">
        <v>4979</v>
      </c>
      <c r="H589" s="849">
        <v>1</v>
      </c>
      <c r="I589" s="849">
        <v>487</v>
      </c>
      <c r="J589" s="832"/>
      <c r="K589" s="832">
        <v>487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4976</v>
      </c>
      <c r="B590" s="832" t="s">
        <v>4992</v>
      </c>
      <c r="C590" s="832" t="s">
        <v>605</v>
      </c>
      <c r="D590" s="832" t="s">
        <v>4925</v>
      </c>
      <c r="E590" s="832" t="s">
        <v>4959</v>
      </c>
      <c r="F590" s="832" t="s">
        <v>4969</v>
      </c>
      <c r="G590" s="832" t="s">
        <v>4970</v>
      </c>
      <c r="H590" s="849">
        <v>1</v>
      </c>
      <c r="I590" s="849">
        <v>299</v>
      </c>
      <c r="J590" s="832">
        <v>0.48697068403908794</v>
      </c>
      <c r="K590" s="832">
        <v>299</v>
      </c>
      <c r="L590" s="849">
        <v>2</v>
      </c>
      <c r="M590" s="849">
        <v>614</v>
      </c>
      <c r="N590" s="832">
        <v>1</v>
      </c>
      <c r="O590" s="832">
        <v>307</v>
      </c>
      <c r="P590" s="849"/>
      <c r="Q590" s="849"/>
      <c r="R590" s="837"/>
      <c r="S590" s="850"/>
    </row>
    <row r="591" spans="1:19" ht="14.4" customHeight="1" x14ac:dyDescent="0.3">
      <c r="A591" s="831" t="s">
        <v>4976</v>
      </c>
      <c r="B591" s="832" t="s">
        <v>4992</v>
      </c>
      <c r="C591" s="832" t="s">
        <v>605</v>
      </c>
      <c r="D591" s="832" t="s">
        <v>4925</v>
      </c>
      <c r="E591" s="832" t="s">
        <v>4959</v>
      </c>
      <c r="F591" s="832" t="s">
        <v>5067</v>
      </c>
      <c r="G591" s="832" t="s">
        <v>4981</v>
      </c>
      <c r="H591" s="849"/>
      <c r="I591" s="849"/>
      <c r="J591" s="832"/>
      <c r="K591" s="832"/>
      <c r="L591" s="849">
        <v>1</v>
      </c>
      <c r="M591" s="849">
        <v>352</v>
      </c>
      <c r="N591" s="832">
        <v>1</v>
      </c>
      <c r="O591" s="832">
        <v>352</v>
      </c>
      <c r="P591" s="849"/>
      <c r="Q591" s="849"/>
      <c r="R591" s="837"/>
      <c r="S591" s="850"/>
    </row>
    <row r="592" spans="1:19" ht="14.4" customHeight="1" x14ac:dyDescent="0.3">
      <c r="A592" s="831" t="s">
        <v>4976</v>
      </c>
      <c r="B592" s="832" t="s">
        <v>4992</v>
      </c>
      <c r="C592" s="832" t="s">
        <v>605</v>
      </c>
      <c r="D592" s="832" t="s">
        <v>4926</v>
      </c>
      <c r="E592" s="832" t="s">
        <v>4959</v>
      </c>
      <c r="F592" s="832" t="s">
        <v>4960</v>
      </c>
      <c r="G592" s="832" t="s">
        <v>4961</v>
      </c>
      <c r="H592" s="849">
        <v>23</v>
      </c>
      <c r="I592" s="849">
        <v>5405</v>
      </c>
      <c r="J592" s="832">
        <v>1.0766932270916334</v>
      </c>
      <c r="K592" s="832">
        <v>235</v>
      </c>
      <c r="L592" s="849">
        <v>20</v>
      </c>
      <c r="M592" s="849">
        <v>5020</v>
      </c>
      <c r="N592" s="832">
        <v>1</v>
      </c>
      <c r="O592" s="832">
        <v>251</v>
      </c>
      <c r="P592" s="849">
        <v>1</v>
      </c>
      <c r="Q592" s="849">
        <v>251</v>
      </c>
      <c r="R592" s="837">
        <v>0.05</v>
      </c>
      <c r="S592" s="850">
        <v>251</v>
      </c>
    </row>
    <row r="593" spans="1:19" ht="14.4" customHeight="1" x14ac:dyDescent="0.3">
      <c r="A593" s="831" t="s">
        <v>4976</v>
      </c>
      <c r="B593" s="832" t="s">
        <v>4992</v>
      </c>
      <c r="C593" s="832" t="s">
        <v>605</v>
      </c>
      <c r="D593" s="832" t="s">
        <v>4926</v>
      </c>
      <c r="E593" s="832" t="s">
        <v>4959</v>
      </c>
      <c r="F593" s="832" t="s">
        <v>4963</v>
      </c>
      <c r="G593" s="832" t="s">
        <v>4964</v>
      </c>
      <c r="H593" s="849">
        <v>12</v>
      </c>
      <c r="I593" s="849">
        <v>1416</v>
      </c>
      <c r="J593" s="832">
        <v>1.873015873015873</v>
      </c>
      <c r="K593" s="832">
        <v>118</v>
      </c>
      <c r="L593" s="849">
        <v>6</v>
      </c>
      <c r="M593" s="849">
        <v>756</v>
      </c>
      <c r="N593" s="832">
        <v>1</v>
      </c>
      <c r="O593" s="832">
        <v>126</v>
      </c>
      <c r="P593" s="849">
        <v>4</v>
      </c>
      <c r="Q593" s="849">
        <v>504</v>
      </c>
      <c r="R593" s="837">
        <v>0.66666666666666663</v>
      </c>
      <c r="S593" s="850">
        <v>126</v>
      </c>
    </row>
    <row r="594" spans="1:19" ht="14.4" customHeight="1" x14ac:dyDescent="0.3">
      <c r="A594" s="831" t="s">
        <v>4976</v>
      </c>
      <c r="B594" s="832" t="s">
        <v>4992</v>
      </c>
      <c r="C594" s="832" t="s">
        <v>605</v>
      </c>
      <c r="D594" s="832" t="s">
        <v>4926</v>
      </c>
      <c r="E594" s="832" t="s">
        <v>4959</v>
      </c>
      <c r="F594" s="832" t="s">
        <v>5076</v>
      </c>
      <c r="G594" s="832" t="s">
        <v>4979</v>
      </c>
      <c r="H594" s="849">
        <v>2</v>
      </c>
      <c r="I594" s="849">
        <v>974</v>
      </c>
      <c r="J594" s="832">
        <v>0.16397306397306396</v>
      </c>
      <c r="K594" s="832">
        <v>487</v>
      </c>
      <c r="L594" s="849">
        <v>12</v>
      </c>
      <c r="M594" s="849">
        <v>5940</v>
      </c>
      <c r="N594" s="832">
        <v>1</v>
      </c>
      <c r="O594" s="832">
        <v>495</v>
      </c>
      <c r="P594" s="849"/>
      <c r="Q594" s="849"/>
      <c r="R594" s="837"/>
      <c r="S594" s="850"/>
    </row>
    <row r="595" spans="1:19" ht="14.4" customHeight="1" x14ac:dyDescent="0.3">
      <c r="A595" s="831" t="s">
        <v>4976</v>
      </c>
      <c r="B595" s="832" t="s">
        <v>4992</v>
      </c>
      <c r="C595" s="832" t="s">
        <v>605</v>
      </c>
      <c r="D595" s="832" t="s">
        <v>4926</v>
      </c>
      <c r="E595" s="832" t="s">
        <v>4959</v>
      </c>
      <c r="F595" s="832" t="s">
        <v>4978</v>
      </c>
      <c r="G595" s="832" t="s">
        <v>4979</v>
      </c>
      <c r="H595" s="849">
        <v>2</v>
      </c>
      <c r="I595" s="849">
        <v>1118</v>
      </c>
      <c r="J595" s="832"/>
      <c r="K595" s="832">
        <v>559</v>
      </c>
      <c r="L595" s="849"/>
      <c r="M595" s="849"/>
      <c r="N595" s="832"/>
      <c r="O595" s="832"/>
      <c r="P595" s="849">
        <v>1</v>
      </c>
      <c r="Q595" s="849">
        <v>568</v>
      </c>
      <c r="R595" s="837"/>
      <c r="S595" s="850">
        <v>568</v>
      </c>
    </row>
    <row r="596" spans="1:19" ht="14.4" customHeight="1" x14ac:dyDescent="0.3">
      <c r="A596" s="831" t="s">
        <v>4976</v>
      </c>
      <c r="B596" s="832" t="s">
        <v>4992</v>
      </c>
      <c r="C596" s="832" t="s">
        <v>605</v>
      </c>
      <c r="D596" s="832" t="s">
        <v>4926</v>
      </c>
      <c r="E596" s="832" t="s">
        <v>4959</v>
      </c>
      <c r="F596" s="832" t="s">
        <v>4967</v>
      </c>
      <c r="G596" s="832" t="s">
        <v>4968</v>
      </c>
      <c r="H596" s="849">
        <v>16</v>
      </c>
      <c r="I596" s="849">
        <v>1360</v>
      </c>
      <c r="J596" s="832">
        <v>2</v>
      </c>
      <c r="K596" s="832">
        <v>85</v>
      </c>
      <c r="L596" s="849">
        <v>8</v>
      </c>
      <c r="M596" s="849">
        <v>680</v>
      </c>
      <c r="N596" s="832">
        <v>1</v>
      </c>
      <c r="O596" s="832">
        <v>85</v>
      </c>
      <c r="P596" s="849">
        <v>1</v>
      </c>
      <c r="Q596" s="849">
        <v>85</v>
      </c>
      <c r="R596" s="837">
        <v>0.125</v>
      </c>
      <c r="S596" s="850">
        <v>85</v>
      </c>
    </row>
    <row r="597" spans="1:19" ht="14.4" customHeight="1" x14ac:dyDescent="0.3">
      <c r="A597" s="831" t="s">
        <v>4976</v>
      </c>
      <c r="B597" s="832" t="s">
        <v>4992</v>
      </c>
      <c r="C597" s="832" t="s">
        <v>605</v>
      </c>
      <c r="D597" s="832" t="s">
        <v>4926</v>
      </c>
      <c r="E597" s="832" t="s">
        <v>4959</v>
      </c>
      <c r="F597" s="832" t="s">
        <v>4969</v>
      </c>
      <c r="G597" s="832" t="s">
        <v>4970</v>
      </c>
      <c r="H597" s="849">
        <v>23</v>
      </c>
      <c r="I597" s="849">
        <v>6877</v>
      </c>
      <c r="J597" s="832">
        <v>1.1200325732899024</v>
      </c>
      <c r="K597" s="832">
        <v>299</v>
      </c>
      <c r="L597" s="849">
        <v>20</v>
      </c>
      <c r="M597" s="849">
        <v>6140</v>
      </c>
      <c r="N597" s="832">
        <v>1</v>
      </c>
      <c r="O597" s="832">
        <v>307</v>
      </c>
      <c r="P597" s="849"/>
      <c r="Q597" s="849"/>
      <c r="R597" s="837"/>
      <c r="S597" s="850"/>
    </row>
    <row r="598" spans="1:19" ht="14.4" customHeight="1" x14ac:dyDescent="0.3">
      <c r="A598" s="831" t="s">
        <v>4976</v>
      </c>
      <c r="B598" s="832" t="s">
        <v>4992</v>
      </c>
      <c r="C598" s="832" t="s">
        <v>605</v>
      </c>
      <c r="D598" s="832" t="s">
        <v>4926</v>
      </c>
      <c r="E598" s="832" t="s">
        <v>4959</v>
      </c>
      <c r="F598" s="832" t="s">
        <v>4971</v>
      </c>
      <c r="G598" s="832" t="s">
        <v>4970</v>
      </c>
      <c r="H598" s="849">
        <v>8</v>
      </c>
      <c r="I598" s="849">
        <v>2968</v>
      </c>
      <c r="J598" s="832"/>
      <c r="K598" s="832">
        <v>371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4976</v>
      </c>
      <c r="B599" s="832" t="s">
        <v>4992</v>
      </c>
      <c r="C599" s="832" t="s">
        <v>605</v>
      </c>
      <c r="D599" s="832" t="s">
        <v>4926</v>
      </c>
      <c r="E599" s="832" t="s">
        <v>4959</v>
      </c>
      <c r="F599" s="832" t="s">
        <v>4989</v>
      </c>
      <c r="G599" s="832" t="s">
        <v>4990</v>
      </c>
      <c r="H599" s="849">
        <v>1</v>
      </c>
      <c r="I599" s="849">
        <v>395</v>
      </c>
      <c r="J599" s="832"/>
      <c r="K599" s="832">
        <v>395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4976</v>
      </c>
      <c r="B600" s="832" t="s">
        <v>4992</v>
      </c>
      <c r="C600" s="832" t="s">
        <v>605</v>
      </c>
      <c r="D600" s="832" t="s">
        <v>2192</v>
      </c>
      <c r="E600" s="832" t="s">
        <v>4959</v>
      </c>
      <c r="F600" s="832" t="s">
        <v>4960</v>
      </c>
      <c r="G600" s="832" t="s">
        <v>4961</v>
      </c>
      <c r="H600" s="849"/>
      <c r="I600" s="849"/>
      <c r="J600" s="832"/>
      <c r="K600" s="832"/>
      <c r="L600" s="849"/>
      <c r="M600" s="849"/>
      <c r="N600" s="832"/>
      <c r="O600" s="832"/>
      <c r="P600" s="849">
        <v>5</v>
      </c>
      <c r="Q600" s="849">
        <v>1255</v>
      </c>
      <c r="R600" s="837"/>
      <c r="S600" s="850">
        <v>251</v>
      </c>
    </row>
    <row r="601" spans="1:19" ht="14.4" customHeight="1" x14ac:dyDescent="0.3">
      <c r="A601" s="831" t="s">
        <v>4976</v>
      </c>
      <c r="B601" s="832" t="s">
        <v>4992</v>
      </c>
      <c r="C601" s="832" t="s">
        <v>605</v>
      </c>
      <c r="D601" s="832" t="s">
        <v>2192</v>
      </c>
      <c r="E601" s="832" t="s">
        <v>4959</v>
      </c>
      <c r="F601" s="832" t="s">
        <v>4963</v>
      </c>
      <c r="G601" s="832" t="s">
        <v>4964</v>
      </c>
      <c r="H601" s="849"/>
      <c r="I601" s="849"/>
      <c r="J601" s="832"/>
      <c r="K601" s="832"/>
      <c r="L601" s="849"/>
      <c r="M601" s="849"/>
      <c r="N601" s="832"/>
      <c r="O601" s="832"/>
      <c r="P601" s="849">
        <v>5</v>
      </c>
      <c r="Q601" s="849">
        <v>630</v>
      </c>
      <c r="R601" s="837"/>
      <c r="S601" s="850">
        <v>126</v>
      </c>
    </row>
    <row r="602" spans="1:19" ht="14.4" customHeight="1" x14ac:dyDescent="0.3">
      <c r="A602" s="831" t="s">
        <v>4976</v>
      </c>
      <c r="B602" s="832" t="s">
        <v>4992</v>
      </c>
      <c r="C602" s="832" t="s">
        <v>605</v>
      </c>
      <c r="D602" s="832" t="s">
        <v>2192</v>
      </c>
      <c r="E602" s="832" t="s">
        <v>4959</v>
      </c>
      <c r="F602" s="832" t="s">
        <v>4969</v>
      </c>
      <c r="G602" s="832" t="s">
        <v>4970</v>
      </c>
      <c r="H602" s="849"/>
      <c r="I602" s="849"/>
      <c r="J602" s="832"/>
      <c r="K602" s="832"/>
      <c r="L602" s="849"/>
      <c r="M602" s="849"/>
      <c r="N602" s="832"/>
      <c r="O602" s="832"/>
      <c r="P602" s="849">
        <v>2</v>
      </c>
      <c r="Q602" s="849">
        <v>614</v>
      </c>
      <c r="R602" s="837"/>
      <c r="S602" s="850">
        <v>307</v>
      </c>
    </row>
    <row r="603" spans="1:19" ht="14.4" customHeight="1" x14ac:dyDescent="0.3">
      <c r="A603" s="831" t="s">
        <v>4976</v>
      </c>
      <c r="B603" s="832" t="s">
        <v>4992</v>
      </c>
      <c r="C603" s="832" t="s">
        <v>605</v>
      </c>
      <c r="D603" s="832" t="s">
        <v>2192</v>
      </c>
      <c r="E603" s="832" t="s">
        <v>4959</v>
      </c>
      <c r="F603" s="832" t="s">
        <v>4971</v>
      </c>
      <c r="G603" s="832" t="s">
        <v>4970</v>
      </c>
      <c r="H603" s="849"/>
      <c r="I603" s="849"/>
      <c r="J603" s="832"/>
      <c r="K603" s="832"/>
      <c r="L603" s="849"/>
      <c r="M603" s="849"/>
      <c r="N603" s="832"/>
      <c r="O603" s="832"/>
      <c r="P603" s="849">
        <v>3</v>
      </c>
      <c r="Q603" s="849">
        <v>1140</v>
      </c>
      <c r="R603" s="837"/>
      <c r="S603" s="850">
        <v>380</v>
      </c>
    </row>
    <row r="604" spans="1:19" ht="14.4" customHeight="1" x14ac:dyDescent="0.3">
      <c r="A604" s="831" t="s">
        <v>4976</v>
      </c>
      <c r="B604" s="832" t="s">
        <v>4992</v>
      </c>
      <c r="C604" s="832" t="s">
        <v>605</v>
      </c>
      <c r="D604" s="832" t="s">
        <v>2193</v>
      </c>
      <c r="E604" s="832" t="s">
        <v>4959</v>
      </c>
      <c r="F604" s="832" t="s">
        <v>4960</v>
      </c>
      <c r="G604" s="832" t="s">
        <v>4961</v>
      </c>
      <c r="H604" s="849">
        <v>3</v>
      </c>
      <c r="I604" s="849">
        <v>705</v>
      </c>
      <c r="J604" s="832">
        <v>0.93625498007968122</v>
      </c>
      <c r="K604" s="832">
        <v>235</v>
      </c>
      <c r="L604" s="849">
        <v>3</v>
      </c>
      <c r="M604" s="849">
        <v>753</v>
      </c>
      <c r="N604" s="832">
        <v>1</v>
      </c>
      <c r="O604" s="832">
        <v>251</v>
      </c>
      <c r="P604" s="849">
        <v>3</v>
      </c>
      <c r="Q604" s="849">
        <v>753</v>
      </c>
      <c r="R604" s="837">
        <v>1</v>
      </c>
      <c r="S604" s="850">
        <v>251</v>
      </c>
    </row>
    <row r="605" spans="1:19" ht="14.4" customHeight="1" x14ac:dyDescent="0.3">
      <c r="A605" s="831" t="s">
        <v>4976</v>
      </c>
      <c r="B605" s="832" t="s">
        <v>4992</v>
      </c>
      <c r="C605" s="832" t="s">
        <v>605</v>
      </c>
      <c r="D605" s="832" t="s">
        <v>2193</v>
      </c>
      <c r="E605" s="832" t="s">
        <v>4959</v>
      </c>
      <c r="F605" s="832" t="s">
        <v>4963</v>
      </c>
      <c r="G605" s="832" t="s">
        <v>4964</v>
      </c>
      <c r="H605" s="849">
        <v>3</v>
      </c>
      <c r="I605" s="849">
        <v>354</v>
      </c>
      <c r="J605" s="832">
        <v>0.70238095238095233</v>
      </c>
      <c r="K605" s="832">
        <v>118</v>
      </c>
      <c r="L605" s="849">
        <v>4</v>
      </c>
      <c r="M605" s="849">
        <v>504</v>
      </c>
      <c r="N605" s="832">
        <v>1</v>
      </c>
      <c r="O605" s="832">
        <v>126</v>
      </c>
      <c r="P605" s="849">
        <v>7</v>
      </c>
      <c r="Q605" s="849">
        <v>882</v>
      </c>
      <c r="R605" s="837">
        <v>1.75</v>
      </c>
      <c r="S605" s="850">
        <v>126</v>
      </c>
    </row>
    <row r="606" spans="1:19" ht="14.4" customHeight="1" x14ac:dyDescent="0.3">
      <c r="A606" s="831" t="s">
        <v>4976</v>
      </c>
      <c r="B606" s="832" t="s">
        <v>4992</v>
      </c>
      <c r="C606" s="832" t="s">
        <v>605</v>
      </c>
      <c r="D606" s="832" t="s">
        <v>2193</v>
      </c>
      <c r="E606" s="832" t="s">
        <v>4959</v>
      </c>
      <c r="F606" s="832" t="s">
        <v>4969</v>
      </c>
      <c r="G606" s="832" t="s">
        <v>4970</v>
      </c>
      <c r="H606" s="849">
        <v>1</v>
      </c>
      <c r="I606" s="849">
        <v>299</v>
      </c>
      <c r="J606" s="832"/>
      <c r="K606" s="832">
        <v>299</v>
      </c>
      <c r="L606" s="849"/>
      <c r="M606" s="849"/>
      <c r="N606" s="832"/>
      <c r="O606" s="832"/>
      <c r="P606" s="849">
        <v>1</v>
      </c>
      <c r="Q606" s="849">
        <v>307</v>
      </c>
      <c r="R606" s="837"/>
      <c r="S606" s="850">
        <v>307</v>
      </c>
    </row>
    <row r="607" spans="1:19" ht="14.4" customHeight="1" x14ac:dyDescent="0.3">
      <c r="A607" s="831" t="s">
        <v>4976</v>
      </c>
      <c r="B607" s="832" t="s">
        <v>4992</v>
      </c>
      <c r="C607" s="832" t="s">
        <v>605</v>
      </c>
      <c r="D607" s="832" t="s">
        <v>2193</v>
      </c>
      <c r="E607" s="832" t="s">
        <v>4959</v>
      </c>
      <c r="F607" s="832" t="s">
        <v>4971</v>
      </c>
      <c r="G607" s="832" t="s">
        <v>4970</v>
      </c>
      <c r="H607" s="849">
        <v>3</v>
      </c>
      <c r="I607" s="849">
        <v>1113</v>
      </c>
      <c r="J607" s="832">
        <v>0.73223684210526319</v>
      </c>
      <c r="K607" s="832">
        <v>371</v>
      </c>
      <c r="L607" s="849">
        <v>4</v>
      </c>
      <c r="M607" s="849">
        <v>1520</v>
      </c>
      <c r="N607" s="832">
        <v>1</v>
      </c>
      <c r="O607" s="832">
        <v>380</v>
      </c>
      <c r="P607" s="849">
        <v>3</v>
      </c>
      <c r="Q607" s="849">
        <v>1140</v>
      </c>
      <c r="R607" s="837">
        <v>0.75</v>
      </c>
      <c r="S607" s="850">
        <v>380</v>
      </c>
    </row>
    <row r="608" spans="1:19" ht="14.4" customHeight="1" x14ac:dyDescent="0.3">
      <c r="A608" s="831" t="s">
        <v>4976</v>
      </c>
      <c r="B608" s="832" t="s">
        <v>4992</v>
      </c>
      <c r="C608" s="832" t="s">
        <v>605</v>
      </c>
      <c r="D608" s="832" t="s">
        <v>4927</v>
      </c>
      <c r="E608" s="832" t="s">
        <v>4959</v>
      </c>
      <c r="F608" s="832" t="s">
        <v>4960</v>
      </c>
      <c r="G608" s="832" t="s">
        <v>4961</v>
      </c>
      <c r="H608" s="849"/>
      <c r="I608" s="849"/>
      <c r="J608" s="832"/>
      <c r="K608" s="832"/>
      <c r="L608" s="849">
        <v>2</v>
      </c>
      <c r="M608" s="849">
        <v>502</v>
      </c>
      <c r="N608" s="832">
        <v>1</v>
      </c>
      <c r="O608" s="832">
        <v>251</v>
      </c>
      <c r="P608" s="849"/>
      <c r="Q608" s="849"/>
      <c r="R608" s="837"/>
      <c r="S608" s="850"/>
    </row>
    <row r="609" spans="1:19" ht="14.4" customHeight="1" x14ac:dyDescent="0.3">
      <c r="A609" s="831" t="s">
        <v>4976</v>
      </c>
      <c r="B609" s="832" t="s">
        <v>4992</v>
      </c>
      <c r="C609" s="832" t="s">
        <v>605</v>
      </c>
      <c r="D609" s="832" t="s">
        <v>4927</v>
      </c>
      <c r="E609" s="832" t="s">
        <v>4959</v>
      </c>
      <c r="F609" s="832" t="s">
        <v>4963</v>
      </c>
      <c r="G609" s="832" t="s">
        <v>4964</v>
      </c>
      <c r="H609" s="849"/>
      <c r="I609" s="849"/>
      <c r="J609" s="832"/>
      <c r="K609" s="832"/>
      <c r="L609" s="849">
        <v>2</v>
      </c>
      <c r="M609" s="849">
        <v>252</v>
      </c>
      <c r="N609" s="832">
        <v>1</v>
      </c>
      <c r="O609" s="832">
        <v>126</v>
      </c>
      <c r="P609" s="849"/>
      <c r="Q609" s="849"/>
      <c r="R609" s="837"/>
      <c r="S609" s="850"/>
    </row>
    <row r="610" spans="1:19" ht="14.4" customHeight="1" x14ac:dyDescent="0.3">
      <c r="A610" s="831" t="s">
        <v>4976</v>
      </c>
      <c r="B610" s="832" t="s">
        <v>4992</v>
      </c>
      <c r="C610" s="832" t="s">
        <v>605</v>
      </c>
      <c r="D610" s="832" t="s">
        <v>4927</v>
      </c>
      <c r="E610" s="832" t="s">
        <v>4959</v>
      </c>
      <c r="F610" s="832" t="s">
        <v>5076</v>
      </c>
      <c r="G610" s="832" t="s">
        <v>4979</v>
      </c>
      <c r="H610" s="849"/>
      <c r="I610" s="849"/>
      <c r="J610" s="832"/>
      <c r="K610" s="832"/>
      <c r="L610" s="849">
        <v>1</v>
      </c>
      <c r="M610" s="849">
        <v>495</v>
      </c>
      <c r="N610" s="832">
        <v>1</v>
      </c>
      <c r="O610" s="832">
        <v>495</v>
      </c>
      <c r="P610" s="849"/>
      <c r="Q610" s="849"/>
      <c r="R610" s="837"/>
      <c r="S610" s="850"/>
    </row>
    <row r="611" spans="1:19" ht="14.4" customHeight="1" x14ac:dyDescent="0.3">
      <c r="A611" s="831" t="s">
        <v>4976</v>
      </c>
      <c r="B611" s="832" t="s">
        <v>4992</v>
      </c>
      <c r="C611" s="832" t="s">
        <v>605</v>
      </c>
      <c r="D611" s="832" t="s">
        <v>4927</v>
      </c>
      <c r="E611" s="832" t="s">
        <v>4959</v>
      </c>
      <c r="F611" s="832" t="s">
        <v>4971</v>
      </c>
      <c r="G611" s="832" t="s">
        <v>4970</v>
      </c>
      <c r="H611" s="849"/>
      <c r="I611" s="849"/>
      <c r="J611" s="832"/>
      <c r="K611" s="832"/>
      <c r="L611" s="849">
        <v>1</v>
      </c>
      <c r="M611" s="849">
        <v>380</v>
      </c>
      <c r="N611" s="832">
        <v>1</v>
      </c>
      <c r="O611" s="832">
        <v>380</v>
      </c>
      <c r="P611" s="849"/>
      <c r="Q611" s="849"/>
      <c r="R611" s="837"/>
      <c r="S611" s="850"/>
    </row>
    <row r="612" spans="1:19" ht="14.4" customHeight="1" x14ac:dyDescent="0.3">
      <c r="A612" s="831" t="s">
        <v>4976</v>
      </c>
      <c r="B612" s="832" t="s">
        <v>4992</v>
      </c>
      <c r="C612" s="832" t="s">
        <v>605</v>
      </c>
      <c r="D612" s="832" t="s">
        <v>4928</v>
      </c>
      <c r="E612" s="832" t="s">
        <v>4959</v>
      </c>
      <c r="F612" s="832" t="s">
        <v>4960</v>
      </c>
      <c r="G612" s="832" t="s">
        <v>4961</v>
      </c>
      <c r="H612" s="849"/>
      <c r="I612" s="849"/>
      <c r="J612" s="832"/>
      <c r="K612" s="832"/>
      <c r="L612" s="849">
        <v>9</v>
      </c>
      <c r="M612" s="849">
        <v>2259</v>
      </c>
      <c r="N612" s="832">
        <v>1</v>
      </c>
      <c r="O612" s="832">
        <v>251</v>
      </c>
      <c r="P612" s="849"/>
      <c r="Q612" s="849"/>
      <c r="R612" s="837"/>
      <c r="S612" s="850"/>
    </row>
    <row r="613" spans="1:19" ht="14.4" customHeight="1" x14ac:dyDescent="0.3">
      <c r="A613" s="831" t="s">
        <v>4976</v>
      </c>
      <c r="B613" s="832" t="s">
        <v>4992</v>
      </c>
      <c r="C613" s="832" t="s">
        <v>605</v>
      </c>
      <c r="D613" s="832" t="s">
        <v>4928</v>
      </c>
      <c r="E613" s="832" t="s">
        <v>4959</v>
      </c>
      <c r="F613" s="832" t="s">
        <v>4963</v>
      </c>
      <c r="G613" s="832" t="s">
        <v>4964</v>
      </c>
      <c r="H613" s="849"/>
      <c r="I613" s="849"/>
      <c r="J613" s="832"/>
      <c r="K613" s="832"/>
      <c r="L613" s="849">
        <v>26</v>
      </c>
      <c r="M613" s="849">
        <v>3276</v>
      </c>
      <c r="N613" s="832">
        <v>1</v>
      </c>
      <c r="O613" s="832">
        <v>126</v>
      </c>
      <c r="P613" s="849"/>
      <c r="Q613" s="849"/>
      <c r="R613" s="837"/>
      <c r="S613" s="850"/>
    </row>
    <row r="614" spans="1:19" ht="14.4" customHeight="1" x14ac:dyDescent="0.3">
      <c r="A614" s="831" t="s">
        <v>4976</v>
      </c>
      <c r="B614" s="832" t="s">
        <v>4992</v>
      </c>
      <c r="C614" s="832" t="s">
        <v>605</v>
      </c>
      <c r="D614" s="832" t="s">
        <v>4928</v>
      </c>
      <c r="E614" s="832" t="s">
        <v>4959</v>
      </c>
      <c r="F614" s="832" t="s">
        <v>4978</v>
      </c>
      <c r="G614" s="832" t="s">
        <v>4979</v>
      </c>
      <c r="H614" s="849"/>
      <c r="I614" s="849"/>
      <c r="J614" s="832"/>
      <c r="K614" s="832"/>
      <c r="L614" s="849">
        <v>1</v>
      </c>
      <c r="M614" s="849">
        <v>568</v>
      </c>
      <c r="N614" s="832">
        <v>1</v>
      </c>
      <c r="O614" s="832">
        <v>568</v>
      </c>
      <c r="P614" s="849"/>
      <c r="Q614" s="849"/>
      <c r="R614" s="837"/>
      <c r="S614" s="850"/>
    </row>
    <row r="615" spans="1:19" ht="14.4" customHeight="1" x14ac:dyDescent="0.3">
      <c r="A615" s="831" t="s">
        <v>4976</v>
      </c>
      <c r="B615" s="832" t="s">
        <v>4992</v>
      </c>
      <c r="C615" s="832" t="s">
        <v>605</v>
      </c>
      <c r="D615" s="832" t="s">
        <v>4928</v>
      </c>
      <c r="E615" s="832" t="s">
        <v>4959</v>
      </c>
      <c r="F615" s="832" t="s">
        <v>4980</v>
      </c>
      <c r="G615" s="832" t="s">
        <v>4981</v>
      </c>
      <c r="H615" s="849"/>
      <c r="I615" s="849"/>
      <c r="J615" s="832"/>
      <c r="K615" s="832"/>
      <c r="L615" s="849">
        <v>1</v>
      </c>
      <c r="M615" s="849">
        <v>462</v>
      </c>
      <c r="N615" s="832">
        <v>1</v>
      </c>
      <c r="O615" s="832">
        <v>462</v>
      </c>
      <c r="P615" s="849"/>
      <c r="Q615" s="849"/>
      <c r="R615" s="837"/>
      <c r="S615" s="850"/>
    </row>
    <row r="616" spans="1:19" ht="14.4" customHeight="1" x14ac:dyDescent="0.3">
      <c r="A616" s="831" t="s">
        <v>4976</v>
      </c>
      <c r="B616" s="832" t="s">
        <v>4992</v>
      </c>
      <c r="C616" s="832" t="s">
        <v>605</v>
      </c>
      <c r="D616" s="832" t="s">
        <v>4928</v>
      </c>
      <c r="E616" s="832" t="s">
        <v>4959</v>
      </c>
      <c r="F616" s="832" t="s">
        <v>4967</v>
      </c>
      <c r="G616" s="832" t="s">
        <v>4968</v>
      </c>
      <c r="H616" s="849"/>
      <c r="I616" s="849"/>
      <c r="J616" s="832"/>
      <c r="K616" s="832"/>
      <c r="L616" s="849">
        <v>2</v>
      </c>
      <c r="M616" s="849">
        <v>170</v>
      </c>
      <c r="N616" s="832">
        <v>1</v>
      </c>
      <c r="O616" s="832">
        <v>85</v>
      </c>
      <c r="P616" s="849"/>
      <c r="Q616" s="849"/>
      <c r="R616" s="837"/>
      <c r="S616" s="850"/>
    </row>
    <row r="617" spans="1:19" ht="14.4" customHeight="1" x14ac:dyDescent="0.3">
      <c r="A617" s="831" t="s">
        <v>4976</v>
      </c>
      <c r="B617" s="832" t="s">
        <v>4992</v>
      </c>
      <c r="C617" s="832" t="s">
        <v>605</v>
      </c>
      <c r="D617" s="832" t="s">
        <v>4928</v>
      </c>
      <c r="E617" s="832" t="s">
        <v>4959</v>
      </c>
      <c r="F617" s="832" t="s">
        <v>4969</v>
      </c>
      <c r="G617" s="832" t="s">
        <v>4970</v>
      </c>
      <c r="H617" s="849"/>
      <c r="I617" s="849"/>
      <c r="J617" s="832"/>
      <c r="K617" s="832"/>
      <c r="L617" s="849">
        <v>1</v>
      </c>
      <c r="M617" s="849">
        <v>307</v>
      </c>
      <c r="N617" s="832">
        <v>1</v>
      </c>
      <c r="O617" s="832">
        <v>307</v>
      </c>
      <c r="P617" s="849"/>
      <c r="Q617" s="849"/>
      <c r="R617" s="837"/>
      <c r="S617" s="850"/>
    </row>
    <row r="618" spans="1:19" ht="14.4" customHeight="1" x14ac:dyDescent="0.3">
      <c r="A618" s="831" t="s">
        <v>4976</v>
      </c>
      <c r="B618" s="832" t="s">
        <v>4992</v>
      </c>
      <c r="C618" s="832" t="s">
        <v>605</v>
      </c>
      <c r="D618" s="832" t="s">
        <v>4928</v>
      </c>
      <c r="E618" s="832" t="s">
        <v>4959</v>
      </c>
      <c r="F618" s="832" t="s">
        <v>4971</v>
      </c>
      <c r="G618" s="832" t="s">
        <v>4970</v>
      </c>
      <c r="H618" s="849"/>
      <c r="I618" s="849"/>
      <c r="J618" s="832"/>
      <c r="K618" s="832"/>
      <c r="L618" s="849">
        <v>16</v>
      </c>
      <c r="M618" s="849">
        <v>6080</v>
      </c>
      <c r="N618" s="832">
        <v>1</v>
      </c>
      <c r="O618" s="832">
        <v>380</v>
      </c>
      <c r="P618" s="849"/>
      <c r="Q618" s="849"/>
      <c r="R618" s="837"/>
      <c r="S618" s="850"/>
    </row>
    <row r="619" spans="1:19" ht="14.4" customHeight="1" x14ac:dyDescent="0.3">
      <c r="A619" s="831" t="s">
        <v>4976</v>
      </c>
      <c r="B619" s="832" t="s">
        <v>4992</v>
      </c>
      <c r="C619" s="832" t="s">
        <v>605</v>
      </c>
      <c r="D619" s="832" t="s">
        <v>4928</v>
      </c>
      <c r="E619" s="832" t="s">
        <v>4959</v>
      </c>
      <c r="F619" s="832" t="s">
        <v>5082</v>
      </c>
      <c r="G619" s="832" t="s">
        <v>5083</v>
      </c>
      <c r="H619" s="849"/>
      <c r="I619" s="849"/>
      <c r="J619" s="832"/>
      <c r="K619" s="832"/>
      <c r="L619" s="849">
        <v>1</v>
      </c>
      <c r="M619" s="849">
        <v>272</v>
      </c>
      <c r="N619" s="832">
        <v>1</v>
      </c>
      <c r="O619" s="832">
        <v>272</v>
      </c>
      <c r="P619" s="849"/>
      <c r="Q619" s="849"/>
      <c r="R619" s="837"/>
      <c r="S619" s="850"/>
    </row>
    <row r="620" spans="1:19" ht="14.4" customHeight="1" x14ac:dyDescent="0.3">
      <c r="A620" s="831" t="s">
        <v>4976</v>
      </c>
      <c r="B620" s="832" t="s">
        <v>4992</v>
      </c>
      <c r="C620" s="832" t="s">
        <v>605</v>
      </c>
      <c r="D620" s="832" t="s">
        <v>2194</v>
      </c>
      <c r="E620" s="832" t="s">
        <v>4959</v>
      </c>
      <c r="F620" s="832" t="s">
        <v>4960</v>
      </c>
      <c r="G620" s="832" t="s">
        <v>4961</v>
      </c>
      <c r="H620" s="849"/>
      <c r="I620" s="849"/>
      <c r="J620" s="832"/>
      <c r="K620" s="832"/>
      <c r="L620" s="849">
        <v>5</v>
      </c>
      <c r="M620" s="849">
        <v>1255</v>
      </c>
      <c r="N620" s="832">
        <v>1</v>
      </c>
      <c r="O620" s="832">
        <v>251</v>
      </c>
      <c r="P620" s="849">
        <v>1</v>
      </c>
      <c r="Q620" s="849">
        <v>251</v>
      </c>
      <c r="R620" s="837">
        <v>0.2</v>
      </c>
      <c r="S620" s="850">
        <v>251</v>
      </c>
    </row>
    <row r="621" spans="1:19" ht="14.4" customHeight="1" x14ac:dyDescent="0.3">
      <c r="A621" s="831" t="s">
        <v>4976</v>
      </c>
      <c r="B621" s="832" t="s">
        <v>4992</v>
      </c>
      <c r="C621" s="832" t="s">
        <v>605</v>
      </c>
      <c r="D621" s="832" t="s">
        <v>2194</v>
      </c>
      <c r="E621" s="832" t="s">
        <v>4959</v>
      </c>
      <c r="F621" s="832" t="s">
        <v>4963</v>
      </c>
      <c r="G621" s="832" t="s">
        <v>4964</v>
      </c>
      <c r="H621" s="849"/>
      <c r="I621" s="849"/>
      <c r="J621" s="832"/>
      <c r="K621" s="832"/>
      <c r="L621" s="849">
        <v>11</v>
      </c>
      <c r="M621" s="849">
        <v>1386</v>
      </c>
      <c r="N621" s="832">
        <v>1</v>
      </c>
      <c r="O621" s="832">
        <v>126</v>
      </c>
      <c r="P621" s="849">
        <v>1</v>
      </c>
      <c r="Q621" s="849">
        <v>126</v>
      </c>
      <c r="R621" s="837">
        <v>9.0909090909090912E-2</v>
      </c>
      <c r="S621" s="850">
        <v>126</v>
      </c>
    </row>
    <row r="622" spans="1:19" ht="14.4" customHeight="1" x14ac:dyDescent="0.3">
      <c r="A622" s="831" t="s">
        <v>4976</v>
      </c>
      <c r="B622" s="832" t="s">
        <v>4992</v>
      </c>
      <c r="C622" s="832" t="s">
        <v>605</v>
      </c>
      <c r="D622" s="832" t="s">
        <v>2194</v>
      </c>
      <c r="E622" s="832" t="s">
        <v>4959</v>
      </c>
      <c r="F622" s="832" t="s">
        <v>4969</v>
      </c>
      <c r="G622" s="832" t="s">
        <v>4970</v>
      </c>
      <c r="H622" s="849"/>
      <c r="I622" s="849"/>
      <c r="J622" s="832"/>
      <c r="K622" s="832"/>
      <c r="L622" s="849">
        <v>3</v>
      </c>
      <c r="M622" s="849">
        <v>921</v>
      </c>
      <c r="N622" s="832">
        <v>1</v>
      </c>
      <c r="O622" s="832">
        <v>307</v>
      </c>
      <c r="P622" s="849">
        <v>1</v>
      </c>
      <c r="Q622" s="849">
        <v>307</v>
      </c>
      <c r="R622" s="837">
        <v>0.33333333333333331</v>
      </c>
      <c r="S622" s="850">
        <v>307</v>
      </c>
    </row>
    <row r="623" spans="1:19" ht="14.4" customHeight="1" x14ac:dyDescent="0.3">
      <c r="A623" s="831" t="s">
        <v>4976</v>
      </c>
      <c r="B623" s="832" t="s">
        <v>4992</v>
      </c>
      <c r="C623" s="832" t="s">
        <v>605</v>
      </c>
      <c r="D623" s="832" t="s">
        <v>2194</v>
      </c>
      <c r="E623" s="832" t="s">
        <v>4959</v>
      </c>
      <c r="F623" s="832" t="s">
        <v>4971</v>
      </c>
      <c r="G623" s="832" t="s">
        <v>4970</v>
      </c>
      <c r="H623" s="849"/>
      <c r="I623" s="849"/>
      <c r="J623" s="832"/>
      <c r="K623" s="832"/>
      <c r="L623" s="849">
        <v>4</v>
      </c>
      <c r="M623" s="849">
        <v>1520</v>
      </c>
      <c r="N623" s="832">
        <v>1</v>
      </c>
      <c r="O623" s="832">
        <v>380</v>
      </c>
      <c r="P623" s="849"/>
      <c r="Q623" s="849"/>
      <c r="R623" s="837"/>
      <c r="S623" s="850"/>
    </row>
    <row r="624" spans="1:19" ht="14.4" customHeight="1" x14ac:dyDescent="0.3">
      <c r="A624" s="831" t="s">
        <v>4976</v>
      </c>
      <c r="B624" s="832" t="s">
        <v>4992</v>
      </c>
      <c r="C624" s="832" t="s">
        <v>605</v>
      </c>
      <c r="D624" s="832" t="s">
        <v>4929</v>
      </c>
      <c r="E624" s="832" t="s">
        <v>4959</v>
      </c>
      <c r="F624" s="832" t="s">
        <v>4960</v>
      </c>
      <c r="G624" s="832" t="s">
        <v>4961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251</v>
      </c>
      <c r="R624" s="837"/>
      <c r="S624" s="850">
        <v>251</v>
      </c>
    </row>
    <row r="625" spans="1:19" ht="14.4" customHeight="1" x14ac:dyDescent="0.3">
      <c r="A625" s="831" t="s">
        <v>4976</v>
      </c>
      <c r="B625" s="832" t="s">
        <v>4992</v>
      </c>
      <c r="C625" s="832" t="s">
        <v>605</v>
      </c>
      <c r="D625" s="832" t="s">
        <v>4929</v>
      </c>
      <c r="E625" s="832" t="s">
        <v>4959</v>
      </c>
      <c r="F625" s="832" t="s">
        <v>4963</v>
      </c>
      <c r="G625" s="832" t="s">
        <v>4964</v>
      </c>
      <c r="H625" s="849"/>
      <c r="I625" s="849"/>
      <c r="J625" s="832"/>
      <c r="K625" s="832"/>
      <c r="L625" s="849"/>
      <c r="M625" s="849"/>
      <c r="N625" s="832"/>
      <c r="O625" s="832"/>
      <c r="P625" s="849">
        <v>4</v>
      </c>
      <c r="Q625" s="849">
        <v>504</v>
      </c>
      <c r="R625" s="837"/>
      <c r="S625" s="850">
        <v>126</v>
      </c>
    </row>
    <row r="626" spans="1:19" ht="14.4" customHeight="1" x14ac:dyDescent="0.3">
      <c r="A626" s="831" t="s">
        <v>4976</v>
      </c>
      <c r="B626" s="832" t="s">
        <v>4992</v>
      </c>
      <c r="C626" s="832" t="s">
        <v>605</v>
      </c>
      <c r="D626" s="832" t="s">
        <v>4929</v>
      </c>
      <c r="E626" s="832" t="s">
        <v>4959</v>
      </c>
      <c r="F626" s="832" t="s">
        <v>4969</v>
      </c>
      <c r="G626" s="832" t="s">
        <v>4970</v>
      </c>
      <c r="H626" s="849"/>
      <c r="I626" s="849"/>
      <c r="J626" s="832"/>
      <c r="K626" s="832"/>
      <c r="L626" s="849"/>
      <c r="M626" s="849"/>
      <c r="N626" s="832"/>
      <c r="O626" s="832"/>
      <c r="P626" s="849">
        <v>1</v>
      </c>
      <c r="Q626" s="849">
        <v>307</v>
      </c>
      <c r="R626" s="837"/>
      <c r="S626" s="850">
        <v>307</v>
      </c>
    </row>
    <row r="627" spans="1:19" ht="14.4" customHeight="1" x14ac:dyDescent="0.3">
      <c r="A627" s="831" t="s">
        <v>4976</v>
      </c>
      <c r="B627" s="832" t="s">
        <v>4992</v>
      </c>
      <c r="C627" s="832" t="s">
        <v>605</v>
      </c>
      <c r="D627" s="832" t="s">
        <v>2195</v>
      </c>
      <c r="E627" s="832" t="s">
        <v>4959</v>
      </c>
      <c r="F627" s="832" t="s">
        <v>4960</v>
      </c>
      <c r="G627" s="832" t="s">
        <v>4961</v>
      </c>
      <c r="H627" s="849">
        <v>40</v>
      </c>
      <c r="I627" s="849">
        <v>9400</v>
      </c>
      <c r="J627" s="832">
        <v>0.74900398406374502</v>
      </c>
      <c r="K627" s="832">
        <v>235</v>
      </c>
      <c r="L627" s="849">
        <v>50</v>
      </c>
      <c r="M627" s="849">
        <v>12550</v>
      </c>
      <c r="N627" s="832">
        <v>1</v>
      </c>
      <c r="O627" s="832">
        <v>251</v>
      </c>
      <c r="P627" s="849">
        <v>27</v>
      </c>
      <c r="Q627" s="849">
        <v>6777</v>
      </c>
      <c r="R627" s="837">
        <v>0.54</v>
      </c>
      <c r="S627" s="850">
        <v>251</v>
      </c>
    </row>
    <row r="628" spans="1:19" ht="14.4" customHeight="1" x14ac:dyDescent="0.3">
      <c r="A628" s="831" t="s">
        <v>4976</v>
      </c>
      <c r="B628" s="832" t="s">
        <v>4992</v>
      </c>
      <c r="C628" s="832" t="s">
        <v>605</v>
      </c>
      <c r="D628" s="832" t="s">
        <v>2195</v>
      </c>
      <c r="E628" s="832" t="s">
        <v>4959</v>
      </c>
      <c r="F628" s="832" t="s">
        <v>4963</v>
      </c>
      <c r="G628" s="832" t="s">
        <v>4964</v>
      </c>
      <c r="H628" s="849">
        <v>47</v>
      </c>
      <c r="I628" s="849">
        <v>5546</v>
      </c>
      <c r="J628" s="832">
        <v>0.80028860028860027</v>
      </c>
      <c r="K628" s="832">
        <v>118</v>
      </c>
      <c r="L628" s="849">
        <v>55</v>
      </c>
      <c r="M628" s="849">
        <v>6930</v>
      </c>
      <c r="N628" s="832">
        <v>1</v>
      </c>
      <c r="O628" s="832">
        <v>126</v>
      </c>
      <c r="P628" s="849">
        <v>75</v>
      </c>
      <c r="Q628" s="849">
        <v>9450</v>
      </c>
      <c r="R628" s="837">
        <v>1.3636363636363635</v>
      </c>
      <c r="S628" s="850">
        <v>126</v>
      </c>
    </row>
    <row r="629" spans="1:19" ht="14.4" customHeight="1" x14ac:dyDescent="0.3">
      <c r="A629" s="831" t="s">
        <v>4976</v>
      </c>
      <c r="B629" s="832" t="s">
        <v>4992</v>
      </c>
      <c r="C629" s="832" t="s">
        <v>605</v>
      </c>
      <c r="D629" s="832" t="s">
        <v>2195</v>
      </c>
      <c r="E629" s="832" t="s">
        <v>4959</v>
      </c>
      <c r="F629" s="832" t="s">
        <v>5076</v>
      </c>
      <c r="G629" s="832" t="s">
        <v>4979</v>
      </c>
      <c r="H629" s="849">
        <v>1</v>
      </c>
      <c r="I629" s="849">
        <v>487</v>
      </c>
      <c r="J629" s="832"/>
      <c r="K629" s="832">
        <v>487</v>
      </c>
      <c r="L629" s="849"/>
      <c r="M629" s="849"/>
      <c r="N629" s="832"/>
      <c r="O629" s="832"/>
      <c r="P629" s="849">
        <v>1</v>
      </c>
      <c r="Q629" s="849">
        <v>495</v>
      </c>
      <c r="R629" s="837"/>
      <c r="S629" s="850">
        <v>495</v>
      </c>
    </row>
    <row r="630" spans="1:19" ht="14.4" customHeight="1" x14ac:dyDescent="0.3">
      <c r="A630" s="831" t="s">
        <v>4976</v>
      </c>
      <c r="B630" s="832" t="s">
        <v>4992</v>
      </c>
      <c r="C630" s="832" t="s">
        <v>605</v>
      </c>
      <c r="D630" s="832" t="s">
        <v>2195</v>
      </c>
      <c r="E630" s="832" t="s">
        <v>4959</v>
      </c>
      <c r="F630" s="832" t="s">
        <v>4978</v>
      </c>
      <c r="G630" s="832" t="s">
        <v>4979</v>
      </c>
      <c r="H630" s="849">
        <v>3</v>
      </c>
      <c r="I630" s="849">
        <v>1677</v>
      </c>
      <c r="J630" s="832"/>
      <c r="K630" s="832">
        <v>559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4976</v>
      </c>
      <c r="B631" s="832" t="s">
        <v>4992</v>
      </c>
      <c r="C631" s="832" t="s">
        <v>605</v>
      </c>
      <c r="D631" s="832" t="s">
        <v>2195</v>
      </c>
      <c r="E631" s="832" t="s">
        <v>4959</v>
      </c>
      <c r="F631" s="832" t="s">
        <v>4980</v>
      </c>
      <c r="G631" s="832" t="s">
        <v>4981</v>
      </c>
      <c r="H631" s="849"/>
      <c r="I631" s="849"/>
      <c r="J631" s="832"/>
      <c r="K631" s="832"/>
      <c r="L631" s="849"/>
      <c r="M631" s="849"/>
      <c r="N631" s="832"/>
      <c r="O631" s="832"/>
      <c r="P631" s="849">
        <v>3</v>
      </c>
      <c r="Q631" s="849">
        <v>1386</v>
      </c>
      <c r="R631" s="837"/>
      <c r="S631" s="850">
        <v>462</v>
      </c>
    </row>
    <row r="632" spans="1:19" ht="14.4" customHeight="1" x14ac:dyDescent="0.3">
      <c r="A632" s="831" t="s">
        <v>4976</v>
      </c>
      <c r="B632" s="832" t="s">
        <v>4992</v>
      </c>
      <c r="C632" s="832" t="s">
        <v>605</v>
      </c>
      <c r="D632" s="832" t="s">
        <v>2195</v>
      </c>
      <c r="E632" s="832" t="s">
        <v>4959</v>
      </c>
      <c r="F632" s="832" t="s">
        <v>4969</v>
      </c>
      <c r="G632" s="832" t="s">
        <v>4970</v>
      </c>
      <c r="H632" s="849">
        <v>5</v>
      </c>
      <c r="I632" s="849">
        <v>1495</v>
      </c>
      <c r="J632" s="832"/>
      <c r="K632" s="832">
        <v>299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4976</v>
      </c>
      <c r="B633" s="832" t="s">
        <v>4992</v>
      </c>
      <c r="C633" s="832" t="s">
        <v>605</v>
      </c>
      <c r="D633" s="832" t="s">
        <v>2195</v>
      </c>
      <c r="E633" s="832" t="s">
        <v>4959</v>
      </c>
      <c r="F633" s="832" t="s">
        <v>4971</v>
      </c>
      <c r="G633" s="832" t="s">
        <v>4970</v>
      </c>
      <c r="H633" s="849">
        <v>66</v>
      </c>
      <c r="I633" s="849">
        <v>24486</v>
      </c>
      <c r="J633" s="832">
        <v>0.66429734129137274</v>
      </c>
      <c r="K633" s="832">
        <v>371</v>
      </c>
      <c r="L633" s="849">
        <v>97</v>
      </c>
      <c r="M633" s="849">
        <v>36860</v>
      </c>
      <c r="N633" s="832">
        <v>1</v>
      </c>
      <c r="O633" s="832">
        <v>380</v>
      </c>
      <c r="P633" s="849">
        <v>39</v>
      </c>
      <c r="Q633" s="849">
        <v>14820</v>
      </c>
      <c r="R633" s="837">
        <v>0.40206185567010311</v>
      </c>
      <c r="S633" s="850">
        <v>380</v>
      </c>
    </row>
    <row r="634" spans="1:19" ht="14.4" customHeight="1" x14ac:dyDescent="0.3">
      <c r="A634" s="831" t="s">
        <v>4976</v>
      </c>
      <c r="B634" s="832" t="s">
        <v>4992</v>
      </c>
      <c r="C634" s="832" t="s">
        <v>605</v>
      </c>
      <c r="D634" s="832" t="s">
        <v>4931</v>
      </c>
      <c r="E634" s="832" t="s">
        <v>4959</v>
      </c>
      <c r="F634" s="832" t="s">
        <v>4960</v>
      </c>
      <c r="G634" s="832" t="s">
        <v>4961</v>
      </c>
      <c r="H634" s="849">
        <v>36</v>
      </c>
      <c r="I634" s="849">
        <v>8460</v>
      </c>
      <c r="J634" s="832">
        <v>1.5320536037667511</v>
      </c>
      <c r="K634" s="832">
        <v>235</v>
      </c>
      <c r="L634" s="849">
        <v>22</v>
      </c>
      <c r="M634" s="849">
        <v>5522</v>
      </c>
      <c r="N634" s="832">
        <v>1</v>
      </c>
      <c r="O634" s="832">
        <v>251</v>
      </c>
      <c r="P634" s="849">
        <v>30</v>
      </c>
      <c r="Q634" s="849">
        <v>7530</v>
      </c>
      <c r="R634" s="837">
        <v>1.3636363636363635</v>
      </c>
      <c r="S634" s="850">
        <v>251</v>
      </c>
    </row>
    <row r="635" spans="1:19" ht="14.4" customHeight="1" x14ac:dyDescent="0.3">
      <c r="A635" s="831" t="s">
        <v>4976</v>
      </c>
      <c r="B635" s="832" t="s">
        <v>4992</v>
      </c>
      <c r="C635" s="832" t="s">
        <v>605</v>
      </c>
      <c r="D635" s="832" t="s">
        <v>4931</v>
      </c>
      <c r="E635" s="832" t="s">
        <v>4959</v>
      </c>
      <c r="F635" s="832" t="s">
        <v>4963</v>
      </c>
      <c r="G635" s="832" t="s">
        <v>4964</v>
      </c>
      <c r="H635" s="849">
        <v>42</v>
      </c>
      <c r="I635" s="849">
        <v>4956</v>
      </c>
      <c r="J635" s="832">
        <v>1.7878787878787878</v>
      </c>
      <c r="K635" s="832">
        <v>118</v>
      </c>
      <c r="L635" s="849">
        <v>22</v>
      </c>
      <c r="M635" s="849">
        <v>2772</v>
      </c>
      <c r="N635" s="832">
        <v>1</v>
      </c>
      <c r="O635" s="832">
        <v>126</v>
      </c>
      <c r="P635" s="849">
        <v>88</v>
      </c>
      <c r="Q635" s="849">
        <v>11088</v>
      </c>
      <c r="R635" s="837">
        <v>4</v>
      </c>
      <c r="S635" s="850">
        <v>126</v>
      </c>
    </row>
    <row r="636" spans="1:19" ht="14.4" customHeight="1" x14ac:dyDescent="0.3">
      <c r="A636" s="831" t="s">
        <v>4976</v>
      </c>
      <c r="B636" s="832" t="s">
        <v>4992</v>
      </c>
      <c r="C636" s="832" t="s">
        <v>605</v>
      </c>
      <c r="D636" s="832" t="s">
        <v>4931</v>
      </c>
      <c r="E636" s="832" t="s">
        <v>4959</v>
      </c>
      <c r="F636" s="832" t="s">
        <v>5076</v>
      </c>
      <c r="G636" s="832" t="s">
        <v>4979</v>
      </c>
      <c r="H636" s="849">
        <v>1</v>
      </c>
      <c r="I636" s="849">
        <v>487</v>
      </c>
      <c r="J636" s="832"/>
      <c r="K636" s="832">
        <v>487</v>
      </c>
      <c r="L636" s="849"/>
      <c r="M636" s="849"/>
      <c r="N636" s="832"/>
      <c r="O636" s="832"/>
      <c r="P636" s="849">
        <v>3</v>
      </c>
      <c r="Q636" s="849">
        <v>1485</v>
      </c>
      <c r="R636" s="837"/>
      <c r="S636" s="850">
        <v>495</v>
      </c>
    </row>
    <row r="637" spans="1:19" ht="14.4" customHeight="1" x14ac:dyDescent="0.3">
      <c r="A637" s="831" t="s">
        <v>4976</v>
      </c>
      <c r="B637" s="832" t="s">
        <v>4992</v>
      </c>
      <c r="C637" s="832" t="s">
        <v>605</v>
      </c>
      <c r="D637" s="832" t="s">
        <v>4931</v>
      </c>
      <c r="E637" s="832" t="s">
        <v>4959</v>
      </c>
      <c r="F637" s="832" t="s">
        <v>4978</v>
      </c>
      <c r="G637" s="832" t="s">
        <v>4979</v>
      </c>
      <c r="H637" s="849">
        <v>1</v>
      </c>
      <c r="I637" s="849">
        <v>559</v>
      </c>
      <c r="J637" s="832"/>
      <c r="K637" s="832">
        <v>559</v>
      </c>
      <c r="L637" s="849"/>
      <c r="M637" s="849"/>
      <c r="N637" s="832"/>
      <c r="O637" s="832"/>
      <c r="P637" s="849">
        <v>4</v>
      </c>
      <c r="Q637" s="849">
        <v>2272</v>
      </c>
      <c r="R637" s="837"/>
      <c r="S637" s="850">
        <v>568</v>
      </c>
    </row>
    <row r="638" spans="1:19" ht="14.4" customHeight="1" x14ac:dyDescent="0.3">
      <c r="A638" s="831" t="s">
        <v>4976</v>
      </c>
      <c r="B638" s="832" t="s">
        <v>4992</v>
      </c>
      <c r="C638" s="832" t="s">
        <v>605</v>
      </c>
      <c r="D638" s="832" t="s">
        <v>4931</v>
      </c>
      <c r="E638" s="832" t="s">
        <v>4959</v>
      </c>
      <c r="F638" s="832" t="s">
        <v>4980</v>
      </c>
      <c r="G638" s="832" t="s">
        <v>4981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462</v>
      </c>
      <c r="R638" s="837"/>
      <c r="S638" s="850">
        <v>462</v>
      </c>
    </row>
    <row r="639" spans="1:19" ht="14.4" customHeight="1" x14ac:dyDescent="0.3">
      <c r="A639" s="831" t="s">
        <v>4976</v>
      </c>
      <c r="B639" s="832" t="s">
        <v>4992</v>
      </c>
      <c r="C639" s="832" t="s">
        <v>605</v>
      </c>
      <c r="D639" s="832" t="s">
        <v>4931</v>
      </c>
      <c r="E639" s="832" t="s">
        <v>4959</v>
      </c>
      <c r="F639" s="832" t="s">
        <v>4967</v>
      </c>
      <c r="G639" s="832" t="s">
        <v>4968</v>
      </c>
      <c r="H639" s="849">
        <v>2</v>
      </c>
      <c r="I639" s="849">
        <v>170</v>
      </c>
      <c r="J639" s="832">
        <v>2</v>
      </c>
      <c r="K639" s="832">
        <v>85</v>
      </c>
      <c r="L639" s="849">
        <v>1</v>
      </c>
      <c r="M639" s="849">
        <v>85</v>
      </c>
      <c r="N639" s="832">
        <v>1</v>
      </c>
      <c r="O639" s="832">
        <v>85</v>
      </c>
      <c r="P639" s="849">
        <v>3</v>
      </c>
      <c r="Q639" s="849">
        <v>255</v>
      </c>
      <c r="R639" s="837">
        <v>3</v>
      </c>
      <c r="S639" s="850">
        <v>85</v>
      </c>
    </row>
    <row r="640" spans="1:19" ht="14.4" customHeight="1" x14ac:dyDescent="0.3">
      <c r="A640" s="831" t="s">
        <v>4976</v>
      </c>
      <c r="B640" s="832" t="s">
        <v>4992</v>
      </c>
      <c r="C640" s="832" t="s">
        <v>605</v>
      </c>
      <c r="D640" s="832" t="s">
        <v>4931</v>
      </c>
      <c r="E640" s="832" t="s">
        <v>4959</v>
      </c>
      <c r="F640" s="832" t="s">
        <v>4969</v>
      </c>
      <c r="G640" s="832" t="s">
        <v>4970</v>
      </c>
      <c r="H640" s="849">
        <v>4</v>
      </c>
      <c r="I640" s="849">
        <v>1196</v>
      </c>
      <c r="J640" s="832">
        <v>1.2985884907709011</v>
      </c>
      <c r="K640" s="832">
        <v>299</v>
      </c>
      <c r="L640" s="849">
        <v>3</v>
      </c>
      <c r="M640" s="849">
        <v>921</v>
      </c>
      <c r="N640" s="832">
        <v>1</v>
      </c>
      <c r="O640" s="832">
        <v>307</v>
      </c>
      <c r="P640" s="849">
        <v>18</v>
      </c>
      <c r="Q640" s="849">
        <v>5526</v>
      </c>
      <c r="R640" s="837">
        <v>6</v>
      </c>
      <c r="S640" s="850">
        <v>307</v>
      </c>
    </row>
    <row r="641" spans="1:19" ht="14.4" customHeight="1" x14ac:dyDescent="0.3">
      <c r="A641" s="831" t="s">
        <v>4976</v>
      </c>
      <c r="B641" s="832" t="s">
        <v>4992</v>
      </c>
      <c r="C641" s="832" t="s">
        <v>605</v>
      </c>
      <c r="D641" s="832" t="s">
        <v>4931</v>
      </c>
      <c r="E641" s="832" t="s">
        <v>4959</v>
      </c>
      <c r="F641" s="832" t="s">
        <v>4971</v>
      </c>
      <c r="G641" s="832" t="s">
        <v>4970</v>
      </c>
      <c r="H641" s="849">
        <v>40</v>
      </c>
      <c r="I641" s="849">
        <v>14840</v>
      </c>
      <c r="J641" s="832">
        <v>1.8596491228070176</v>
      </c>
      <c r="K641" s="832">
        <v>371</v>
      </c>
      <c r="L641" s="849">
        <v>21</v>
      </c>
      <c r="M641" s="849">
        <v>7980</v>
      </c>
      <c r="N641" s="832">
        <v>1</v>
      </c>
      <c r="O641" s="832">
        <v>380</v>
      </c>
      <c r="P641" s="849">
        <v>15</v>
      </c>
      <c r="Q641" s="849">
        <v>5700</v>
      </c>
      <c r="R641" s="837">
        <v>0.7142857142857143</v>
      </c>
      <c r="S641" s="850">
        <v>380</v>
      </c>
    </row>
    <row r="642" spans="1:19" ht="14.4" customHeight="1" x14ac:dyDescent="0.3">
      <c r="A642" s="831" t="s">
        <v>4976</v>
      </c>
      <c r="B642" s="832" t="s">
        <v>4992</v>
      </c>
      <c r="C642" s="832" t="s">
        <v>605</v>
      </c>
      <c r="D642" s="832" t="s">
        <v>4931</v>
      </c>
      <c r="E642" s="832" t="s">
        <v>4959</v>
      </c>
      <c r="F642" s="832" t="s">
        <v>4989</v>
      </c>
      <c r="G642" s="832" t="s">
        <v>4990</v>
      </c>
      <c r="H642" s="849"/>
      <c r="I642" s="849"/>
      <c r="J642" s="832"/>
      <c r="K642" s="832"/>
      <c r="L642" s="849">
        <v>1</v>
      </c>
      <c r="M642" s="849">
        <v>404</v>
      </c>
      <c r="N642" s="832">
        <v>1</v>
      </c>
      <c r="O642" s="832">
        <v>404</v>
      </c>
      <c r="P642" s="849">
        <v>2</v>
      </c>
      <c r="Q642" s="849">
        <v>808</v>
      </c>
      <c r="R642" s="837">
        <v>2</v>
      </c>
      <c r="S642" s="850">
        <v>404</v>
      </c>
    </row>
    <row r="643" spans="1:19" ht="14.4" customHeight="1" x14ac:dyDescent="0.3">
      <c r="A643" s="831" t="s">
        <v>4976</v>
      </c>
      <c r="B643" s="832" t="s">
        <v>4992</v>
      </c>
      <c r="C643" s="832" t="s">
        <v>605</v>
      </c>
      <c r="D643" s="832" t="s">
        <v>4932</v>
      </c>
      <c r="E643" s="832" t="s">
        <v>4959</v>
      </c>
      <c r="F643" s="832" t="s">
        <v>4960</v>
      </c>
      <c r="G643" s="832" t="s">
        <v>4961</v>
      </c>
      <c r="H643" s="849">
        <v>24</v>
      </c>
      <c r="I643" s="849">
        <v>5640</v>
      </c>
      <c r="J643" s="832">
        <v>0.66088586829153972</v>
      </c>
      <c r="K643" s="832">
        <v>235</v>
      </c>
      <c r="L643" s="849">
        <v>34</v>
      </c>
      <c r="M643" s="849">
        <v>8534</v>
      </c>
      <c r="N643" s="832">
        <v>1</v>
      </c>
      <c r="O643" s="832">
        <v>251</v>
      </c>
      <c r="P643" s="849">
        <v>23</v>
      </c>
      <c r="Q643" s="849">
        <v>5773</v>
      </c>
      <c r="R643" s="837">
        <v>0.67647058823529416</v>
      </c>
      <c r="S643" s="850">
        <v>251</v>
      </c>
    </row>
    <row r="644" spans="1:19" ht="14.4" customHeight="1" x14ac:dyDescent="0.3">
      <c r="A644" s="831" t="s">
        <v>4976</v>
      </c>
      <c r="B644" s="832" t="s">
        <v>4992</v>
      </c>
      <c r="C644" s="832" t="s">
        <v>605</v>
      </c>
      <c r="D644" s="832" t="s">
        <v>4932</v>
      </c>
      <c r="E644" s="832" t="s">
        <v>4959</v>
      </c>
      <c r="F644" s="832" t="s">
        <v>4963</v>
      </c>
      <c r="G644" s="832" t="s">
        <v>4964</v>
      </c>
      <c r="H644" s="849">
        <v>28</v>
      </c>
      <c r="I644" s="849">
        <v>3304</v>
      </c>
      <c r="J644" s="832">
        <v>0.6900584795321637</v>
      </c>
      <c r="K644" s="832">
        <v>118</v>
      </c>
      <c r="L644" s="849">
        <v>38</v>
      </c>
      <c r="M644" s="849">
        <v>4788</v>
      </c>
      <c r="N644" s="832">
        <v>1</v>
      </c>
      <c r="O644" s="832">
        <v>126</v>
      </c>
      <c r="P644" s="849">
        <v>27</v>
      </c>
      <c r="Q644" s="849">
        <v>3402</v>
      </c>
      <c r="R644" s="837">
        <v>0.71052631578947367</v>
      </c>
      <c r="S644" s="850">
        <v>126</v>
      </c>
    </row>
    <row r="645" spans="1:19" ht="14.4" customHeight="1" x14ac:dyDescent="0.3">
      <c r="A645" s="831" t="s">
        <v>4976</v>
      </c>
      <c r="B645" s="832" t="s">
        <v>4992</v>
      </c>
      <c r="C645" s="832" t="s">
        <v>605</v>
      </c>
      <c r="D645" s="832" t="s">
        <v>4932</v>
      </c>
      <c r="E645" s="832" t="s">
        <v>4959</v>
      </c>
      <c r="F645" s="832" t="s">
        <v>5076</v>
      </c>
      <c r="G645" s="832" t="s">
        <v>4979</v>
      </c>
      <c r="H645" s="849">
        <v>4</v>
      </c>
      <c r="I645" s="849">
        <v>1948</v>
      </c>
      <c r="J645" s="832">
        <v>0.17110232762406674</v>
      </c>
      <c r="K645" s="832">
        <v>487</v>
      </c>
      <c r="L645" s="849">
        <v>23</v>
      </c>
      <c r="M645" s="849">
        <v>11385</v>
      </c>
      <c r="N645" s="832">
        <v>1</v>
      </c>
      <c r="O645" s="832">
        <v>495</v>
      </c>
      <c r="P645" s="849">
        <v>22</v>
      </c>
      <c r="Q645" s="849">
        <v>10890</v>
      </c>
      <c r="R645" s="837">
        <v>0.95652173913043481</v>
      </c>
      <c r="S645" s="850">
        <v>495</v>
      </c>
    </row>
    <row r="646" spans="1:19" ht="14.4" customHeight="1" x14ac:dyDescent="0.3">
      <c r="A646" s="831" t="s">
        <v>4976</v>
      </c>
      <c r="B646" s="832" t="s">
        <v>4992</v>
      </c>
      <c r="C646" s="832" t="s">
        <v>605</v>
      </c>
      <c r="D646" s="832" t="s">
        <v>4932</v>
      </c>
      <c r="E646" s="832" t="s">
        <v>4959</v>
      </c>
      <c r="F646" s="832" t="s">
        <v>4978</v>
      </c>
      <c r="G646" s="832" t="s">
        <v>4979</v>
      </c>
      <c r="H646" s="849">
        <v>23</v>
      </c>
      <c r="I646" s="849">
        <v>12857</v>
      </c>
      <c r="J646" s="832">
        <v>1.7411971830985915</v>
      </c>
      <c r="K646" s="832">
        <v>559</v>
      </c>
      <c r="L646" s="849">
        <v>13</v>
      </c>
      <c r="M646" s="849">
        <v>7384</v>
      </c>
      <c r="N646" s="832">
        <v>1</v>
      </c>
      <c r="O646" s="832">
        <v>568</v>
      </c>
      <c r="P646" s="849">
        <v>4</v>
      </c>
      <c r="Q646" s="849">
        <v>2272</v>
      </c>
      <c r="R646" s="837">
        <v>0.30769230769230771</v>
      </c>
      <c r="S646" s="850">
        <v>568</v>
      </c>
    </row>
    <row r="647" spans="1:19" ht="14.4" customHeight="1" x14ac:dyDescent="0.3">
      <c r="A647" s="831" t="s">
        <v>4976</v>
      </c>
      <c r="B647" s="832" t="s">
        <v>4992</v>
      </c>
      <c r="C647" s="832" t="s">
        <v>605</v>
      </c>
      <c r="D647" s="832" t="s">
        <v>4932</v>
      </c>
      <c r="E647" s="832" t="s">
        <v>4959</v>
      </c>
      <c r="F647" s="832" t="s">
        <v>4967</v>
      </c>
      <c r="G647" s="832" t="s">
        <v>4968</v>
      </c>
      <c r="H647" s="849">
        <v>1</v>
      </c>
      <c r="I647" s="849">
        <v>85</v>
      </c>
      <c r="J647" s="832"/>
      <c r="K647" s="832">
        <v>85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4976</v>
      </c>
      <c r="B648" s="832" t="s">
        <v>4992</v>
      </c>
      <c r="C648" s="832" t="s">
        <v>605</v>
      </c>
      <c r="D648" s="832" t="s">
        <v>4932</v>
      </c>
      <c r="E648" s="832" t="s">
        <v>4959</v>
      </c>
      <c r="F648" s="832" t="s">
        <v>4969</v>
      </c>
      <c r="G648" s="832" t="s">
        <v>4970</v>
      </c>
      <c r="H648" s="849">
        <v>1</v>
      </c>
      <c r="I648" s="849">
        <v>299</v>
      </c>
      <c r="J648" s="832"/>
      <c r="K648" s="832">
        <v>299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4976</v>
      </c>
      <c r="B649" s="832" t="s">
        <v>4992</v>
      </c>
      <c r="C649" s="832" t="s">
        <v>605</v>
      </c>
      <c r="D649" s="832" t="s">
        <v>4932</v>
      </c>
      <c r="E649" s="832" t="s">
        <v>4959</v>
      </c>
      <c r="F649" s="832" t="s">
        <v>4971</v>
      </c>
      <c r="G649" s="832" t="s">
        <v>4970</v>
      </c>
      <c r="H649" s="849">
        <v>1</v>
      </c>
      <c r="I649" s="849">
        <v>371</v>
      </c>
      <c r="J649" s="832">
        <v>0.97631578947368425</v>
      </c>
      <c r="K649" s="832">
        <v>371</v>
      </c>
      <c r="L649" s="849">
        <v>1</v>
      </c>
      <c r="M649" s="849">
        <v>380</v>
      </c>
      <c r="N649" s="832">
        <v>1</v>
      </c>
      <c r="O649" s="832">
        <v>380</v>
      </c>
      <c r="P649" s="849">
        <v>3</v>
      </c>
      <c r="Q649" s="849">
        <v>1140</v>
      </c>
      <c r="R649" s="837">
        <v>3</v>
      </c>
      <c r="S649" s="850">
        <v>380</v>
      </c>
    </row>
    <row r="650" spans="1:19" ht="14.4" customHeight="1" x14ac:dyDescent="0.3">
      <c r="A650" s="831" t="s">
        <v>4976</v>
      </c>
      <c r="B650" s="832" t="s">
        <v>4992</v>
      </c>
      <c r="C650" s="832" t="s">
        <v>605</v>
      </c>
      <c r="D650" s="832" t="s">
        <v>4934</v>
      </c>
      <c r="E650" s="832" t="s">
        <v>4959</v>
      </c>
      <c r="F650" s="832" t="s">
        <v>4960</v>
      </c>
      <c r="G650" s="832" t="s">
        <v>4961</v>
      </c>
      <c r="H650" s="849">
        <v>20</v>
      </c>
      <c r="I650" s="849">
        <v>4700</v>
      </c>
      <c r="J650" s="832"/>
      <c r="K650" s="832">
        <v>235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4976</v>
      </c>
      <c r="B651" s="832" t="s">
        <v>4992</v>
      </c>
      <c r="C651" s="832" t="s">
        <v>605</v>
      </c>
      <c r="D651" s="832" t="s">
        <v>4934</v>
      </c>
      <c r="E651" s="832" t="s">
        <v>4959</v>
      </c>
      <c r="F651" s="832" t="s">
        <v>4963</v>
      </c>
      <c r="G651" s="832" t="s">
        <v>4964</v>
      </c>
      <c r="H651" s="849">
        <v>85</v>
      </c>
      <c r="I651" s="849">
        <v>10030</v>
      </c>
      <c r="J651" s="832"/>
      <c r="K651" s="832">
        <v>118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4976</v>
      </c>
      <c r="B652" s="832" t="s">
        <v>4992</v>
      </c>
      <c r="C652" s="832" t="s">
        <v>605</v>
      </c>
      <c r="D652" s="832" t="s">
        <v>4934</v>
      </c>
      <c r="E652" s="832" t="s">
        <v>4959</v>
      </c>
      <c r="F652" s="832" t="s">
        <v>4967</v>
      </c>
      <c r="G652" s="832" t="s">
        <v>4968</v>
      </c>
      <c r="H652" s="849">
        <v>4</v>
      </c>
      <c r="I652" s="849">
        <v>340</v>
      </c>
      <c r="J652" s="832"/>
      <c r="K652" s="832">
        <v>85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4976</v>
      </c>
      <c r="B653" s="832" t="s">
        <v>4992</v>
      </c>
      <c r="C653" s="832" t="s">
        <v>605</v>
      </c>
      <c r="D653" s="832" t="s">
        <v>4934</v>
      </c>
      <c r="E653" s="832" t="s">
        <v>4959</v>
      </c>
      <c r="F653" s="832" t="s">
        <v>4969</v>
      </c>
      <c r="G653" s="832" t="s">
        <v>4970</v>
      </c>
      <c r="H653" s="849">
        <v>31</v>
      </c>
      <c r="I653" s="849">
        <v>9269</v>
      </c>
      <c r="J653" s="832"/>
      <c r="K653" s="832">
        <v>299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4976</v>
      </c>
      <c r="B654" s="832" t="s">
        <v>4992</v>
      </c>
      <c r="C654" s="832" t="s">
        <v>605</v>
      </c>
      <c r="D654" s="832" t="s">
        <v>4934</v>
      </c>
      <c r="E654" s="832" t="s">
        <v>4959</v>
      </c>
      <c r="F654" s="832" t="s">
        <v>4971</v>
      </c>
      <c r="G654" s="832" t="s">
        <v>4970</v>
      </c>
      <c r="H654" s="849">
        <v>2</v>
      </c>
      <c r="I654" s="849">
        <v>742</v>
      </c>
      <c r="J654" s="832"/>
      <c r="K654" s="832">
        <v>371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4976</v>
      </c>
      <c r="B655" s="832" t="s">
        <v>4992</v>
      </c>
      <c r="C655" s="832" t="s">
        <v>605</v>
      </c>
      <c r="D655" s="832" t="s">
        <v>2198</v>
      </c>
      <c r="E655" s="832" t="s">
        <v>4959</v>
      </c>
      <c r="F655" s="832" t="s">
        <v>4960</v>
      </c>
      <c r="G655" s="832" t="s">
        <v>4961</v>
      </c>
      <c r="H655" s="849"/>
      <c r="I655" s="849"/>
      <c r="J655" s="832"/>
      <c r="K655" s="832"/>
      <c r="L655" s="849">
        <v>22</v>
      </c>
      <c r="M655" s="849">
        <v>5522</v>
      </c>
      <c r="N655" s="832">
        <v>1</v>
      </c>
      <c r="O655" s="832">
        <v>251</v>
      </c>
      <c r="P655" s="849">
        <v>9</v>
      </c>
      <c r="Q655" s="849">
        <v>2259</v>
      </c>
      <c r="R655" s="837">
        <v>0.40909090909090912</v>
      </c>
      <c r="S655" s="850">
        <v>251</v>
      </c>
    </row>
    <row r="656" spans="1:19" ht="14.4" customHeight="1" x14ac:dyDescent="0.3">
      <c r="A656" s="831" t="s">
        <v>4976</v>
      </c>
      <c r="B656" s="832" t="s">
        <v>4992</v>
      </c>
      <c r="C656" s="832" t="s">
        <v>605</v>
      </c>
      <c r="D656" s="832" t="s">
        <v>2198</v>
      </c>
      <c r="E656" s="832" t="s">
        <v>4959</v>
      </c>
      <c r="F656" s="832" t="s">
        <v>4963</v>
      </c>
      <c r="G656" s="832" t="s">
        <v>4964</v>
      </c>
      <c r="H656" s="849"/>
      <c r="I656" s="849"/>
      <c r="J656" s="832"/>
      <c r="K656" s="832"/>
      <c r="L656" s="849">
        <v>43</v>
      </c>
      <c r="M656" s="849">
        <v>5418</v>
      </c>
      <c r="N656" s="832">
        <v>1</v>
      </c>
      <c r="O656" s="832">
        <v>126</v>
      </c>
      <c r="P656" s="849">
        <v>15</v>
      </c>
      <c r="Q656" s="849">
        <v>1890</v>
      </c>
      <c r="R656" s="837">
        <v>0.34883720930232559</v>
      </c>
      <c r="S656" s="850">
        <v>126</v>
      </c>
    </row>
    <row r="657" spans="1:19" ht="14.4" customHeight="1" x14ac:dyDescent="0.3">
      <c r="A657" s="831" t="s">
        <v>4976</v>
      </c>
      <c r="B657" s="832" t="s">
        <v>4992</v>
      </c>
      <c r="C657" s="832" t="s">
        <v>605</v>
      </c>
      <c r="D657" s="832" t="s">
        <v>2198</v>
      </c>
      <c r="E657" s="832" t="s">
        <v>4959</v>
      </c>
      <c r="F657" s="832" t="s">
        <v>5076</v>
      </c>
      <c r="G657" s="832" t="s">
        <v>4979</v>
      </c>
      <c r="H657" s="849"/>
      <c r="I657" s="849"/>
      <c r="J657" s="832"/>
      <c r="K657" s="832"/>
      <c r="L657" s="849">
        <v>40</v>
      </c>
      <c r="M657" s="849">
        <v>19800</v>
      </c>
      <c r="N657" s="832">
        <v>1</v>
      </c>
      <c r="O657" s="832">
        <v>495</v>
      </c>
      <c r="P657" s="849">
        <v>3</v>
      </c>
      <c r="Q657" s="849">
        <v>1485</v>
      </c>
      <c r="R657" s="837">
        <v>7.4999999999999997E-2</v>
      </c>
      <c r="S657" s="850">
        <v>495</v>
      </c>
    </row>
    <row r="658" spans="1:19" ht="14.4" customHeight="1" x14ac:dyDescent="0.3">
      <c r="A658" s="831" t="s">
        <v>4976</v>
      </c>
      <c r="B658" s="832" t="s">
        <v>4992</v>
      </c>
      <c r="C658" s="832" t="s">
        <v>605</v>
      </c>
      <c r="D658" s="832" t="s">
        <v>2198</v>
      </c>
      <c r="E658" s="832" t="s">
        <v>4959</v>
      </c>
      <c r="F658" s="832" t="s">
        <v>4969</v>
      </c>
      <c r="G658" s="832" t="s">
        <v>4970</v>
      </c>
      <c r="H658" s="849"/>
      <c r="I658" s="849"/>
      <c r="J658" s="832"/>
      <c r="K658" s="832"/>
      <c r="L658" s="849"/>
      <c r="M658" s="849"/>
      <c r="N658" s="832"/>
      <c r="O658" s="832"/>
      <c r="P658" s="849">
        <v>9</v>
      </c>
      <c r="Q658" s="849">
        <v>2763</v>
      </c>
      <c r="R658" s="837"/>
      <c r="S658" s="850">
        <v>307</v>
      </c>
    </row>
    <row r="659" spans="1:19" ht="14.4" customHeight="1" x14ac:dyDescent="0.3">
      <c r="A659" s="831" t="s">
        <v>4976</v>
      </c>
      <c r="B659" s="832" t="s">
        <v>4992</v>
      </c>
      <c r="C659" s="832" t="s">
        <v>605</v>
      </c>
      <c r="D659" s="832" t="s">
        <v>2198</v>
      </c>
      <c r="E659" s="832" t="s">
        <v>4959</v>
      </c>
      <c r="F659" s="832" t="s">
        <v>4971</v>
      </c>
      <c r="G659" s="832" t="s">
        <v>4970</v>
      </c>
      <c r="H659" s="849"/>
      <c r="I659" s="849"/>
      <c r="J659" s="832"/>
      <c r="K659" s="832"/>
      <c r="L659" s="849">
        <v>1</v>
      </c>
      <c r="M659" s="849">
        <v>380</v>
      </c>
      <c r="N659" s="832">
        <v>1</v>
      </c>
      <c r="O659" s="832">
        <v>380</v>
      </c>
      <c r="P659" s="849">
        <v>2</v>
      </c>
      <c r="Q659" s="849">
        <v>760</v>
      </c>
      <c r="R659" s="837">
        <v>2</v>
      </c>
      <c r="S659" s="850">
        <v>380</v>
      </c>
    </row>
    <row r="660" spans="1:19" ht="14.4" customHeight="1" x14ac:dyDescent="0.3">
      <c r="A660" s="831" t="s">
        <v>4976</v>
      </c>
      <c r="B660" s="832" t="s">
        <v>4992</v>
      </c>
      <c r="C660" s="832" t="s">
        <v>605</v>
      </c>
      <c r="D660" s="832" t="s">
        <v>2199</v>
      </c>
      <c r="E660" s="832" t="s">
        <v>4959</v>
      </c>
      <c r="F660" s="832" t="s">
        <v>4960</v>
      </c>
      <c r="G660" s="832" t="s">
        <v>4961</v>
      </c>
      <c r="H660" s="849"/>
      <c r="I660" s="849"/>
      <c r="J660" s="832"/>
      <c r="K660" s="832"/>
      <c r="L660" s="849">
        <v>9</v>
      </c>
      <c r="M660" s="849">
        <v>2259</v>
      </c>
      <c r="N660" s="832">
        <v>1</v>
      </c>
      <c r="O660" s="832">
        <v>251</v>
      </c>
      <c r="P660" s="849">
        <v>12</v>
      </c>
      <c r="Q660" s="849">
        <v>3012</v>
      </c>
      <c r="R660" s="837">
        <v>1.3333333333333333</v>
      </c>
      <c r="S660" s="850">
        <v>251</v>
      </c>
    </row>
    <row r="661" spans="1:19" ht="14.4" customHeight="1" x14ac:dyDescent="0.3">
      <c r="A661" s="831" t="s">
        <v>4976</v>
      </c>
      <c r="B661" s="832" t="s">
        <v>4992</v>
      </c>
      <c r="C661" s="832" t="s">
        <v>605</v>
      </c>
      <c r="D661" s="832" t="s">
        <v>2199</v>
      </c>
      <c r="E661" s="832" t="s">
        <v>4959</v>
      </c>
      <c r="F661" s="832" t="s">
        <v>4963</v>
      </c>
      <c r="G661" s="832" t="s">
        <v>4964</v>
      </c>
      <c r="H661" s="849"/>
      <c r="I661" s="849"/>
      <c r="J661" s="832"/>
      <c r="K661" s="832"/>
      <c r="L661" s="849">
        <v>2</v>
      </c>
      <c r="M661" s="849">
        <v>252</v>
      </c>
      <c r="N661" s="832">
        <v>1</v>
      </c>
      <c r="O661" s="832">
        <v>126</v>
      </c>
      <c r="P661" s="849">
        <v>16</v>
      </c>
      <c r="Q661" s="849">
        <v>2016</v>
      </c>
      <c r="R661" s="837">
        <v>8</v>
      </c>
      <c r="S661" s="850">
        <v>126</v>
      </c>
    </row>
    <row r="662" spans="1:19" ht="14.4" customHeight="1" x14ac:dyDescent="0.3">
      <c r="A662" s="831" t="s">
        <v>4976</v>
      </c>
      <c r="B662" s="832" t="s">
        <v>4992</v>
      </c>
      <c r="C662" s="832" t="s">
        <v>605</v>
      </c>
      <c r="D662" s="832" t="s">
        <v>2199</v>
      </c>
      <c r="E662" s="832" t="s">
        <v>4959</v>
      </c>
      <c r="F662" s="832" t="s">
        <v>5076</v>
      </c>
      <c r="G662" s="832" t="s">
        <v>4979</v>
      </c>
      <c r="H662" s="849"/>
      <c r="I662" s="849"/>
      <c r="J662" s="832"/>
      <c r="K662" s="832"/>
      <c r="L662" s="849">
        <v>1</v>
      </c>
      <c r="M662" s="849">
        <v>495</v>
      </c>
      <c r="N662" s="832">
        <v>1</v>
      </c>
      <c r="O662" s="832">
        <v>495</v>
      </c>
      <c r="P662" s="849">
        <v>6</v>
      </c>
      <c r="Q662" s="849">
        <v>2970</v>
      </c>
      <c r="R662" s="837">
        <v>6</v>
      </c>
      <c r="S662" s="850">
        <v>495</v>
      </c>
    </row>
    <row r="663" spans="1:19" ht="14.4" customHeight="1" x14ac:dyDescent="0.3">
      <c r="A663" s="831" t="s">
        <v>4976</v>
      </c>
      <c r="B663" s="832" t="s">
        <v>4992</v>
      </c>
      <c r="C663" s="832" t="s">
        <v>605</v>
      </c>
      <c r="D663" s="832" t="s">
        <v>2199</v>
      </c>
      <c r="E663" s="832" t="s">
        <v>4959</v>
      </c>
      <c r="F663" s="832" t="s">
        <v>4978</v>
      </c>
      <c r="G663" s="832" t="s">
        <v>4979</v>
      </c>
      <c r="H663" s="849"/>
      <c r="I663" s="849"/>
      <c r="J663" s="832"/>
      <c r="K663" s="832"/>
      <c r="L663" s="849">
        <v>2</v>
      </c>
      <c r="M663" s="849">
        <v>1136</v>
      </c>
      <c r="N663" s="832">
        <v>1</v>
      </c>
      <c r="O663" s="832">
        <v>568</v>
      </c>
      <c r="P663" s="849"/>
      <c r="Q663" s="849"/>
      <c r="R663" s="837"/>
      <c r="S663" s="850"/>
    </row>
    <row r="664" spans="1:19" ht="14.4" customHeight="1" x14ac:dyDescent="0.3">
      <c r="A664" s="831" t="s">
        <v>4976</v>
      </c>
      <c r="B664" s="832" t="s">
        <v>4992</v>
      </c>
      <c r="C664" s="832" t="s">
        <v>605</v>
      </c>
      <c r="D664" s="832" t="s">
        <v>2199</v>
      </c>
      <c r="E664" s="832" t="s">
        <v>4959</v>
      </c>
      <c r="F664" s="832" t="s">
        <v>4969</v>
      </c>
      <c r="G664" s="832" t="s">
        <v>4970</v>
      </c>
      <c r="H664" s="849"/>
      <c r="I664" s="849"/>
      <c r="J664" s="832"/>
      <c r="K664" s="832"/>
      <c r="L664" s="849">
        <v>5</v>
      </c>
      <c r="M664" s="849">
        <v>1535</v>
      </c>
      <c r="N664" s="832">
        <v>1</v>
      </c>
      <c r="O664" s="832">
        <v>307</v>
      </c>
      <c r="P664" s="849">
        <v>12</v>
      </c>
      <c r="Q664" s="849">
        <v>3684</v>
      </c>
      <c r="R664" s="837">
        <v>2.4</v>
      </c>
      <c r="S664" s="850">
        <v>307</v>
      </c>
    </row>
    <row r="665" spans="1:19" ht="14.4" customHeight="1" x14ac:dyDescent="0.3">
      <c r="A665" s="831" t="s">
        <v>4976</v>
      </c>
      <c r="B665" s="832" t="s">
        <v>4992</v>
      </c>
      <c r="C665" s="832" t="s">
        <v>605</v>
      </c>
      <c r="D665" s="832" t="s">
        <v>2199</v>
      </c>
      <c r="E665" s="832" t="s">
        <v>4959</v>
      </c>
      <c r="F665" s="832" t="s">
        <v>4971</v>
      </c>
      <c r="G665" s="832" t="s">
        <v>4970</v>
      </c>
      <c r="H665" s="849"/>
      <c r="I665" s="849"/>
      <c r="J665" s="832"/>
      <c r="K665" s="832"/>
      <c r="L665" s="849">
        <v>2</v>
      </c>
      <c r="M665" s="849">
        <v>760</v>
      </c>
      <c r="N665" s="832">
        <v>1</v>
      </c>
      <c r="O665" s="832">
        <v>380</v>
      </c>
      <c r="P665" s="849"/>
      <c r="Q665" s="849"/>
      <c r="R665" s="837"/>
      <c r="S665" s="850"/>
    </row>
    <row r="666" spans="1:19" ht="14.4" customHeight="1" x14ac:dyDescent="0.3">
      <c r="A666" s="831" t="s">
        <v>4976</v>
      </c>
      <c r="B666" s="832" t="s">
        <v>4992</v>
      </c>
      <c r="C666" s="832" t="s">
        <v>605</v>
      </c>
      <c r="D666" s="832" t="s">
        <v>2199</v>
      </c>
      <c r="E666" s="832" t="s">
        <v>4959</v>
      </c>
      <c r="F666" s="832" t="s">
        <v>5088</v>
      </c>
      <c r="G666" s="832" t="s">
        <v>5089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449</v>
      </c>
      <c r="R666" s="837"/>
      <c r="S666" s="850">
        <v>449</v>
      </c>
    </row>
    <row r="667" spans="1:19" ht="14.4" customHeight="1" x14ac:dyDescent="0.3">
      <c r="A667" s="831" t="s">
        <v>4976</v>
      </c>
      <c r="B667" s="832" t="s">
        <v>4992</v>
      </c>
      <c r="C667" s="832" t="s">
        <v>605</v>
      </c>
      <c r="D667" s="832" t="s">
        <v>2200</v>
      </c>
      <c r="E667" s="832" t="s">
        <v>4959</v>
      </c>
      <c r="F667" s="832" t="s">
        <v>4960</v>
      </c>
      <c r="G667" s="832" t="s">
        <v>4961</v>
      </c>
      <c r="H667" s="849">
        <v>8</v>
      </c>
      <c r="I667" s="849">
        <v>1880</v>
      </c>
      <c r="J667" s="832">
        <v>3.7450199203187249</v>
      </c>
      <c r="K667" s="832">
        <v>235</v>
      </c>
      <c r="L667" s="849">
        <v>2</v>
      </c>
      <c r="M667" s="849">
        <v>502</v>
      </c>
      <c r="N667" s="832">
        <v>1</v>
      </c>
      <c r="O667" s="832">
        <v>251</v>
      </c>
      <c r="P667" s="849">
        <v>9</v>
      </c>
      <c r="Q667" s="849">
        <v>2259</v>
      </c>
      <c r="R667" s="837">
        <v>4.5</v>
      </c>
      <c r="S667" s="850">
        <v>251</v>
      </c>
    </row>
    <row r="668" spans="1:19" ht="14.4" customHeight="1" x14ac:dyDescent="0.3">
      <c r="A668" s="831" t="s">
        <v>4976</v>
      </c>
      <c r="B668" s="832" t="s">
        <v>4992</v>
      </c>
      <c r="C668" s="832" t="s">
        <v>605</v>
      </c>
      <c r="D668" s="832" t="s">
        <v>2200</v>
      </c>
      <c r="E668" s="832" t="s">
        <v>4959</v>
      </c>
      <c r="F668" s="832" t="s">
        <v>4963</v>
      </c>
      <c r="G668" s="832" t="s">
        <v>4964</v>
      </c>
      <c r="H668" s="849">
        <v>9</v>
      </c>
      <c r="I668" s="849">
        <v>1062</v>
      </c>
      <c r="J668" s="832">
        <v>2.8095238095238093</v>
      </c>
      <c r="K668" s="832">
        <v>118</v>
      </c>
      <c r="L668" s="849">
        <v>3</v>
      </c>
      <c r="M668" s="849">
        <v>378</v>
      </c>
      <c r="N668" s="832">
        <v>1</v>
      </c>
      <c r="O668" s="832">
        <v>126</v>
      </c>
      <c r="P668" s="849">
        <v>31</v>
      </c>
      <c r="Q668" s="849">
        <v>3906</v>
      </c>
      <c r="R668" s="837">
        <v>10.333333333333334</v>
      </c>
      <c r="S668" s="850">
        <v>126</v>
      </c>
    </row>
    <row r="669" spans="1:19" ht="14.4" customHeight="1" x14ac:dyDescent="0.3">
      <c r="A669" s="831" t="s">
        <v>4976</v>
      </c>
      <c r="B669" s="832" t="s">
        <v>4992</v>
      </c>
      <c r="C669" s="832" t="s">
        <v>605</v>
      </c>
      <c r="D669" s="832" t="s">
        <v>2200</v>
      </c>
      <c r="E669" s="832" t="s">
        <v>4959</v>
      </c>
      <c r="F669" s="832" t="s">
        <v>5079</v>
      </c>
      <c r="G669" s="832" t="s">
        <v>5078</v>
      </c>
      <c r="H669" s="849"/>
      <c r="I669" s="849"/>
      <c r="J669" s="832"/>
      <c r="K669" s="832"/>
      <c r="L669" s="849"/>
      <c r="M669" s="849"/>
      <c r="N669" s="832"/>
      <c r="O669" s="832"/>
      <c r="P669" s="849">
        <v>4</v>
      </c>
      <c r="Q669" s="849">
        <v>3044</v>
      </c>
      <c r="R669" s="837"/>
      <c r="S669" s="850">
        <v>761</v>
      </c>
    </row>
    <row r="670" spans="1:19" ht="14.4" customHeight="1" x14ac:dyDescent="0.3">
      <c r="A670" s="831" t="s">
        <v>4976</v>
      </c>
      <c r="B670" s="832" t="s">
        <v>4992</v>
      </c>
      <c r="C670" s="832" t="s">
        <v>605</v>
      </c>
      <c r="D670" s="832" t="s">
        <v>2200</v>
      </c>
      <c r="E670" s="832" t="s">
        <v>4959</v>
      </c>
      <c r="F670" s="832" t="s">
        <v>4965</v>
      </c>
      <c r="G670" s="832" t="s">
        <v>4966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215</v>
      </c>
      <c r="R670" s="837"/>
      <c r="S670" s="850">
        <v>215</v>
      </c>
    </row>
    <row r="671" spans="1:19" ht="14.4" customHeight="1" x14ac:dyDescent="0.3">
      <c r="A671" s="831" t="s">
        <v>4976</v>
      </c>
      <c r="B671" s="832" t="s">
        <v>4992</v>
      </c>
      <c r="C671" s="832" t="s">
        <v>605</v>
      </c>
      <c r="D671" s="832" t="s">
        <v>2200</v>
      </c>
      <c r="E671" s="832" t="s">
        <v>4959</v>
      </c>
      <c r="F671" s="832" t="s">
        <v>4967</v>
      </c>
      <c r="G671" s="832" t="s">
        <v>4968</v>
      </c>
      <c r="H671" s="849"/>
      <c r="I671" s="849"/>
      <c r="J671" s="832"/>
      <c r="K671" s="832"/>
      <c r="L671" s="849"/>
      <c r="M671" s="849"/>
      <c r="N671" s="832"/>
      <c r="O671" s="832"/>
      <c r="P671" s="849">
        <v>4</v>
      </c>
      <c r="Q671" s="849">
        <v>340</v>
      </c>
      <c r="R671" s="837"/>
      <c r="S671" s="850">
        <v>85</v>
      </c>
    </row>
    <row r="672" spans="1:19" ht="14.4" customHeight="1" x14ac:dyDescent="0.3">
      <c r="A672" s="831" t="s">
        <v>4976</v>
      </c>
      <c r="B672" s="832" t="s">
        <v>4992</v>
      </c>
      <c r="C672" s="832" t="s">
        <v>605</v>
      </c>
      <c r="D672" s="832" t="s">
        <v>2200</v>
      </c>
      <c r="E672" s="832" t="s">
        <v>4959</v>
      </c>
      <c r="F672" s="832" t="s">
        <v>4969</v>
      </c>
      <c r="G672" s="832" t="s">
        <v>4970</v>
      </c>
      <c r="H672" s="849">
        <v>9</v>
      </c>
      <c r="I672" s="849">
        <v>2691</v>
      </c>
      <c r="J672" s="832"/>
      <c r="K672" s="832">
        <v>299</v>
      </c>
      <c r="L672" s="849"/>
      <c r="M672" s="849"/>
      <c r="N672" s="832"/>
      <c r="O672" s="832"/>
      <c r="P672" s="849">
        <v>13</v>
      </c>
      <c r="Q672" s="849">
        <v>3991</v>
      </c>
      <c r="R672" s="837"/>
      <c r="S672" s="850">
        <v>307</v>
      </c>
    </row>
    <row r="673" spans="1:19" ht="14.4" customHeight="1" x14ac:dyDescent="0.3">
      <c r="A673" s="831" t="s">
        <v>4976</v>
      </c>
      <c r="B673" s="832" t="s">
        <v>4992</v>
      </c>
      <c r="C673" s="832" t="s">
        <v>605</v>
      </c>
      <c r="D673" s="832" t="s">
        <v>2200</v>
      </c>
      <c r="E673" s="832" t="s">
        <v>4959</v>
      </c>
      <c r="F673" s="832" t="s">
        <v>4971</v>
      </c>
      <c r="G673" s="832" t="s">
        <v>4970</v>
      </c>
      <c r="H673" s="849">
        <v>1</v>
      </c>
      <c r="I673" s="849">
        <v>371</v>
      </c>
      <c r="J673" s="832">
        <v>0.24407894736842106</v>
      </c>
      <c r="K673" s="832">
        <v>371</v>
      </c>
      <c r="L673" s="849">
        <v>4</v>
      </c>
      <c r="M673" s="849">
        <v>1520</v>
      </c>
      <c r="N673" s="832">
        <v>1</v>
      </c>
      <c r="O673" s="832">
        <v>380</v>
      </c>
      <c r="P673" s="849"/>
      <c r="Q673" s="849"/>
      <c r="R673" s="837"/>
      <c r="S673" s="850"/>
    </row>
    <row r="674" spans="1:19" ht="14.4" customHeight="1" x14ac:dyDescent="0.3">
      <c r="A674" s="831" t="s">
        <v>4976</v>
      </c>
      <c r="B674" s="832" t="s">
        <v>4992</v>
      </c>
      <c r="C674" s="832" t="s">
        <v>605</v>
      </c>
      <c r="D674" s="832" t="s">
        <v>2201</v>
      </c>
      <c r="E674" s="832" t="s">
        <v>4959</v>
      </c>
      <c r="F674" s="832" t="s">
        <v>4960</v>
      </c>
      <c r="G674" s="832" t="s">
        <v>4961</v>
      </c>
      <c r="H674" s="849">
        <v>7</v>
      </c>
      <c r="I674" s="849">
        <v>1645</v>
      </c>
      <c r="J674" s="832">
        <v>6.5537848605577693</v>
      </c>
      <c r="K674" s="832">
        <v>235</v>
      </c>
      <c r="L674" s="849">
        <v>1</v>
      </c>
      <c r="M674" s="849">
        <v>251</v>
      </c>
      <c r="N674" s="832">
        <v>1</v>
      </c>
      <c r="O674" s="832">
        <v>251</v>
      </c>
      <c r="P674" s="849">
        <v>3</v>
      </c>
      <c r="Q674" s="849">
        <v>753</v>
      </c>
      <c r="R674" s="837">
        <v>3</v>
      </c>
      <c r="S674" s="850">
        <v>251</v>
      </c>
    </row>
    <row r="675" spans="1:19" ht="14.4" customHeight="1" x14ac:dyDescent="0.3">
      <c r="A675" s="831" t="s">
        <v>4976</v>
      </c>
      <c r="B675" s="832" t="s">
        <v>4992</v>
      </c>
      <c r="C675" s="832" t="s">
        <v>605</v>
      </c>
      <c r="D675" s="832" t="s">
        <v>2201</v>
      </c>
      <c r="E675" s="832" t="s">
        <v>4959</v>
      </c>
      <c r="F675" s="832" t="s">
        <v>4963</v>
      </c>
      <c r="G675" s="832" t="s">
        <v>4964</v>
      </c>
      <c r="H675" s="849">
        <v>6</v>
      </c>
      <c r="I675" s="849">
        <v>708</v>
      </c>
      <c r="J675" s="832"/>
      <c r="K675" s="832">
        <v>118</v>
      </c>
      <c r="L675" s="849"/>
      <c r="M675" s="849"/>
      <c r="N675" s="832"/>
      <c r="O675" s="832"/>
      <c r="P675" s="849">
        <v>4</v>
      </c>
      <c r="Q675" s="849">
        <v>504</v>
      </c>
      <c r="R675" s="837"/>
      <c r="S675" s="850">
        <v>126</v>
      </c>
    </row>
    <row r="676" spans="1:19" ht="14.4" customHeight="1" x14ac:dyDescent="0.3">
      <c r="A676" s="831" t="s">
        <v>4976</v>
      </c>
      <c r="B676" s="832" t="s">
        <v>4992</v>
      </c>
      <c r="C676" s="832" t="s">
        <v>605</v>
      </c>
      <c r="D676" s="832" t="s">
        <v>2201</v>
      </c>
      <c r="E676" s="832" t="s">
        <v>4959</v>
      </c>
      <c r="F676" s="832" t="s">
        <v>5075</v>
      </c>
      <c r="G676" s="832" t="s">
        <v>4990</v>
      </c>
      <c r="H676" s="849">
        <v>1</v>
      </c>
      <c r="I676" s="849">
        <v>323</v>
      </c>
      <c r="J676" s="832"/>
      <c r="K676" s="832">
        <v>323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4976</v>
      </c>
      <c r="B677" s="832" t="s">
        <v>4992</v>
      </c>
      <c r="C677" s="832" t="s">
        <v>605</v>
      </c>
      <c r="D677" s="832" t="s">
        <v>2201</v>
      </c>
      <c r="E677" s="832" t="s">
        <v>4959</v>
      </c>
      <c r="F677" s="832" t="s">
        <v>5076</v>
      </c>
      <c r="G677" s="832" t="s">
        <v>4979</v>
      </c>
      <c r="H677" s="849">
        <v>3</v>
      </c>
      <c r="I677" s="849">
        <v>1461</v>
      </c>
      <c r="J677" s="832"/>
      <c r="K677" s="832">
        <v>487</v>
      </c>
      <c r="L677" s="849"/>
      <c r="M677" s="849"/>
      <c r="N677" s="832"/>
      <c r="O677" s="832"/>
      <c r="P677" s="849">
        <v>5</v>
      </c>
      <c r="Q677" s="849">
        <v>2475</v>
      </c>
      <c r="R677" s="837"/>
      <c r="S677" s="850">
        <v>495</v>
      </c>
    </row>
    <row r="678" spans="1:19" ht="14.4" customHeight="1" x14ac:dyDescent="0.3">
      <c r="A678" s="831" t="s">
        <v>4976</v>
      </c>
      <c r="B678" s="832" t="s">
        <v>4992</v>
      </c>
      <c r="C678" s="832" t="s">
        <v>605</v>
      </c>
      <c r="D678" s="832" t="s">
        <v>2201</v>
      </c>
      <c r="E678" s="832" t="s">
        <v>4959</v>
      </c>
      <c r="F678" s="832" t="s">
        <v>4978</v>
      </c>
      <c r="G678" s="832" t="s">
        <v>4979</v>
      </c>
      <c r="H678" s="849">
        <v>1</v>
      </c>
      <c r="I678" s="849">
        <v>559</v>
      </c>
      <c r="J678" s="832"/>
      <c r="K678" s="832">
        <v>559</v>
      </c>
      <c r="L678" s="849"/>
      <c r="M678" s="849"/>
      <c r="N678" s="832"/>
      <c r="O678" s="832"/>
      <c r="P678" s="849">
        <v>2</v>
      </c>
      <c r="Q678" s="849">
        <v>1136</v>
      </c>
      <c r="R678" s="837"/>
      <c r="S678" s="850">
        <v>568</v>
      </c>
    </row>
    <row r="679" spans="1:19" ht="14.4" customHeight="1" x14ac:dyDescent="0.3">
      <c r="A679" s="831" t="s">
        <v>4976</v>
      </c>
      <c r="B679" s="832" t="s">
        <v>4992</v>
      </c>
      <c r="C679" s="832" t="s">
        <v>605</v>
      </c>
      <c r="D679" s="832" t="s">
        <v>2201</v>
      </c>
      <c r="E679" s="832" t="s">
        <v>4959</v>
      </c>
      <c r="F679" s="832" t="s">
        <v>4969</v>
      </c>
      <c r="G679" s="832" t="s">
        <v>4970</v>
      </c>
      <c r="H679" s="849">
        <v>2</v>
      </c>
      <c r="I679" s="849">
        <v>598</v>
      </c>
      <c r="J679" s="832">
        <v>1.9478827361563518</v>
      </c>
      <c r="K679" s="832">
        <v>299</v>
      </c>
      <c r="L679" s="849">
        <v>1</v>
      </c>
      <c r="M679" s="849">
        <v>307</v>
      </c>
      <c r="N679" s="832">
        <v>1</v>
      </c>
      <c r="O679" s="832">
        <v>307</v>
      </c>
      <c r="P679" s="849"/>
      <c r="Q679" s="849"/>
      <c r="R679" s="837"/>
      <c r="S679" s="850"/>
    </row>
    <row r="680" spans="1:19" ht="14.4" customHeight="1" x14ac:dyDescent="0.3">
      <c r="A680" s="831" t="s">
        <v>4976</v>
      </c>
      <c r="B680" s="832" t="s">
        <v>4992</v>
      </c>
      <c r="C680" s="832" t="s">
        <v>605</v>
      </c>
      <c r="D680" s="832" t="s">
        <v>2201</v>
      </c>
      <c r="E680" s="832" t="s">
        <v>4959</v>
      </c>
      <c r="F680" s="832" t="s">
        <v>4971</v>
      </c>
      <c r="G680" s="832" t="s">
        <v>4970</v>
      </c>
      <c r="H680" s="849">
        <v>2</v>
      </c>
      <c r="I680" s="849">
        <v>742</v>
      </c>
      <c r="J680" s="832"/>
      <c r="K680" s="832">
        <v>371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4976</v>
      </c>
      <c r="B681" s="832" t="s">
        <v>4992</v>
      </c>
      <c r="C681" s="832" t="s">
        <v>605</v>
      </c>
      <c r="D681" s="832" t="s">
        <v>4937</v>
      </c>
      <c r="E681" s="832" t="s">
        <v>4959</v>
      </c>
      <c r="F681" s="832" t="s">
        <v>4960</v>
      </c>
      <c r="G681" s="832" t="s">
        <v>4961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251</v>
      </c>
      <c r="R681" s="837"/>
      <c r="S681" s="850">
        <v>251</v>
      </c>
    </row>
    <row r="682" spans="1:19" ht="14.4" customHeight="1" x14ac:dyDescent="0.3">
      <c r="A682" s="831" t="s">
        <v>4976</v>
      </c>
      <c r="B682" s="832" t="s">
        <v>4992</v>
      </c>
      <c r="C682" s="832" t="s">
        <v>605</v>
      </c>
      <c r="D682" s="832" t="s">
        <v>4937</v>
      </c>
      <c r="E682" s="832" t="s">
        <v>4959</v>
      </c>
      <c r="F682" s="832" t="s">
        <v>4963</v>
      </c>
      <c r="G682" s="832" t="s">
        <v>4964</v>
      </c>
      <c r="H682" s="849"/>
      <c r="I682" s="849"/>
      <c r="J682" s="832"/>
      <c r="K682" s="832"/>
      <c r="L682" s="849"/>
      <c r="M682" s="849"/>
      <c r="N682" s="832"/>
      <c r="O682" s="832"/>
      <c r="P682" s="849">
        <v>4</v>
      </c>
      <c r="Q682" s="849">
        <v>504</v>
      </c>
      <c r="R682" s="837"/>
      <c r="S682" s="850">
        <v>126</v>
      </c>
    </row>
    <row r="683" spans="1:19" ht="14.4" customHeight="1" x14ac:dyDescent="0.3">
      <c r="A683" s="831" t="s">
        <v>4976</v>
      </c>
      <c r="B683" s="832" t="s">
        <v>4992</v>
      </c>
      <c r="C683" s="832" t="s">
        <v>605</v>
      </c>
      <c r="D683" s="832" t="s">
        <v>4937</v>
      </c>
      <c r="E683" s="832" t="s">
        <v>4959</v>
      </c>
      <c r="F683" s="832" t="s">
        <v>4969</v>
      </c>
      <c r="G683" s="832" t="s">
        <v>4970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307</v>
      </c>
      <c r="R683" s="837"/>
      <c r="S683" s="850">
        <v>307</v>
      </c>
    </row>
    <row r="684" spans="1:19" ht="14.4" customHeight="1" x14ac:dyDescent="0.3">
      <c r="A684" s="831" t="s">
        <v>4976</v>
      </c>
      <c r="B684" s="832" t="s">
        <v>4992</v>
      </c>
      <c r="C684" s="832" t="s">
        <v>605</v>
      </c>
      <c r="D684" s="832" t="s">
        <v>2202</v>
      </c>
      <c r="E684" s="832" t="s">
        <v>4959</v>
      </c>
      <c r="F684" s="832" t="s">
        <v>4960</v>
      </c>
      <c r="G684" s="832" t="s">
        <v>4961</v>
      </c>
      <c r="H684" s="849">
        <v>9</v>
      </c>
      <c r="I684" s="849">
        <v>2115</v>
      </c>
      <c r="J684" s="832">
        <v>2.106573705179283</v>
      </c>
      <c r="K684" s="832">
        <v>235</v>
      </c>
      <c r="L684" s="849">
        <v>4</v>
      </c>
      <c r="M684" s="849">
        <v>1004</v>
      </c>
      <c r="N684" s="832">
        <v>1</v>
      </c>
      <c r="O684" s="832">
        <v>251</v>
      </c>
      <c r="P684" s="849">
        <v>5</v>
      </c>
      <c r="Q684" s="849">
        <v>1255</v>
      </c>
      <c r="R684" s="837">
        <v>1.25</v>
      </c>
      <c r="S684" s="850">
        <v>251</v>
      </c>
    </row>
    <row r="685" spans="1:19" ht="14.4" customHeight="1" x14ac:dyDescent="0.3">
      <c r="A685" s="831" t="s">
        <v>4976</v>
      </c>
      <c r="B685" s="832" t="s">
        <v>4992</v>
      </c>
      <c r="C685" s="832" t="s">
        <v>605</v>
      </c>
      <c r="D685" s="832" t="s">
        <v>2202</v>
      </c>
      <c r="E685" s="832" t="s">
        <v>4959</v>
      </c>
      <c r="F685" s="832" t="s">
        <v>4963</v>
      </c>
      <c r="G685" s="832" t="s">
        <v>4964</v>
      </c>
      <c r="H685" s="849">
        <v>9</v>
      </c>
      <c r="I685" s="849">
        <v>1062</v>
      </c>
      <c r="J685" s="832">
        <v>2.8095238095238093</v>
      </c>
      <c r="K685" s="832">
        <v>118</v>
      </c>
      <c r="L685" s="849">
        <v>3</v>
      </c>
      <c r="M685" s="849">
        <v>378</v>
      </c>
      <c r="N685" s="832">
        <v>1</v>
      </c>
      <c r="O685" s="832">
        <v>126</v>
      </c>
      <c r="P685" s="849">
        <v>36</v>
      </c>
      <c r="Q685" s="849">
        <v>4536</v>
      </c>
      <c r="R685" s="837">
        <v>12</v>
      </c>
      <c r="S685" s="850">
        <v>126</v>
      </c>
    </row>
    <row r="686" spans="1:19" ht="14.4" customHeight="1" x14ac:dyDescent="0.3">
      <c r="A686" s="831" t="s">
        <v>4976</v>
      </c>
      <c r="B686" s="832" t="s">
        <v>4992</v>
      </c>
      <c r="C686" s="832" t="s">
        <v>605</v>
      </c>
      <c r="D686" s="832" t="s">
        <v>2202</v>
      </c>
      <c r="E686" s="832" t="s">
        <v>4959</v>
      </c>
      <c r="F686" s="832" t="s">
        <v>5075</v>
      </c>
      <c r="G686" s="832" t="s">
        <v>4990</v>
      </c>
      <c r="H686" s="849">
        <v>2</v>
      </c>
      <c r="I686" s="849">
        <v>646</v>
      </c>
      <c r="J686" s="832"/>
      <c r="K686" s="832">
        <v>323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4976</v>
      </c>
      <c r="B687" s="832" t="s">
        <v>4992</v>
      </c>
      <c r="C687" s="832" t="s">
        <v>605</v>
      </c>
      <c r="D687" s="832" t="s">
        <v>2202</v>
      </c>
      <c r="E687" s="832" t="s">
        <v>4959</v>
      </c>
      <c r="F687" s="832" t="s">
        <v>5076</v>
      </c>
      <c r="G687" s="832" t="s">
        <v>4979</v>
      </c>
      <c r="H687" s="849">
        <v>3</v>
      </c>
      <c r="I687" s="849">
        <v>1461</v>
      </c>
      <c r="J687" s="832"/>
      <c r="K687" s="832">
        <v>487</v>
      </c>
      <c r="L687" s="849"/>
      <c r="M687" s="849"/>
      <c r="N687" s="832"/>
      <c r="O687" s="832"/>
      <c r="P687" s="849">
        <v>4</v>
      </c>
      <c r="Q687" s="849">
        <v>1980</v>
      </c>
      <c r="R687" s="837"/>
      <c r="S687" s="850">
        <v>495</v>
      </c>
    </row>
    <row r="688" spans="1:19" ht="14.4" customHeight="1" x14ac:dyDescent="0.3">
      <c r="A688" s="831" t="s">
        <v>4976</v>
      </c>
      <c r="B688" s="832" t="s">
        <v>4992</v>
      </c>
      <c r="C688" s="832" t="s">
        <v>605</v>
      </c>
      <c r="D688" s="832" t="s">
        <v>2202</v>
      </c>
      <c r="E688" s="832" t="s">
        <v>4959</v>
      </c>
      <c r="F688" s="832" t="s">
        <v>4969</v>
      </c>
      <c r="G688" s="832" t="s">
        <v>4970</v>
      </c>
      <c r="H688" s="849">
        <v>10</v>
      </c>
      <c r="I688" s="849">
        <v>2990</v>
      </c>
      <c r="J688" s="832">
        <v>2.4348534201954397</v>
      </c>
      <c r="K688" s="832">
        <v>299</v>
      </c>
      <c r="L688" s="849">
        <v>4</v>
      </c>
      <c r="M688" s="849">
        <v>1228</v>
      </c>
      <c r="N688" s="832">
        <v>1</v>
      </c>
      <c r="O688" s="832">
        <v>307</v>
      </c>
      <c r="P688" s="849">
        <v>8</v>
      </c>
      <c r="Q688" s="849">
        <v>2456</v>
      </c>
      <c r="R688" s="837">
        <v>2</v>
      </c>
      <c r="S688" s="850">
        <v>307</v>
      </c>
    </row>
    <row r="689" spans="1:19" ht="14.4" customHeight="1" x14ac:dyDescent="0.3">
      <c r="A689" s="831" t="s">
        <v>4976</v>
      </c>
      <c r="B689" s="832" t="s">
        <v>4992</v>
      </c>
      <c r="C689" s="832" t="s">
        <v>605</v>
      </c>
      <c r="D689" s="832" t="s">
        <v>2202</v>
      </c>
      <c r="E689" s="832" t="s">
        <v>4959</v>
      </c>
      <c r="F689" s="832" t="s">
        <v>4971</v>
      </c>
      <c r="G689" s="832" t="s">
        <v>4970</v>
      </c>
      <c r="H689" s="849"/>
      <c r="I689" s="849"/>
      <c r="J689" s="832"/>
      <c r="K689" s="832"/>
      <c r="L689" s="849">
        <v>1</v>
      </c>
      <c r="M689" s="849">
        <v>380</v>
      </c>
      <c r="N689" s="832">
        <v>1</v>
      </c>
      <c r="O689" s="832">
        <v>380</v>
      </c>
      <c r="P689" s="849"/>
      <c r="Q689" s="849"/>
      <c r="R689" s="837"/>
      <c r="S689" s="850"/>
    </row>
    <row r="690" spans="1:19" ht="14.4" customHeight="1" x14ac:dyDescent="0.3">
      <c r="A690" s="831" t="s">
        <v>4976</v>
      </c>
      <c r="B690" s="832" t="s">
        <v>4992</v>
      </c>
      <c r="C690" s="832" t="s">
        <v>605</v>
      </c>
      <c r="D690" s="832" t="s">
        <v>2203</v>
      </c>
      <c r="E690" s="832" t="s">
        <v>4959</v>
      </c>
      <c r="F690" s="832" t="s">
        <v>4960</v>
      </c>
      <c r="G690" s="832" t="s">
        <v>4961</v>
      </c>
      <c r="H690" s="849">
        <v>1</v>
      </c>
      <c r="I690" s="849">
        <v>235</v>
      </c>
      <c r="J690" s="832">
        <v>0.93625498007968122</v>
      </c>
      <c r="K690" s="832">
        <v>235</v>
      </c>
      <c r="L690" s="849">
        <v>1</v>
      </c>
      <c r="M690" s="849">
        <v>251</v>
      </c>
      <c r="N690" s="832">
        <v>1</v>
      </c>
      <c r="O690" s="832">
        <v>251</v>
      </c>
      <c r="P690" s="849"/>
      <c r="Q690" s="849"/>
      <c r="R690" s="837"/>
      <c r="S690" s="850"/>
    </row>
    <row r="691" spans="1:19" ht="14.4" customHeight="1" x14ac:dyDescent="0.3">
      <c r="A691" s="831" t="s">
        <v>4976</v>
      </c>
      <c r="B691" s="832" t="s">
        <v>4992</v>
      </c>
      <c r="C691" s="832" t="s">
        <v>605</v>
      </c>
      <c r="D691" s="832" t="s">
        <v>2203</v>
      </c>
      <c r="E691" s="832" t="s">
        <v>4959</v>
      </c>
      <c r="F691" s="832" t="s">
        <v>4978</v>
      </c>
      <c r="G691" s="832" t="s">
        <v>4979</v>
      </c>
      <c r="H691" s="849">
        <v>1</v>
      </c>
      <c r="I691" s="849">
        <v>559</v>
      </c>
      <c r="J691" s="832"/>
      <c r="K691" s="832">
        <v>559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4976</v>
      </c>
      <c r="B692" s="832" t="s">
        <v>4992</v>
      </c>
      <c r="C692" s="832" t="s">
        <v>605</v>
      </c>
      <c r="D692" s="832" t="s">
        <v>2203</v>
      </c>
      <c r="E692" s="832" t="s">
        <v>4959</v>
      </c>
      <c r="F692" s="832" t="s">
        <v>4989</v>
      </c>
      <c r="G692" s="832" t="s">
        <v>4990</v>
      </c>
      <c r="H692" s="849"/>
      <c r="I692" s="849"/>
      <c r="J692" s="832"/>
      <c r="K692" s="832"/>
      <c r="L692" s="849">
        <v>1</v>
      </c>
      <c r="M692" s="849">
        <v>404</v>
      </c>
      <c r="N692" s="832">
        <v>1</v>
      </c>
      <c r="O692" s="832">
        <v>404</v>
      </c>
      <c r="P692" s="849"/>
      <c r="Q692" s="849"/>
      <c r="R692" s="837"/>
      <c r="S692" s="850"/>
    </row>
    <row r="693" spans="1:19" ht="14.4" customHeight="1" x14ac:dyDescent="0.3">
      <c r="A693" s="831" t="s">
        <v>4976</v>
      </c>
      <c r="B693" s="832" t="s">
        <v>4992</v>
      </c>
      <c r="C693" s="832" t="s">
        <v>605</v>
      </c>
      <c r="D693" s="832" t="s">
        <v>4938</v>
      </c>
      <c r="E693" s="832" t="s">
        <v>4959</v>
      </c>
      <c r="F693" s="832" t="s">
        <v>4960</v>
      </c>
      <c r="G693" s="832" t="s">
        <v>4961</v>
      </c>
      <c r="H693" s="849"/>
      <c r="I693" s="849"/>
      <c r="J693" s="832"/>
      <c r="K693" s="832"/>
      <c r="L693" s="849">
        <v>6</v>
      </c>
      <c r="M693" s="849">
        <v>1506</v>
      </c>
      <c r="N693" s="832">
        <v>1</v>
      </c>
      <c r="O693" s="832">
        <v>251</v>
      </c>
      <c r="P693" s="849">
        <v>27</v>
      </c>
      <c r="Q693" s="849">
        <v>6777</v>
      </c>
      <c r="R693" s="837">
        <v>4.5</v>
      </c>
      <c r="S693" s="850">
        <v>251</v>
      </c>
    </row>
    <row r="694" spans="1:19" ht="14.4" customHeight="1" x14ac:dyDescent="0.3">
      <c r="A694" s="831" t="s">
        <v>4976</v>
      </c>
      <c r="B694" s="832" t="s">
        <v>4992</v>
      </c>
      <c r="C694" s="832" t="s">
        <v>605</v>
      </c>
      <c r="D694" s="832" t="s">
        <v>4938</v>
      </c>
      <c r="E694" s="832" t="s">
        <v>4959</v>
      </c>
      <c r="F694" s="832" t="s">
        <v>4963</v>
      </c>
      <c r="G694" s="832" t="s">
        <v>4964</v>
      </c>
      <c r="H694" s="849"/>
      <c r="I694" s="849"/>
      <c r="J694" s="832"/>
      <c r="K694" s="832"/>
      <c r="L694" s="849">
        <v>6</v>
      </c>
      <c r="M694" s="849">
        <v>756</v>
      </c>
      <c r="N694" s="832">
        <v>1</v>
      </c>
      <c r="O694" s="832">
        <v>126</v>
      </c>
      <c r="P694" s="849">
        <v>113</v>
      </c>
      <c r="Q694" s="849">
        <v>14238</v>
      </c>
      <c r="R694" s="837">
        <v>18.833333333333332</v>
      </c>
      <c r="S694" s="850">
        <v>126</v>
      </c>
    </row>
    <row r="695" spans="1:19" ht="14.4" customHeight="1" x14ac:dyDescent="0.3">
      <c r="A695" s="831" t="s">
        <v>4976</v>
      </c>
      <c r="B695" s="832" t="s">
        <v>4992</v>
      </c>
      <c r="C695" s="832" t="s">
        <v>605</v>
      </c>
      <c r="D695" s="832" t="s">
        <v>4938</v>
      </c>
      <c r="E695" s="832" t="s">
        <v>4959</v>
      </c>
      <c r="F695" s="832" t="s">
        <v>4978</v>
      </c>
      <c r="G695" s="832" t="s">
        <v>4979</v>
      </c>
      <c r="H695" s="849"/>
      <c r="I695" s="849"/>
      <c r="J695" s="832"/>
      <c r="K695" s="832"/>
      <c r="L695" s="849">
        <v>2</v>
      </c>
      <c r="M695" s="849">
        <v>1136</v>
      </c>
      <c r="N695" s="832">
        <v>1</v>
      </c>
      <c r="O695" s="832">
        <v>568</v>
      </c>
      <c r="P695" s="849">
        <v>2</v>
      </c>
      <c r="Q695" s="849">
        <v>1136</v>
      </c>
      <c r="R695" s="837">
        <v>1</v>
      </c>
      <c r="S695" s="850">
        <v>568</v>
      </c>
    </row>
    <row r="696" spans="1:19" ht="14.4" customHeight="1" x14ac:dyDescent="0.3">
      <c r="A696" s="831" t="s">
        <v>4976</v>
      </c>
      <c r="B696" s="832" t="s">
        <v>4992</v>
      </c>
      <c r="C696" s="832" t="s">
        <v>605</v>
      </c>
      <c r="D696" s="832" t="s">
        <v>4938</v>
      </c>
      <c r="E696" s="832" t="s">
        <v>4959</v>
      </c>
      <c r="F696" s="832" t="s">
        <v>4969</v>
      </c>
      <c r="G696" s="832" t="s">
        <v>4970</v>
      </c>
      <c r="H696" s="849"/>
      <c r="I696" s="849"/>
      <c r="J696" s="832"/>
      <c r="K696" s="832"/>
      <c r="L696" s="849">
        <v>5</v>
      </c>
      <c r="M696" s="849">
        <v>1535</v>
      </c>
      <c r="N696" s="832">
        <v>1</v>
      </c>
      <c r="O696" s="832">
        <v>307</v>
      </c>
      <c r="P696" s="849"/>
      <c r="Q696" s="849"/>
      <c r="R696" s="837"/>
      <c r="S696" s="850"/>
    </row>
    <row r="697" spans="1:19" ht="14.4" customHeight="1" x14ac:dyDescent="0.3">
      <c r="A697" s="831" t="s">
        <v>4976</v>
      </c>
      <c r="B697" s="832" t="s">
        <v>4992</v>
      </c>
      <c r="C697" s="832" t="s">
        <v>605</v>
      </c>
      <c r="D697" s="832" t="s">
        <v>4938</v>
      </c>
      <c r="E697" s="832" t="s">
        <v>4959</v>
      </c>
      <c r="F697" s="832" t="s">
        <v>4971</v>
      </c>
      <c r="G697" s="832" t="s">
        <v>4970</v>
      </c>
      <c r="H697" s="849"/>
      <c r="I697" s="849"/>
      <c r="J697" s="832"/>
      <c r="K697" s="832"/>
      <c r="L697" s="849"/>
      <c r="M697" s="849"/>
      <c r="N697" s="832"/>
      <c r="O697" s="832"/>
      <c r="P697" s="849">
        <v>55</v>
      </c>
      <c r="Q697" s="849">
        <v>20900</v>
      </c>
      <c r="R697" s="837"/>
      <c r="S697" s="850">
        <v>380</v>
      </c>
    </row>
    <row r="698" spans="1:19" ht="14.4" customHeight="1" x14ac:dyDescent="0.3">
      <c r="A698" s="831" t="s">
        <v>4976</v>
      </c>
      <c r="B698" s="832" t="s">
        <v>4992</v>
      </c>
      <c r="C698" s="832" t="s">
        <v>605</v>
      </c>
      <c r="D698" s="832" t="s">
        <v>4938</v>
      </c>
      <c r="E698" s="832" t="s">
        <v>4959</v>
      </c>
      <c r="F698" s="832" t="s">
        <v>4989</v>
      </c>
      <c r="G698" s="832" t="s">
        <v>4990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404</v>
      </c>
      <c r="R698" s="837"/>
      <c r="S698" s="850">
        <v>404</v>
      </c>
    </row>
    <row r="699" spans="1:19" ht="14.4" customHeight="1" x14ac:dyDescent="0.3">
      <c r="A699" s="831" t="s">
        <v>4976</v>
      </c>
      <c r="B699" s="832" t="s">
        <v>4992</v>
      </c>
      <c r="C699" s="832" t="s">
        <v>605</v>
      </c>
      <c r="D699" s="832" t="s">
        <v>4939</v>
      </c>
      <c r="E699" s="832" t="s">
        <v>4959</v>
      </c>
      <c r="F699" s="832" t="s">
        <v>4960</v>
      </c>
      <c r="G699" s="832" t="s">
        <v>4961</v>
      </c>
      <c r="H699" s="849">
        <v>34</v>
      </c>
      <c r="I699" s="849">
        <v>7990</v>
      </c>
      <c r="J699" s="832">
        <v>1.3263612217795484</v>
      </c>
      <c r="K699" s="832">
        <v>235</v>
      </c>
      <c r="L699" s="849">
        <v>24</v>
      </c>
      <c r="M699" s="849">
        <v>6024</v>
      </c>
      <c r="N699" s="832">
        <v>1</v>
      </c>
      <c r="O699" s="832">
        <v>251</v>
      </c>
      <c r="P699" s="849">
        <v>48</v>
      </c>
      <c r="Q699" s="849">
        <v>12048</v>
      </c>
      <c r="R699" s="837">
        <v>2</v>
      </c>
      <c r="S699" s="850">
        <v>251</v>
      </c>
    </row>
    <row r="700" spans="1:19" ht="14.4" customHeight="1" x14ac:dyDescent="0.3">
      <c r="A700" s="831" t="s">
        <v>4976</v>
      </c>
      <c r="B700" s="832" t="s">
        <v>4992</v>
      </c>
      <c r="C700" s="832" t="s">
        <v>605</v>
      </c>
      <c r="D700" s="832" t="s">
        <v>4939</v>
      </c>
      <c r="E700" s="832" t="s">
        <v>4959</v>
      </c>
      <c r="F700" s="832" t="s">
        <v>4963</v>
      </c>
      <c r="G700" s="832" t="s">
        <v>4964</v>
      </c>
      <c r="H700" s="849">
        <v>8</v>
      </c>
      <c r="I700" s="849">
        <v>944</v>
      </c>
      <c r="J700" s="832">
        <v>3.746031746031746</v>
      </c>
      <c r="K700" s="832">
        <v>118</v>
      </c>
      <c r="L700" s="849">
        <v>2</v>
      </c>
      <c r="M700" s="849">
        <v>252</v>
      </c>
      <c r="N700" s="832">
        <v>1</v>
      </c>
      <c r="O700" s="832">
        <v>126</v>
      </c>
      <c r="P700" s="849">
        <v>202</v>
      </c>
      <c r="Q700" s="849">
        <v>25452</v>
      </c>
      <c r="R700" s="837">
        <v>101</v>
      </c>
      <c r="S700" s="850">
        <v>126</v>
      </c>
    </row>
    <row r="701" spans="1:19" ht="14.4" customHeight="1" x14ac:dyDescent="0.3">
      <c r="A701" s="831" t="s">
        <v>4976</v>
      </c>
      <c r="B701" s="832" t="s">
        <v>4992</v>
      </c>
      <c r="C701" s="832" t="s">
        <v>605</v>
      </c>
      <c r="D701" s="832" t="s">
        <v>4939</v>
      </c>
      <c r="E701" s="832" t="s">
        <v>4959</v>
      </c>
      <c r="F701" s="832" t="s">
        <v>5075</v>
      </c>
      <c r="G701" s="832" t="s">
        <v>4990</v>
      </c>
      <c r="H701" s="849"/>
      <c r="I701" s="849"/>
      <c r="J701" s="832"/>
      <c r="K701" s="832"/>
      <c r="L701" s="849">
        <v>1</v>
      </c>
      <c r="M701" s="849">
        <v>331</v>
      </c>
      <c r="N701" s="832">
        <v>1</v>
      </c>
      <c r="O701" s="832">
        <v>331</v>
      </c>
      <c r="P701" s="849">
        <v>1</v>
      </c>
      <c r="Q701" s="849">
        <v>331</v>
      </c>
      <c r="R701" s="837">
        <v>1</v>
      </c>
      <c r="S701" s="850">
        <v>331</v>
      </c>
    </row>
    <row r="702" spans="1:19" ht="14.4" customHeight="1" x14ac:dyDescent="0.3">
      <c r="A702" s="831" t="s">
        <v>4976</v>
      </c>
      <c r="B702" s="832" t="s">
        <v>4992</v>
      </c>
      <c r="C702" s="832" t="s">
        <v>605</v>
      </c>
      <c r="D702" s="832" t="s">
        <v>4939</v>
      </c>
      <c r="E702" s="832" t="s">
        <v>4959</v>
      </c>
      <c r="F702" s="832" t="s">
        <v>5076</v>
      </c>
      <c r="G702" s="832" t="s">
        <v>4979</v>
      </c>
      <c r="H702" s="849">
        <v>49</v>
      </c>
      <c r="I702" s="849">
        <v>23863</v>
      </c>
      <c r="J702" s="832">
        <v>2.0086700336700338</v>
      </c>
      <c r="K702" s="832">
        <v>487</v>
      </c>
      <c r="L702" s="849">
        <v>24</v>
      </c>
      <c r="M702" s="849">
        <v>11880</v>
      </c>
      <c r="N702" s="832">
        <v>1</v>
      </c>
      <c r="O702" s="832">
        <v>495</v>
      </c>
      <c r="P702" s="849">
        <v>57</v>
      </c>
      <c r="Q702" s="849">
        <v>28215</v>
      </c>
      <c r="R702" s="837">
        <v>2.375</v>
      </c>
      <c r="S702" s="850">
        <v>495</v>
      </c>
    </row>
    <row r="703" spans="1:19" ht="14.4" customHeight="1" x14ac:dyDescent="0.3">
      <c r="A703" s="831" t="s">
        <v>4976</v>
      </c>
      <c r="B703" s="832" t="s">
        <v>4992</v>
      </c>
      <c r="C703" s="832" t="s">
        <v>605</v>
      </c>
      <c r="D703" s="832" t="s">
        <v>4939</v>
      </c>
      <c r="E703" s="832" t="s">
        <v>4959</v>
      </c>
      <c r="F703" s="832" t="s">
        <v>4978</v>
      </c>
      <c r="G703" s="832" t="s">
        <v>4979</v>
      </c>
      <c r="H703" s="849"/>
      <c r="I703" s="849"/>
      <c r="J703" s="832"/>
      <c r="K703" s="832"/>
      <c r="L703" s="849">
        <v>1</v>
      </c>
      <c r="M703" s="849">
        <v>568</v>
      </c>
      <c r="N703" s="832">
        <v>1</v>
      </c>
      <c r="O703" s="832">
        <v>568</v>
      </c>
      <c r="P703" s="849">
        <v>2</v>
      </c>
      <c r="Q703" s="849">
        <v>1136</v>
      </c>
      <c r="R703" s="837">
        <v>2</v>
      </c>
      <c r="S703" s="850">
        <v>568</v>
      </c>
    </row>
    <row r="704" spans="1:19" ht="14.4" customHeight="1" x14ac:dyDescent="0.3">
      <c r="A704" s="831" t="s">
        <v>4976</v>
      </c>
      <c r="B704" s="832" t="s">
        <v>4992</v>
      </c>
      <c r="C704" s="832" t="s">
        <v>605</v>
      </c>
      <c r="D704" s="832" t="s">
        <v>4939</v>
      </c>
      <c r="E704" s="832" t="s">
        <v>4959</v>
      </c>
      <c r="F704" s="832" t="s">
        <v>4980</v>
      </c>
      <c r="G704" s="832" t="s">
        <v>4981</v>
      </c>
      <c r="H704" s="849">
        <v>1</v>
      </c>
      <c r="I704" s="849">
        <v>449</v>
      </c>
      <c r="J704" s="832">
        <v>0.97186147186147187</v>
      </c>
      <c r="K704" s="832">
        <v>449</v>
      </c>
      <c r="L704" s="849">
        <v>1</v>
      </c>
      <c r="M704" s="849">
        <v>462</v>
      </c>
      <c r="N704" s="832">
        <v>1</v>
      </c>
      <c r="O704" s="832">
        <v>462</v>
      </c>
      <c r="P704" s="849"/>
      <c r="Q704" s="849"/>
      <c r="R704" s="837"/>
      <c r="S704" s="850"/>
    </row>
    <row r="705" spans="1:19" ht="14.4" customHeight="1" x14ac:dyDescent="0.3">
      <c r="A705" s="831" t="s">
        <v>4976</v>
      </c>
      <c r="B705" s="832" t="s">
        <v>4992</v>
      </c>
      <c r="C705" s="832" t="s">
        <v>605</v>
      </c>
      <c r="D705" s="832" t="s">
        <v>4939</v>
      </c>
      <c r="E705" s="832" t="s">
        <v>4959</v>
      </c>
      <c r="F705" s="832" t="s">
        <v>4965</v>
      </c>
      <c r="G705" s="832" t="s">
        <v>4966</v>
      </c>
      <c r="H705" s="849"/>
      <c r="I705" s="849"/>
      <c r="J705" s="832"/>
      <c r="K705" s="832"/>
      <c r="L705" s="849"/>
      <c r="M705" s="849"/>
      <c r="N705" s="832"/>
      <c r="O705" s="832"/>
      <c r="P705" s="849">
        <v>1</v>
      </c>
      <c r="Q705" s="849">
        <v>215</v>
      </c>
      <c r="R705" s="837"/>
      <c r="S705" s="850">
        <v>215</v>
      </c>
    </row>
    <row r="706" spans="1:19" ht="14.4" customHeight="1" x14ac:dyDescent="0.3">
      <c r="A706" s="831" t="s">
        <v>4976</v>
      </c>
      <c r="B706" s="832" t="s">
        <v>4992</v>
      </c>
      <c r="C706" s="832" t="s">
        <v>605</v>
      </c>
      <c r="D706" s="832" t="s">
        <v>4939</v>
      </c>
      <c r="E706" s="832" t="s">
        <v>4959</v>
      </c>
      <c r="F706" s="832" t="s">
        <v>4967</v>
      </c>
      <c r="G706" s="832" t="s">
        <v>4968</v>
      </c>
      <c r="H706" s="849"/>
      <c r="I706" s="849"/>
      <c r="J706" s="832"/>
      <c r="K706" s="832"/>
      <c r="L706" s="849"/>
      <c r="M706" s="849"/>
      <c r="N706" s="832"/>
      <c r="O706" s="832"/>
      <c r="P706" s="849">
        <v>2</v>
      </c>
      <c r="Q706" s="849">
        <v>170</v>
      </c>
      <c r="R706" s="837"/>
      <c r="S706" s="850">
        <v>85</v>
      </c>
    </row>
    <row r="707" spans="1:19" ht="14.4" customHeight="1" x14ac:dyDescent="0.3">
      <c r="A707" s="831" t="s">
        <v>4976</v>
      </c>
      <c r="B707" s="832" t="s">
        <v>4992</v>
      </c>
      <c r="C707" s="832" t="s">
        <v>605</v>
      </c>
      <c r="D707" s="832" t="s">
        <v>4939</v>
      </c>
      <c r="E707" s="832" t="s">
        <v>4959</v>
      </c>
      <c r="F707" s="832" t="s">
        <v>4969</v>
      </c>
      <c r="G707" s="832" t="s">
        <v>4970</v>
      </c>
      <c r="H707" s="849"/>
      <c r="I707" s="849"/>
      <c r="J707" s="832"/>
      <c r="K707" s="832"/>
      <c r="L707" s="849"/>
      <c r="M707" s="849"/>
      <c r="N707" s="832"/>
      <c r="O707" s="832"/>
      <c r="P707" s="849">
        <v>3</v>
      </c>
      <c r="Q707" s="849">
        <v>921</v>
      </c>
      <c r="R707" s="837"/>
      <c r="S707" s="850">
        <v>307</v>
      </c>
    </row>
    <row r="708" spans="1:19" ht="14.4" customHeight="1" x14ac:dyDescent="0.3">
      <c r="A708" s="831" t="s">
        <v>4976</v>
      </c>
      <c r="B708" s="832" t="s">
        <v>4992</v>
      </c>
      <c r="C708" s="832" t="s">
        <v>605</v>
      </c>
      <c r="D708" s="832" t="s">
        <v>4939</v>
      </c>
      <c r="E708" s="832" t="s">
        <v>4959</v>
      </c>
      <c r="F708" s="832" t="s">
        <v>5081</v>
      </c>
      <c r="G708" s="832" t="s">
        <v>4966</v>
      </c>
      <c r="H708" s="849">
        <v>1</v>
      </c>
      <c r="I708" s="849">
        <v>174</v>
      </c>
      <c r="J708" s="832"/>
      <c r="K708" s="832">
        <v>174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4976</v>
      </c>
      <c r="B709" s="832" t="s">
        <v>4992</v>
      </c>
      <c r="C709" s="832" t="s">
        <v>605</v>
      </c>
      <c r="D709" s="832" t="s">
        <v>2204</v>
      </c>
      <c r="E709" s="832" t="s">
        <v>4959</v>
      </c>
      <c r="F709" s="832" t="s">
        <v>4960</v>
      </c>
      <c r="G709" s="832" t="s">
        <v>4961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251</v>
      </c>
      <c r="R709" s="837"/>
      <c r="S709" s="850">
        <v>251</v>
      </c>
    </row>
    <row r="710" spans="1:19" ht="14.4" customHeight="1" x14ac:dyDescent="0.3">
      <c r="A710" s="831" t="s">
        <v>4976</v>
      </c>
      <c r="B710" s="832" t="s">
        <v>4992</v>
      </c>
      <c r="C710" s="832" t="s">
        <v>605</v>
      </c>
      <c r="D710" s="832" t="s">
        <v>2204</v>
      </c>
      <c r="E710" s="832" t="s">
        <v>4959</v>
      </c>
      <c r="F710" s="832" t="s">
        <v>4963</v>
      </c>
      <c r="G710" s="832" t="s">
        <v>4964</v>
      </c>
      <c r="H710" s="849"/>
      <c r="I710" s="849"/>
      <c r="J710" s="832"/>
      <c r="K710" s="832"/>
      <c r="L710" s="849"/>
      <c r="M710" s="849"/>
      <c r="N710" s="832"/>
      <c r="O710" s="832"/>
      <c r="P710" s="849">
        <v>4</v>
      </c>
      <c r="Q710" s="849">
        <v>504</v>
      </c>
      <c r="R710" s="837"/>
      <c r="S710" s="850">
        <v>126</v>
      </c>
    </row>
    <row r="711" spans="1:19" ht="14.4" customHeight="1" x14ac:dyDescent="0.3">
      <c r="A711" s="831" t="s">
        <v>4976</v>
      </c>
      <c r="B711" s="832" t="s">
        <v>4992</v>
      </c>
      <c r="C711" s="832" t="s">
        <v>605</v>
      </c>
      <c r="D711" s="832" t="s">
        <v>2204</v>
      </c>
      <c r="E711" s="832" t="s">
        <v>4959</v>
      </c>
      <c r="F711" s="832" t="s">
        <v>4969</v>
      </c>
      <c r="G711" s="832" t="s">
        <v>4970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307</v>
      </c>
      <c r="R711" s="837"/>
      <c r="S711" s="850">
        <v>307</v>
      </c>
    </row>
    <row r="712" spans="1:19" ht="14.4" customHeight="1" x14ac:dyDescent="0.3">
      <c r="A712" s="831" t="s">
        <v>4976</v>
      </c>
      <c r="B712" s="832" t="s">
        <v>4992</v>
      </c>
      <c r="C712" s="832" t="s">
        <v>605</v>
      </c>
      <c r="D712" s="832" t="s">
        <v>4941</v>
      </c>
      <c r="E712" s="832" t="s">
        <v>4959</v>
      </c>
      <c r="F712" s="832" t="s">
        <v>4960</v>
      </c>
      <c r="G712" s="832" t="s">
        <v>4961</v>
      </c>
      <c r="H712" s="849">
        <v>1</v>
      </c>
      <c r="I712" s="849">
        <v>235</v>
      </c>
      <c r="J712" s="832"/>
      <c r="K712" s="832">
        <v>235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4976</v>
      </c>
      <c r="B713" s="832" t="s">
        <v>4992</v>
      </c>
      <c r="C713" s="832" t="s">
        <v>605</v>
      </c>
      <c r="D713" s="832" t="s">
        <v>4941</v>
      </c>
      <c r="E713" s="832" t="s">
        <v>4959</v>
      </c>
      <c r="F713" s="832" t="s">
        <v>4969</v>
      </c>
      <c r="G713" s="832" t="s">
        <v>4970</v>
      </c>
      <c r="H713" s="849">
        <v>1</v>
      </c>
      <c r="I713" s="849">
        <v>299</v>
      </c>
      <c r="J713" s="832"/>
      <c r="K713" s="832">
        <v>299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4976</v>
      </c>
      <c r="B714" s="832" t="s">
        <v>4992</v>
      </c>
      <c r="C714" s="832" t="s">
        <v>605</v>
      </c>
      <c r="D714" s="832" t="s">
        <v>4942</v>
      </c>
      <c r="E714" s="832" t="s">
        <v>4959</v>
      </c>
      <c r="F714" s="832" t="s">
        <v>4960</v>
      </c>
      <c r="G714" s="832" t="s">
        <v>4961</v>
      </c>
      <c r="H714" s="849">
        <v>11</v>
      </c>
      <c r="I714" s="849">
        <v>2585</v>
      </c>
      <c r="J714" s="832">
        <v>3.4329349269588314</v>
      </c>
      <c r="K714" s="832">
        <v>235</v>
      </c>
      <c r="L714" s="849">
        <v>3</v>
      </c>
      <c r="M714" s="849">
        <v>753</v>
      </c>
      <c r="N714" s="832">
        <v>1</v>
      </c>
      <c r="O714" s="832">
        <v>251</v>
      </c>
      <c r="P714" s="849"/>
      <c r="Q714" s="849"/>
      <c r="R714" s="837"/>
      <c r="S714" s="850"/>
    </row>
    <row r="715" spans="1:19" ht="14.4" customHeight="1" x14ac:dyDescent="0.3">
      <c r="A715" s="831" t="s">
        <v>4976</v>
      </c>
      <c r="B715" s="832" t="s">
        <v>4992</v>
      </c>
      <c r="C715" s="832" t="s">
        <v>605</v>
      </c>
      <c r="D715" s="832" t="s">
        <v>4942</v>
      </c>
      <c r="E715" s="832" t="s">
        <v>4959</v>
      </c>
      <c r="F715" s="832" t="s">
        <v>4963</v>
      </c>
      <c r="G715" s="832" t="s">
        <v>4964</v>
      </c>
      <c r="H715" s="849">
        <v>8</v>
      </c>
      <c r="I715" s="849">
        <v>944</v>
      </c>
      <c r="J715" s="832">
        <v>2.4973544973544972</v>
      </c>
      <c r="K715" s="832">
        <v>118</v>
      </c>
      <c r="L715" s="849">
        <v>3</v>
      </c>
      <c r="M715" s="849">
        <v>378</v>
      </c>
      <c r="N715" s="832">
        <v>1</v>
      </c>
      <c r="O715" s="832">
        <v>126</v>
      </c>
      <c r="P715" s="849"/>
      <c r="Q715" s="849"/>
      <c r="R715" s="837"/>
      <c r="S715" s="850"/>
    </row>
    <row r="716" spans="1:19" ht="14.4" customHeight="1" x14ac:dyDescent="0.3">
      <c r="A716" s="831" t="s">
        <v>4976</v>
      </c>
      <c r="B716" s="832" t="s">
        <v>4992</v>
      </c>
      <c r="C716" s="832" t="s">
        <v>605</v>
      </c>
      <c r="D716" s="832" t="s">
        <v>4942</v>
      </c>
      <c r="E716" s="832" t="s">
        <v>4959</v>
      </c>
      <c r="F716" s="832" t="s">
        <v>5076</v>
      </c>
      <c r="G716" s="832" t="s">
        <v>4979</v>
      </c>
      <c r="H716" s="849"/>
      <c r="I716" s="849"/>
      <c r="J716" s="832"/>
      <c r="K716" s="832"/>
      <c r="L716" s="849">
        <v>3</v>
      </c>
      <c r="M716" s="849">
        <v>1485</v>
      </c>
      <c r="N716" s="832">
        <v>1</v>
      </c>
      <c r="O716" s="832">
        <v>495</v>
      </c>
      <c r="P716" s="849"/>
      <c r="Q716" s="849"/>
      <c r="R716" s="837"/>
      <c r="S716" s="850"/>
    </row>
    <row r="717" spans="1:19" ht="14.4" customHeight="1" x14ac:dyDescent="0.3">
      <c r="A717" s="831" t="s">
        <v>4976</v>
      </c>
      <c r="B717" s="832" t="s">
        <v>4992</v>
      </c>
      <c r="C717" s="832" t="s">
        <v>605</v>
      </c>
      <c r="D717" s="832" t="s">
        <v>4942</v>
      </c>
      <c r="E717" s="832" t="s">
        <v>4959</v>
      </c>
      <c r="F717" s="832" t="s">
        <v>4978</v>
      </c>
      <c r="G717" s="832" t="s">
        <v>4979</v>
      </c>
      <c r="H717" s="849">
        <v>11</v>
      </c>
      <c r="I717" s="849">
        <v>6149</v>
      </c>
      <c r="J717" s="832"/>
      <c r="K717" s="832">
        <v>559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4976</v>
      </c>
      <c r="B718" s="832" t="s">
        <v>4992</v>
      </c>
      <c r="C718" s="832" t="s">
        <v>605</v>
      </c>
      <c r="D718" s="832" t="s">
        <v>4942</v>
      </c>
      <c r="E718" s="832" t="s">
        <v>4959</v>
      </c>
      <c r="F718" s="832" t="s">
        <v>5079</v>
      </c>
      <c r="G718" s="832" t="s">
        <v>5078</v>
      </c>
      <c r="H718" s="849"/>
      <c r="I718" s="849"/>
      <c r="J718" s="832"/>
      <c r="K718" s="832"/>
      <c r="L718" s="849">
        <v>4</v>
      </c>
      <c r="M718" s="849">
        <v>3044</v>
      </c>
      <c r="N718" s="832">
        <v>1</v>
      </c>
      <c r="O718" s="832">
        <v>761</v>
      </c>
      <c r="P718" s="849"/>
      <c r="Q718" s="849"/>
      <c r="R718" s="837"/>
      <c r="S718" s="850"/>
    </row>
    <row r="719" spans="1:19" ht="14.4" customHeight="1" x14ac:dyDescent="0.3">
      <c r="A719" s="831" t="s">
        <v>4976</v>
      </c>
      <c r="B719" s="832" t="s">
        <v>4992</v>
      </c>
      <c r="C719" s="832" t="s">
        <v>605</v>
      </c>
      <c r="D719" s="832" t="s">
        <v>4942</v>
      </c>
      <c r="E719" s="832" t="s">
        <v>4959</v>
      </c>
      <c r="F719" s="832" t="s">
        <v>4965</v>
      </c>
      <c r="G719" s="832" t="s">
        <v>4966</v>
      </c>
      <c r="H719" s="849"/>
      <c r="I719" s="849"/>
      <c r="J719" s="832"/>
      <c r="K719" s="832"/>
      <c r="L719" s="849">
        <v>1</v>
      </c>
      <c r="M719" s="849">
        <v>215</v>
      </c>
      <c r="N719" s="832">
        <v>1</v>
      </c>
      <c r="O719" s="832">
        <v>215</v>
      </c>
      <c r="P719" s="849"/>
      <c r="Q719" s="849"/>
      <c r="R719" s="837"/>
      <c r="S719" s="850"/>
    </row>
    <row r="720" spans="1:19" ht="14.4" customHeight="1" x14ac:dyDescent="0.3">
      <c r="A720" s="831" t="s">
        <v>4976</v>
      </c>
      <c r="B720" s="832" t="s">
        <v>4992</v>
      </c>
      <c r="C720" s="832" t="s">
        <v>605</v>
      </c>
      <c r="D720" s="832" t="s">
        <v>4942</v>
      </c>
      <c r="E720" s="832" t="s">
        <v>4959</v>
      </c>
      <c r="F720" s="832" t="s">
        <v>4967</v>
      </c>
      <c r="G720" s="832" t="s">
        <v>4968</v>
      </c>
      <c r="H720" s="849"/>
      <c r="I720" s="849"/>
      <c r="J720" s="832"/>
      <c r="K720" s="832"/>
      <c r="L720" s="849">
        <v>4</v>
      </c>
      <c r="M720" s="849">
        <v>340</v>
      </c>
      <c r="N720" s="832">
        <v>1</v>
      </c>
      <c r="O720" s="832">
        <v>85</v>
      </c>
      <c r="P720" s="849"/>
      <c r="Q720" s="849"/>
      <c r="R720" s="837"/>
      <c r="S720" s="850"/>
    </row>
    <row r="721" spans="1:19" ht="14.4" customHeight="1" x14ac:dyDescent="0.3">
      <c r="A721" s="831" t="s">
        <v>4976</v>
      </c>
      <c r="B721" s="832" t="s">
        <v>4992</v>
      </c>
      <c r="C721" s="832" t="s">
        <v>605</v>
      </c>
      <c r="D721" s="832" t="s">
        <v>4942</v>
      </c>
      <c r="E721" s="832" t="s">
        <v>4959</v>
      </c>
      <c r="F721" s="832" t="s">
        <v>4971</v>
      </c>
      <c r="G721" s="832" t="s">
        <v>4970</v>
      </c>
      <c r="H721" s="849">
        <v>6</v>
      </c>
      <c r="I721" s="849">
        <v>2226</v>
      </c>
      <c r="J721" s="832"/>
      <c r="K721" s="832">
        <v>371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4976</v>
      </c>
      <c r="B722" s="832" t="s">
        <v>4992</v>
      </c>
      <c r="C722" s="832" t="s">
        <v>605</v>
      </c>
      <c r="D722" s="832" t="s">
        <v>2205</v>
      </c>
      <c r="E722" s="832" t="s">
        <v>4959</v>
      </c>
      <c r="F722" s="832" t="s">
        <v>4960</v>
      </c>
      <c r="G722" s="832" t="s">
        <v>4961</v>
      </c>
      <c r="H722" s="849">
        <v>51</v>
      </c>
      <c r="I722" s="849">
        <v>11985</v>
      </c>
      <c r="J722" s="832">
        <v>23.874501992031874</v>
      </c>
      <c r="K722" s="832">
        <v>235</v>
      </c>
      <c r="L722" s="849">
        <v>2</v>
      </c>
      <c r="M722" s="849">
        <v>502</v>
      </c>
      <c r="N722" s="832">
        <v>1</v>
      </c>
      <c r="O722" s="832">
        <v>251</v>
      </c>
      <c r="P722" s="849">
        <v>32</v>
      </c>
      <c r="Q722" s="849">
        <v>8032</v>
      </c>
      <c r="R722" s="837">
        <v>16</v>
      </c>
      <c r="S722" s="850">
        <v>251</v>
      </c>
    </row>
    <row r="723" spans="1:19" ht="14.4" customHeight="1" x14ac:dyDescent="0.3">
      <c r="A723" s="831" t="s">
        <v>4976</v>
      </c>
      <c r="B723" s="832" t="s">
        <v>4992</v>
      </c>
      <c r="C723" s="832" t="s">
        <v>605</v>
      </c>
      <c r="D723" s="832" t="s">
        <v>2205</v>
      </c>
      <c r="E723" s="832" t="s">
        <v>4959</v>
      </c>
      <c r="F723" s="832" t="s">
        <v>4963</v>
      </c>
      <c r="G723" s="832" t="s">
        <v>4964</v>
      </c>
      <c r="H723" s="849">
        <v>196</v>
      </c>
      <c r="I723" s="849">
        <v>23128</v>
      </c>
      <c r="J723" s="832">
        <v>91.777777777777771</v>
      </c>
      <c r="K723" s="832">
        <v>118</v>
      </c>
      <c r="L723" s="849">
        <v>2</v>
      </c>
      <c r="M723" s="849">
        <v>252</v>
      </c>
      <c r="N723" s="832">
        <v>1</v>
      </c>
      <c r="O723" s="832">
        <v>126</v>
      </c>
      <c r="P723" s="849">
        <v>106</v>
      </c>
      <c r="Q723" s="849">
        <v>13356</v>
      </c>
      <c r="R723" s="837">
        <v>53</v>
      </c>
      <c r="S723" s="850">
        <v>126</v>
      </c>
    </row>
    <row r="724" spans="1:19" ht="14.4" customHeight="1" x14ac:dyDescent="0.3">
      <c r="A724" s="831" t="s">
        <v>4976</v>
      </c>
      <c r="B724" s="832" t="s">
        <v>4992</v>
      </c>
      <c r="C724" s="832" t="s">
        <v>605</v>
      </c>
      <c r="D724" s="832" t="s">
        <v>2205</v>
      </c>
      <c r="E724" s="832" t="s">
        <v>4959</v>
      </c>
      <c r="F724" s="832" t="s">
        <v>5075</v>
      </c>
      <c r="G724" s="832" t="s">
        <v>4990</v>
      </c>
      <c r="H724" s="849">
        <v>1</v>
      </c>
      <c r="I724" s="849">
        <v>323</v>
      </c>
      <c r="J724" s="832"/>
      <c r="K724" s="832">
        <v>323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4976</v>
      </c>
      <c r="B725" s="832" t="s">
        <v>4992</v>
      </c>
      <c r="C725" s="832" t="s">
        <v>605</v>
      </c>
      <c r="D725" s="832" t="s">
        <v>2205</v>
      </c>
      <c r="E725" s="832" t="s">
        <v>4959</v>
      </c>
      <c r="F725" s="832" t="s">
        <v>5076</v>
      </c>
      <c r="G725" s="832" t="s">
        <v>4979</v>
      </c>
      <c r="H725" s="849">
        <v>5</v>
      </c>
      <c r="I725" s="849">
        <v>2435</v>
      </c>
      <c r="J725" s="832">
        <v>4.9191919191919196</v>
      </c>
      <c r="K725" s="832">
        <v>487</v>
      </c>
      <c r="L725" s="849">
        <v>1</v>
      </c>
      <c r="M725" s="849">
        <v>495</v>
      </c>
      <c r="N725" s="832">
        <v>1</v>
      </c>
      <c r="O725" s="832">
        <v>495</v>
      </c>
      <c r="P725" s="849"/>
      <c r="Q725" s="849"/>
      <c r="R725" s="837"/>
      <c r="S725" s="850"/>
    </row>
    <row r="726" spans="1:19" ht="14.4" customHeight="1" x14ac:dyDescent="0.3">
      <c r="A726" s="831" t="s">
        <v>4976</v>
      </c>
      <c r="B726" s="832" t="s">
        <v>4992</v>
      </c>
      <c r="C726" s="832" t="s">
        <v>605</v>
      </c>
      <c r="D726" s="832" t="s">
        <v>2205</v>
      </c>
      <c r="E726" s="832" t="s">
        <v>4959</v>
      </c>
      <c r="F726" s="832" t="s">
        <v>4978</v>
      </c>
      <c r="G726" s="832" t="s">
        <v>4979</v>
      </c>
      <c r="H726" s="849">
        <v>35</v>
      </c>
      <c r="I726" s="849">
        <v>19565</v>
      </c>
      <c r="J726" s="832">
        <v>34.445422535211264</v>
      </c>
      <c r="K726" s="832">
        <v>559</v>
      </c>
      <c r="L726" s="849">
        <v>1</v>
      </c>
      <c r="M726" s="849">
        <v>568</v>
      </c>
      <c r="N726" s="832">
        <v>1</v>
      </c>
      <c r="O726" s="832">
        <v>568</v>
      </c>
      <c r="P726" s="849">
        <v>4</v>
      </c>
      <c r="Q726" s="849">
        <v>2272</v>
      </c>
      <c r="R726" s="837">
        <v>4</v>
      </c>
      <c r="S726" s="850">
        <v>568</v>
      </c>
    </row>
    <row r="727" spans="1:19" ht="14.4" customHeight="1" x14ac:dyDescent="0.3">
      <c r="A727" s="831" t="s">
        <v>4976</v>
      </c>
      <c r="B727" s="832" t="s">
        <v>4992</v>
      </c>
      <c r="C727" s="832" t="s">
        <v>605</v>
      </c>
      <c r="D727" s="832" t="s">
        <v>2205</v>
      </c>
      <c r="E727" s="832" t="s">
        <v>4959</v>
      </c>
      <c r="F727" s="832" t="s">
        <v>5079</v>
      </c>
      <c r="G727" s="832" t="s">
        <v>5078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761</v>
      </c>
      <c r="R727" s="837"/>
      <c r="S727" s="850">
        <v>761</v>
      </c>
    </row>
    <row r="728" spans="1:19" ht="14.4" customHeight="1" x14ac:dyDescent="0.3">
      <c r="A728" s="831" t="s">
        <v>4976</v>
      </c>
      <c r="B728" s="832" t="s">
        <v>4992</v>
      </c>
      <c r="C728" s="832" t="s">
        <v>605</v>
      </c>
      <c r="D728" s="832" t="s">
        <v>2205</v>
      </c>
      <c r="E728" s="832" t="s">
        <v>4959</v>
      </c>
      <c r="F728" s="832" t="s">
        <v>4965</v>
      </c>
      <c r="G728" s="832" t="s">
        <v>4966</v>
      </c>
      <c r="H728" s="849">
        <v>1</v>
      </c>
      <c r="I728" s="849">
        <v>210</v>
      </c>
      <c r="J728" s="832"/>
      <c r="K728" s="832">
        <v>210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4976</v>
      </c>
      <c r="B729" s="832" t="s">
        <v>4992</v>
      </c>
      <c r="C729" s="832" t="s">
        <v>605</v>
      </c>
      <c r="D729" s="832" t="s">
        <v>2205</v>
      </c>
      <c r="E729" s="832" t="s">
        <v>4959</v>
      </c>
      <c r="F729" s="832" t="s">
        <v>4967</v>
      </c>
      <c r="G729" s="832" t="s">
        <v>4968</v>
      </c>
      <c r="H729" s="849">
        <v>17</v>
      </c>
      <c r="I729" s="849">
        <v>1445</v>
      </c>
      <c r="J729" s="832"/>
      <c r="K729" s="832">
        <v>85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" customHeight="1" x14ac:dyDescent="0.3">
      <c r="A730" s="831" t="s">
        <v>4976</v>
      </c>
      <c r="B730" s="832" t="s">
        <v>4992</v>
      </c>
      <c r="C730" s="832" t="s">
        <v>605</v>
      </c>
      <c r="D730" s="832" t="s">
        <v>2205</v>
      </c>
      <c r="E730" s="832" t="s">
        <v>4959</v>
      </c>
      <c r="F730" s="832" t="s">
        <v>4969</v>
      </c>
      <c r="G730" s="832" t="s">
        <v>4970</v>
      </c>
      <c r="H730" s="849">
        <v>12</v>
      </c>
      <c r="I730" s="849">
        <v>3588</v>
      </c>
      <c r="J730" s="832">
        <v>11.687296416938111</v>
      </c>
      <c r="K730" s="832">
        <v>299</v>
      </c>
      <c r="L730" s="849">
        <v>1</v>
      </c>
      <c r="M730" s="849">
        <v>307</v>
      </c>
      <c r="N730" s="832">
        <v>1</v>
      </c>
      <c r="O730" s="832">
        <v>307</v>
      </c>
      <c r="P730" s="849">
        <v>15</v>
      </c>
      <c r="Q730" s="849">
        <v>4605</v>
      </c>
      <c r="R730" s="837">
        <v>15</v>
      </c>
      <c r="S730" s="850">
        <v>307</v>
      </c>
    </row>
    <row r="731" spans="1:19" ht="14.4" customHeight="1" x14ac:dyDescent="0.3">
      <c r="A731" s="831" t="s">
        <v>4976</v>
      </c>
      <c r="B731" s="832" t="s">
        <v>4992</v>
      </c>
      <c r="C731" s="832" t="s">
        <v>605</v>
      </c>
      <c r="D731" s="832" t="s">
        <v>2205</v>
      </c>
      <c r="E731" s="832" t="s">
        <v>4959</v>
      </c>
      <c r="F731" s="832" t="s">
        <v>4971</v>
      </c>
      <c r="G731" s="832" t="s">
        <v>4970</v>
      </c>
      <c r="H731" s="849">
        <v>26</v>
      </c>
      <c r="I731" s="849">
        <v>9646</v>
      </c>
      <c r="J731" s="832"/>
      <c r="K731" s="832">
        <v>371</v>
      </c>
      <c r="L731" s="849"/>
      <c r="M731" s="849"/>
      <c r="N731" s="832"/>
      <c r="O731" s="832"/>
      <c r="P731" s="849">
        <v>13</v>
      </c>
      <c r="Q731" s="849">
        <v>4940</v>
      </c>
      <c r="R731" s="837"/>
      <c r="S731" s="850">
        <v>380</v>
      </c>
    </row>
    <row r="732" spans="1:19" ht="14.4" customHeight="1" x14ac:dyDescent="0.3">
      <c r="A732" s="831" t="s">
        <v>4976</v>
      </c>
      <c r="B732" s="832" t="s">
        <v>4992</v>
      </c>
      <c r="C732" s="832" t="s">
        <v>605</v>
      </c>
      <c r="D732" s="832" t="s">
        <v>2206</v>
      </c>
      <c r="E732" s="832" t="s">
        <v>4959</v>
      </c>
      <c r="F732" s="832" t="s">
        <v>4960</v>
      </c>
      <c r="G732" s="832" t="s">
        <v>4961</v>
      </c>
      <c r="H732" s="849">
        <v>4</v>
      </c>
      <c r="I732" s="849">
        <v>940</v>
      </c>
      <c r="J732" s="832"/>
      <c r="K732" s="832">
        <v>235</v>
      </c>
      <c r="L732" s="849"/>
      <c r="M732" s="849"/>
      <c r="N732" s="832"/>
      <c r="O732" s="832"/>
      <c r="P732" s="849">
        <v>6</v>
      </c>
      <c r="Q732" s="849">
        <v>1506</v>
      </c>
      <c r="R732" s="837"/>
      <c r="S732" s="850">
        <v>251</v>
      </c>
    </row>
    <row r="733" spans="1:19" ht="14.4" customHeight="1" x14ac:dyDescent="0.3">
      <c r="A733" s="831" t="s">
        <v>4976</v>
      </c>
      <c r="B733" s="832" t="s">
        <v>4992</v>
      </c>
      <c r="C733" s="832" t="s">
        <v>605</v>
      </c>
      <c r="D733" s="832" t="s">
        <v>2206</v>
      </c>
      <c r="E733" s="832" t="s">
        <v>4959</v>
      </c>
      <c r="F733" s="832" t="s">
        <v>4963</v>
      </c>
      <c r="G733" s="832" t="s">
        <v>4964</v>
      </c>
      <c r="H733" s="849">
        <v>5</v>
      </c>
      <c r="I733" s="849">
        <v>590</v>
      </c>
      <c r="J733" s="832">
        <v>2.3412698412698414</v>
      </c>
      <c r="K733" s="832">
        <v>118</v>
      </c>
      <c r="L733" s="849">
        <v>2</v>
      </c>
      <c r="M733" s="849">
        <v>252</v>
      </c>
      <c r="N733" s="832">
        <v>1</v>
      </c>
      <c r="O733" s="832">
        <v>126</v>
      </c>
      <c r="P733" s="849">
        <v>7</v>
      </c>
      <c r="Q733" s="849">
        <v>882</v>
      </c>
      <c r="R733" s="837">
        <v>3.5</v>
      </c>
      <c r="S733" s="850">
        <v>126</v>
      </c>
    </row>
    <row r="734" spans="1:19" ht="14.4" customHeight="1" x14ac:dyDescent="0.3">
      <c r="A734" s="831" t="s">
        <v>4976</v>
      </c>
      <c r="B734" s="832" t="s">
        <v>4992</v>
      </c>
      <c r="C734" s="832" t="s">
        <v>605</v>
      </c>
      <c r="D734" s="832" t="s">
        <v>2206</v>
      </c>
      <c r="E734" s="832" t="s">
        <v>4959</v>
      </c>
      <c r="F734" s="832" t="s">
        <v>4969</v>
      </c>
      <c r="G734" s="832" t="s">
        <v>4970</v>
      </c>
      <c r="H734" s="849">
        <v>7</v>
      </c>
      <c r="I734" s="849">
        <v>2093</v>
      </c>
      <c r="J734" s="832">
        <v>2.2725298588490772</v>
      </c>
      <c r="K734" s="832">
        <v>299</v>
      </c>
      <c r="L734" s="849">
        <v>3</v>
      </c>
      <c r="M734" s="849">
        <v>921</v>
      </c>
      <c r="N734" s="832">
        <v>1</v>
      </c>
      <c r="O734" s="832">
        <v>307</v>
      </c>
      <c r="P734" s="849">
        <v>7</v>
      </c>
      <c r="Q734" s="849">
        <v>2149</v>
      </c>
      <c r="R734" s="837">
        <v>2.3333333333333335</v>
      </c>
      <c r="S734" s="850">
        <v>307</v>
      </c>
    </row>
    <row r="735" spans="1:19" ht="14.4" customHeight="1" x14ac:dyDescent="0.3">
      <c r="A735" s="831" t="s">
        <v>4976</v>
      </c>
      <c r="B735" s="832" t="s">
        <v>4992</v>
      </c>
      <c r="C735" s="832" t="s">
        <v>605</v>
      </c>
      <c r="D735" s="832" t="s">
        <v>2206</v>
      </c>
      <c r="E735" s="832" t="s">
        <v>4959</v>
      </c>
      <c r="F735" s="832" t="s">
        <v>4971</v>
      </c>
      <c r="G735" s="832" t="s">
        <v>4970</v>
      </c>
      <c r="H735" s="849"/>
      <c r="I735" s="849"/>
      <c r="J735" s="832"/>
      <c r="K735" s="832"/>
      <c r="L735" s="849">
        <v>2</v>
      </c>
      <c r="M735" s="849">
        <v>760</v>
      </c>
      <c r="N735" s="832">
        <v>1</v>
      </c>
      <c r="O735" s="832">
        <v>380</v>
      </c>
      <c r="P735" s="849">
        <v>1</v>
      </c>
      <c r="Q735" s="849">
        <v>380</v>
      </c>
      <c r="R735" s="837">
        <v>0.5</v>
      </c>
      <c r="S735" s="850">
        <v>380</v>
      </c>
    </row>
    <row r="736" spans="1:19" ht="14.4" customHeight="1" x14ac:dyDescent="0.3">
      <c r="A736" s="831" t="s">
        <v>4976</v>
      </c>
      <c r="B736" s="832" t="s">
        <v>4992</v>
      </c>
      <c r="C736" s="832" t="s">
        <v>605</v>
      </c>
      <c r="D736" s="832" t="s">
        <v>2207</v>
      </c>
      <c r="E736" s="832" t="s">
        <v>4959</v>
      </c>
      <c r="F736" s="832" t="s">
        <v>4960</v>
      </c>
      <c r="G736" s="832" t="s">
        <v>4961</v>
      </c>
      <c r="H736" s="849">
        <v>14</v>
      </c>
      <c r="I736" s="849">
        <v>3290</v>
      </c>
      <c r="J736" s="832">
        <v>0.72819831783975209</v>
      </c>
      <c r="K736" s="832">
        <v>235</v>
      </c>
      <c r="L736" s="849">
        <v>18</v>
      </c>
      <c r="M736" s="849">
        <v>4518</v>
      </c>
      <c r="N736" s="832">
        <v>1</v>
      </c>
      <c r="O736" s="832">
        <v>251</v>
      </c>
      <c r="P736" s="849">
        <v>5</v>
      </c>
      <c r="Q736" s="849">
        <v>1255</v>
      </c>
      <c r="R736" s="837">
        <v>0.27777777777777779</v>
      </c>
      <c r="S736" s="850">
        <v>251</v>
      </c>
    </row>
    <row r="737" spans="1:19" ht="14.4" customHeight="1" x14ac:dyDescent="0.3">
      <c r="A737" s="831" t="s">
        <v>4976</v>
      </c>
      <c r="B737" s="832" t="s">
        <v>4992</v>
      </c>
      <c r="C737" s="832" t="s">
        <v>605</v>
      </c>
      <c r="D737" s="832" t="s">
        <v>2207</v>
      </c>
      <c r="E737" s="832" t="s">
        <v>4959</v>
      </c>
      <c r="F737" s="832" t="s">
        <v>4963</v>
      </c>
      <c r="G737" s="832" t="s">
        <v>4964</v>
      </c>
      <c r="H737" s="849">
        <v>30</v>
      </c>
      <c r="I737" s="849">
        <v>3540</v>
      </c>
      <c r="J737" s="832">
        <v>0.65337763012181616</v>
      </c>
      <c r="K737" s="832">
        <v>118</v>
      </c>
      <c r="L737" s="849">
        <v>43</v>
      </c>
      <c r="M737" s="849">
        <v>5418</v>
      </c>
      <c r="N737" s="832">
        <v>1</v>
      </c>
      <c r="O737" s="832">
        <v>126</v>
      </c>
      <c r="P737" s="849">
        <v>125</v>
      </c>
      <c r="Q737" s="849">
        <v>15750</v>
      </c>
      <c r="R737" s="837">
        <v>2.9069767441860463</v>
      </c>
      <c r="S737" s="850">
        <v>126</v>
      </c>
    </row>
    <row r="738" spans="1:19" ht="14.4" customHeight="1" x14ac:dyDescent="0.3">
      <c r="A738" s="831" t="s">
        <v>4976</v>
      </c>
      <c r="B738" s="832" t="s">
        <v>4992</v>
      </c>
      <c r="C738" s="832" t="s">
        <v>605</v>
      </c>
      <c r="D738" s="832" t="s">
        <v>2207</v>
      </c>
      <c r="E738" s="832" t="s">
        <v>4959</v>
      </c>
      <c r="F738" s="832" t="s">
        <v>5076</v>
      </c>
      <c r="G738" s="832" t="s">
        <v>4979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495</v>
      </c>
      <c r="R738" s="837"/>
      <c r="S738" s="850">
        <v>495</v>
      </c>
    </row>
    <row r="739" spans="1:19" ht="14.4" customHeight="1" x14ac:dyDescent="0.3">
      <c r="A739" s="831" t="s">
        <v>4976</v>
      </c>
      <c r="B739" s="832" t="s">
        <v>4992</v>
      </c>
      <c r="C739" s="832" t="s">
        <v>605</v>
      </c>
      <c r="D739" s="832" t="s">
        <v>2207</v>
      </c>
      <c r="E739" s="832" t="s">
        <v>4959</v>
      </c>
      <c r="F739" s="832" t="s">
        <v>4978</v>
      </c>
      <c r="G739" s="832" t="s">
        <v>4979</v>
      </c>
      <c r="H739" s="849">
        <v>7</v>
      </c>
      <c r="I739" s="849">
        <v>3913</v>
      </c>
      <c r="J739" s="832">
        <v>1.148180751173709</v>
      </c>
      <c r="K739" s="832">
        <v>559</v>
      </c>
      <c r="L739" s="849">
        <v>6</v>
      </c>
      <c r="M739" s="849">
        <v>3408</v>
      </c>
      <c r="N739" s="832">
        <v>1</v>
      </c>
      <c r="O739" s="832">
        <v>568</v>
      </c>
      <c r="P739" s="849">
        <v>6</v>
      </c>
      <c r="Q739" s="849">
        <v>3408</v>
      </c>
      <c r="R739" s="837">
        <v>1</v>
      </c>
      <c r="S739" s="850">
        <v>568</v>
      </c>
    </row>
    <row r="740" spans="1:19" ht="14.4" customHeight="1" x14ac:dyDescent="0.3">
      <c r="A740" s="831" t="s">
        <v>4976</v>
      </c>
      <c r="B740" s="832" t="s">
        <v>4992</v>
      </c>
      <c r="C740" s="832" t="s">
        <v>605</v>
      </c>
      <c r="D740" s="832" t="s">
        <v>2207</v>
      </c>
      <c r="E740" s="832" t="s">
        <v>4959</v>
      </c>
      <c r="F740" s="832" t="s">
        <v>4967</v>
      </c>
      <c r="G740" s="832" t="s">
        <v>4968</v>
      </c>
      <c r="H740" s="849">
        <v>6</v>
      </c>
      <c r="I740" s="849">
        <v>510</v>
      </c>
      <c r="J740" s="832"/>
      <c r="K740" s="832">
        <v>85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4976</v>
      </c>
      <c r="B741" s="832" t="s">
        <v>4992</v>
      </c>
      <c r="C741" s="832" t="s">
        <v>605</v>
      </c>
      <c r="D741" s="832" t="s">
        <v>2207</v>
      </c>
      <c r="E741" s="832" t="s">
        <v>4959</v>
      </c>
      <c r="F741" s="832" t="s">
        <v>4969</v>
      </c>
      <c r="G741" s="832" t="s">
        <v>4970</v>
      </c>
      <c r="H741" s="849"/>
      <c r="I741" s="849"/>
      <c r="J741" s="832"/>
      <c r="K741" s="832"/>
      <c r="L741" s="849">
        <v>2</v>
      </c>
      <c r="M741" s="849">
        <v>614</v>
      </c>
      <c r="N741" s="832">
        <v>1</v>
      </c>
      <c r="O741" s="832">
        <v>307</v>
      </c>
      <c r="P741" s="849"/>
      <c r="Q741" s="849"/>
      <c r="R741" s="837"/>
      <c r="S741" s="850"/>
    </row>
    <row r="742" spans="1:19" ht="14.4" customHeight="1" x14ac:dyDescent="0.3">
      <c r="A742" s="831" t="s">
        <v>4976</v>
      </c>
      <c r="B742" s="832" t="s">
        <v>4992</v>
      </c>
      <c r="C742" s="832" t="s">
        <v>605</v>
      </c>
      <c r="D742" s="832" t="s">
        <v>2207</v>
      </c>
      <c r="E742" s="832" t="s">
        <v>4959</v>
      </c>
      <c r="F742" s="832" t="s">
        <v>4971</v>
      </c>
      <c r="G742" s="832" t="s">
        <v>4970</v>
      </c>
      <c r="H742" s="849">
        <v>33</v>
      </c>
      <c r="I742" s="849">
        <v>12243</v>
      </c>
      <c r="J742" s="832">
        <v>0.89495614035087723</v>
      </c>
      <c r="K742" s="832">
        <v>371</v>
      </c>
      <c r="L742" s="849">
        <v>36</v>
      </c>
      <c r="M742" s="849">
        <v>13680</v>
      </c>
      <c r="N742" s="832">
        <v>1</v>
      </c>
      <c r="O742" s="832">
        <v>380</v>
      </c>
      <c r="P742" s="849">
        <v>32</v>
      </c>
      <c r="Q742" s="849">
        <v>12160</v>
      </c>
      <c r="R742" s="837">
        <v>0.88888888888888884</v>
      </c>
      <c r="S742" s="850">
        <v>380</v>
      </c>
    </row>
    <row r="743" spans="1:19" ht="14.4" customHeight="1" x14ac:dyDescent="0.3">
      <c r="A743" s="831" t="s">
        <v>4976</v>
      </c>
      <c r="B743" s="832" t="s">
        <v>4992</v>
      </c>
      <c r="C743" s="832" t="s">
        <v>605</v>
      </c>
      <c r="D743" s="832" t="s">
        <v>2207</v>
      </c>
      <c r="E743" s="832" t="s">
        <v>4959</v>
      </c>
      <c r="F743" s="832" t="s">
        <v>5082</v>
      </c>
      <c r="G743" s="832" t="s">
        <v>5083</v>
      </c>
      <c r="H743" s="849">
        <v>1</v>
      </c>
      <c r="I743" s="849">
        <v>272</v>
      </c>
      <c r="J743" s="832"/>
      <c r="K743" s="832">
        <v>272</v>
      </c>
      <c r="L743" s="849"/>
      <c r="M743" s="849"/>
      <c r="N743" s="832"/>
      <c r="O743" s="832"/>
      <c r="P743" s="849">
        <v>3</v>
      </c>
      <c r="Q743" s="849">
        <v>816</v>
      </c>
      <c r="R743" s="837"/>
      <c r="S743" s="850">
        <v>272</v>
      </c>
    </row>
    <row r="744" spans="1:19" ht="14.4" customHeight="1" x14ac:dyDescent="0.3">
      <c r="A744" s="831" t="s">
        <v>4976</v>
      </c>
      <c r="B744" s="832" t="s">
        <v>4992</v>
      </c>
      <c r="C744" s="832" t="s">
        <v>605</v>
      </c>
      <c r="D744" s="832" t="s">
        <v>2207</v>
      </c>
      <c r="E744" s="832" t="s">
        <v>4959</v>
      </c>
      <c r="F744" s="832" t="s">
        <v>4989</v>
      </c>
      <c r="G744" s="832" t="s">
        <v>4990</v>
      </c>
      <c r="H744" s="849"/>
      <c r="I744" s="849"/>
      <c r="J744" s="832"/>
      <c r="K744" s="832"/>
      <c r="L744" s="849">
        <v>1</v>
      </c>
      <c r="M744" s="849">
        <v>404</v>
      </c>
      <c r="N744" s="832">
        <v>1</v>
      </c>
      <c r="O744" s="832">
        <v>404</v>
      </c>
      <c r="P744" s="849">
        <v>1</v>
      </c>
      <c r="Q744" s="849">
        <v>404</v>
      </c>
      <c r="R744" s="837">
        <v>1</v>
      </c>
      <c r="S744" s="850">
        <v>404</v>
      </c>
    </row>
    <row r="745" spans="1:19" ht="14.4" customHeight="1" x14ac:dyDescent="0.3">
      <c r="A745" s="831" t="s">
        <v>4976</v>
      </c>
      <c r="B745" s="832" t="s">
        <v>4992</v>
      </c>
      <c r="C745" s="832" t="s">
        <v>605</v>
      </c>
      <c r="D745" s="832" t="s">
        <v>2208</v>
      </c>
      <c r="E745" s="832" t="s">
        <v>4959</v>
      </c>
      <c r="F745" s="832" t="s">
        <v>4960</v>
      </c>
      <c r="G745" s="832" t="s">
        <v>4961</v>
      </c>
      <c r="H745" s="849"/>
      <c r="I745" s="849"/>
      <c r="J745" s="832"/>
      <c r="K745" s="832"/>
      <c r="L745" s="849"/>
      <c r="M745" s="849"/>
      <c r="N745" s="832"/>
      <c r="O745" s="832"/>
      <c r="P745" s="849">
        <v>28</v>
      </c>
      <c r="Q745" s="849">
        <v>7028</v>
      </c>
      <c r="R745" s="837"/>
      <c r="S745" s="850">
        <v>251</v>
      </c>
    </row>
    <row r="746" spans="1:19" ht="14.4" customHeight="1" x14ac:dyDescent="0.3">
      <c r="A746" s="831" t="s">
        <v>4976</v>
      </c>
      <c r="B746" s="832" t="s">
        <v>4992</v>
      </c>
      <c r="C746" s="832" t="s">
        <v>605</v>
      </c>
      <c r="D746" s="832" t="s">
        <v>2208</v>
      </c>
      <c r="E746" s="832" t="s">
        <v>4959</v>
      </c>
      <c r="F746" s="832" t="s">
        <v>4963</v>
      </c>
      <c r="G746" s="832" t="s">
        <v>4964</v>
      </c>
      <c r="H746" s="849"/>
      <c r="I746" s="849"/>
      <c r="J746" s="832"/>
      <c r="K746" s="832"/>
      <c r="L746" s="849"/>
      <c r="M746" s="849"/>
      <c r="N746" s="832"/>
      <c r="O746" s="832"/>
      <c r="P746" s="849">
        <v>105</v>
      </c>
      <c r="Q746" s="849">
        <v>13230</v>
      </c>
      <c r="R746" s="837"/>
      <c r="S746" s="850">
        <v>126</v>
      </c>
    </row>
    <row r="747" spans="1:19" ht="14.4" customHeight="1" x14ac:dyDescent="0.3">
      <c r="A747" s="831" t="s">
        <v>4976</v>
      </c>
      <c r="B747" s="832" t="s">
        <v>4992</v>
      </c>
      <c r="C747" s="832" t="s">
        <v>605</v>
      </c>
      <c r="D747" s="832" t="s">
        <v>2208</v>
      </c>
      <c r="E747" s="832" t="s">
        <v>4959</v>
      </c>
      <c r="F747" s="832" t="s">
        <v>4978</v>
      </c>
      <c r="G747" s="832" t="s">
        <v>4979</v>
      </c>
      <c r="H747" s="849"/>
      <c r="I747" s="849"/>
      <c r="J747" s="832"/>
      <c r="K747" s="832"/>
      <c r="L747" s="849"/>
      <c r="M747" s="849"/>
      <c r="N747" s="832"/>
      <c r="O747" s="832"/>
      <c r="P747" s="849">
        <v>11</v>
      </c>
      <c r="Q747" s="849">
        <v>6248</v>
      </c>
      <c r="R747" s="837"/>
      <c r="S747" s="850">
        <v>568</v>
      </c>
    </row>
    <row r="748" spans="1:19" ht="14.4" customHeight="1" x14ac:dyDescent="0.3">
      <c r="A748" s="831" t="s">
        <v>4976</v>
      </c>
      <c r="B748" s="832" t="s">
        <v>4992</v>
      </c>
      <c r="C748" s="832" t="s">
        <v>605</v>
      </c>
      <c r="D748" s="832" t="s">
        <v>2208</v>
      </c>
      <c r="E748" s="832" t="s">
        <v>4959</v>
      </c>
      <c r="F748" s="832" t="s">
        <v>5079</v>
      </c>
      <c r="G748" s="832" t="s">
        <v>5078</v>
      </c>
      <c r="H748" s="849"/>
      <c r="I748" s="849"/>
      <c r="J748" s="832"/>
      <c r="K748" s="832"/>
      <c r="L748" s="849"/>
      <c r="M748" s="849"/>
      <c r="N748" s="832"/>
      <c r="O748" s="832"/>
      <c r="P748" s="849">
        <v>1</v>
      </c>
      <c r="Q748" s="849">
        <v>761</v>
      </c>
      <c r="R748" s="837"/>
      <c r="S748" s="850">
        <v>761</v>
      </c>
    </row>
    <row r="749" spans="1:19" ht="14.4" customHeight="1" x14ac:dyDescent="0.3">
      <c r="A749" s="831" t="s">
        <v>4976</v>
      </c>
      <c r="B749" s="832" t="s">
        <v>4992</v>
      </c>
      <c r="C749" s="832" t="s">
        <v>605</v>
      </c>
      <c r="D749" s="832" t="s">
        <v>2208</v>
      </c>
      <c r="E749" s="832" t="s">
        <v>4959</v>
      </c>
      <c r="F749" s="832" t="s">
        <v>4980</v>
      </c>
      <c r="G749" s="832" t="s">
        <v>4981</v>
      </c>
      <c r="H749" s="849"/>
      <c r="I749" s="849"/>
      <c r="J749" s="832"/>
      <c r="K749" s="832"/>
      <c r="L749" s="849"/>
      <c r="M749" s="849"/>
      <c r="N749" s="832"/>
      <c r="O749" s="832"/>
      <c r="P749" s="849">
        <v>2</v>
      </c>
      <c r="Q749" s="849">
        <v>924</v>
      </c>
      <c r="R749" s="837"/>
      <c r="S749" s="850">
        <v>462</v>
      </c>
    </row>
    <row r="750" spans="1:19" ht="14.4" customHeight="1" x14ac:dyDescent="0.3">
      <c r="A750" s="831" t="s">
        <v>4976</v>
      </c>
      <c r="B750" s="832" t="s">
        <v>4992</v>
      </c>
      <c r="C750" s="832" t="s">
        <v>605</v>
      </c>
      <c r="D750" s="832" t="s">
        <v>2208</v>
      </c>
      <c r="E750" s="832" t="s">
        <v>4959</v>
      </c>
      <c r="F750" s="832" t="s">
        <v>4967</v>
      </c>
      <c r="G750" s="832" t="s">
        <v>4968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85</v>
      </c>
      <c r="R750" s="837"/>
      <c r="S750" s="850">
        <v>85</v>
      </c>
    </row>
    <row r="751" spans="1:19" ht="14.4" customHeight="1" x14ac:dyDescent="0.3">
      <c r="A751" s="831" t="s">
        <v>4976</v>
      </c>
      <c r="B751" s="832" t="s">
        <v>4992</v>
      </c>
      <c r="C751" s="832" t="s">
        <v>605</v>
      </c>
      <c r="D751" s="832" t="s">
        <v>2208</v>
      </c>
      <c r="E751" s="832" t="s">
        <v>4959</v>
      </c>
      <c r="F751" s="832" t="s">
        <v>4969</v>
      </c>
      <c r="G751" s="832" t="s">
        <v>4970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307</v>
      </c>
      <c r="R751" s="837"/>
      <c r="S751" s="850">
        <v>307</v>
      </c>
    </row>
    <row r="752" spans="1:19" ht="14.4" customHeight="1" x14ac:dyDescent="0.3">
      <c r="A752" s="831" t="s">
        <v>4976</v>
      </c>
      <c r="B752" s="832" t="s">
        <v>4992</v>
      </c>
      <c r="C752" s="832" t="s">
        <v>605</v>
      </c>
      <c r="D752" s="832" t="s">
        <v>2208</v>
      </c>
      <c r="E752" s="832" t="s">
        <v>4959</v>
      </c>
      <c r="F752" s="832" t="s">
        <v>4971</v>
      </c>
      <c r="G752" s="832" t="s">
        <v>4970</v>
      </c>
      <c r="H752" s="849"/>
      <c r="I752" s="849"/>
      <c r="J752" s="832"/>
      <c r="K752" s="832"/>
      <c r="L752" s="849"/>
      <c r="M752" s="849"/>
      <c r="N752" s="832"/>
      <c r="O752" s="832"/>
      <c r="P752" s="849">
        <v>22</v>
      </c>
      <c r="Q752" s="849">
        <v>8360</v>
      </c>
      <c r="R752" s="837"/>
      <c r="S752" s="850">
        <v>380</v>
      </c>
    </row>
    <row r="753" spans="1:19" ht="14.4" customHeight="1" x14ac:dyDescent="0.3">
      <c r="A753" s="831" t="s">
        <v>4976</v>
      </c>
      <c r="B753" s="832" t="s">
        <v>4992</v>
      </c>
      <c r="C753" s="832" t="s">
        <v>605</v>
      </c>
      <c r="D753" s="832" t="s">
        <v>2209</v>
      </c>
      <c r="E753" s="832" t="s">
        <v>4959</v>
      </c>
      <c r="F753" s="832" t="s">
        <v>4960</v>
      </c>
      <c r="G753" s="832" t="s">
        <v>4961</v>
      </c>
      <c r="H753" s="849"/>
      <c r="I753" s="849"/>
      <c r="J753" s="832"/>
      <c r="K753" s="832"/>
      <c r="L753" s="849">
        <v>4</v>
      </c>
      <c r="M753" s="849">
        <v>1004</v>
      </c>
      <c r="N753" s="832">
        <v>1</v>
      </c>
      <c r="O753" s="832">
        <v>251</v>
      </c>
      <c r="P753" s="849">
        <v>22</v>
      </c>
      <c r="Q753" s="849">
        <v>5522</v>
      </c>
      <c r="R753" s="837">
        <v>5.5</v>
      </c>
      <c r="S753" s="850">
        <v>251</v>
      </c>
    </row>
    <row r="754" spans="1:19" ht="14.4" customHeight="1" x14ac:dyDescent="0.3">
      <c r="A754" s="831" t="s">
        <v>4976</v>
      </c>
      <c r="B754" s="832" t="s">
        <v>4992</v>
      </c>
      <c r="C754" s="832" t="s">
        <v>605</v>
      </c>
      <c r="D754" s="832" t="s">
        <v>2209</v>
      </c>
      <c r="E754" s="832" t="s">
        <v>4959</v>
      </c>
      <c r="F754" s="832" t="s">
        <v>4963</v>
      </c>
      <c r="G754" s="832" t="s">
        <v>4964</v>
      </c>
      <c r="H754" s="849"/>
      <c r="I754" s="849"/>
      <c r="J754" s="832"/>
      <c r="K754" s="832"/>
      <c r="L754" s="849">
        <v>4</v>
      </c>
      <c r="M754" s="849">
        <v>504</v>
      </c>
      <c r="N754" s="832">
        <v>1</v>
      </c>
      <c r="O754" s="832">
        <v>126</v>
      </c>
      <c r="P754" s="849">
        <v>54</v>
      </c>
      <c r="Q754" s="849">
        <v>6804</v>
      </c>
      <c r="R754" s="837">
        <v>13.5</v>
      </c>
      <c r="S754" s="850">
        <v>126</v>
      </c>
    </row>
    <row r="755" spans="1:19" ht="14.4" customHeight="1" x14ac:dyDescent="0.3">
      <c r="A755" s="831" t="s">
        <v>4976</v>
      </c>
      <c r="B755" s="832" t="s">
        <v>4992</v>
      </c>
      <c r="C755" s="832" t="s">
        <v>605</v>
      </c>
      <c r="D755" s="832" t="s">
        <v>2209</v>
      </c>
      <c r="E755" s="832" t="s">
        <v>4959</v>
      </c>
      <c r="F755" s="832" t="s">
        <v>5076</v>
      </c>
      <c r="G755" s="832" t="s">
        <v>4979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495</v>
      </c>
      <c r="R755" s="837"/>
      <c r="S755" s="850">
        <v>495</v>
      </c>
    </row>
    <row r="756" spans="1:19" ht="14.4" customHeight="1" x14ac:dyDescent="0.3">
      <c r="A756" s="831" t="s">
        <v>4976</v>
      </c>
      <c r="B756" s="832" t="s">
        <v>4992</v>
      </c>
      <c r="C756" s="832" t="s">
        <v>605</v>
      </c>
      <c r="D756" s="832" t="s">
        <v>2209</v>
      </c>
      <c r="E756" s="832" t="s">
        <v>4959</v>
      </c>
      <c r="F756" s="832" t="s">
        <v>4978</v>
      </c>
      <c r="G756" s="832" t="s">
        <v>4979</v>
      </c>
      <c r="H756" s="849"/>
      <c r="I756" s="849"/>
      <c r="J756" s="832"/>
      <c r="K756" s="832"/>
      <c r="L756" s="849"/>
      <c r="M756" s="849"/>
      <c r="N756" s="832"/>
      <c r="O756" s="832"/>
      <c r="P756" s="849">
        <v>2</v>
      </c>
      <c r="Q756" s="849">
        <v>1136</v>
      </c>
      <c r="R756" s="837"/>
      <c r="S756" s="850">
        <v>568</v>
      </c>
    </row>
    <row r="757" spans="1:19" ht="14.4" customHeight="1" x14ac:dyDescent="0.3">
      <c r="A757" s="831" t="s">
        <v>4976</v>
      </c>
      <c r="B757" s="832" t="s">
        <v>4992</v>
      </c>
      <c r="C757" s="832" t="s">
        <v>605</v>
      </c>
      <c r="D757" s="832" t="s">
        <v>2209</v>
      </c>
      <c r="E757" s="832" t="s">
        <v>4959</v>
      </c>
      <c r="F757" s="832" t="s">
        <v>5079</v>
      </c>
      <c r="G757" s="832" t="s">
        <v>5078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761</v>
      </c>
      <c r="R757" s="837"/>
      <c r="S757" s="850">
        <v>761</v>
      </c>
    </row>
    <row r="758" spans="1:19" ht="14.4" customHeight="1" x14ac:dyDescent="0.3">
      <c r="A758" s="831" t="s">
        <v>4976</v>
      </c>
      <c r="B758" s="832" t="s">
        <v>4992</v>
      </c>
      <c r="C758" s="832" t="s">
        <v>605</v>
      </c>
      <c r="D758" s="832" t="s">
        <v>2209</v>
      </c>
      <c r="E758" s="832" t="s">
        <v>4959</v>
      </c>
      <c r="F758" s="832" t="s">
        <v>4967</v>
      </c>
      <c r="G758" s="832" t="s">
        <v>4968</v>
      </c>
      <c r="H758" s="849"/>
      <c r="I758" s="849"/>
      <c r="J758" s="832"/>
      <c r="K758" s="832"/>
      <c r="L758" s="849"/>
      <c r="M758" s="849"/>
      <c r="N758" s="832"/>
      <c r="O758" s="832"/>
      <c r="P758" s="849">
        <v>2</v>
      </c>
      <c r="Q758" s="849">
        <v>170</v>
      </c>
      <c r="R758" s="837"/>
      <c r="S758" s="850">
        <v>85</v>
      </c>
    </row>
    <row r="759" spans="1:19" ht="14.4" customHeight="1" x14ac:dyDescent="0.3">
      <c r="A759" s="831" t="s">
        <v>4976</v>
      </c>
      <c r="B759" s="832" t="s">
        <v>4992</v>
      </c>
      <c r="C759" s="832" t="s">
        <v>605</v>
      </c>
      <c r="D759" s="832" t="s">
        <v>2209</v>
      </c>
      <c r="E759" s="832" t="s">
        <v>4959</v>
      </c>
      <c r="F759" s="832" t="s">
        <v>4969</v>
      </c>
      <c r="G759" s="832" t="s">
        <v>4970</v>
      </c>
      <c r="H759" s="849"/>
      <c r="I759" s="849"/>
      <c r="J759" s="832"/>
      <c r="K759" s="832"/>
      <c r="L759" s="849"/>
      <c r="M759" s="849"/>
      <c r="N759" s="832"/>
      <c r="O759" s="832"/>
      <c r="P759" s="849">
        <v>6</v>
      </c>
      <c r="Q759" s="849">
        <v>1842</v>
      </c>
      <c r="R759" s="837"/>
      <c r="S759" s="850">
        <v>307</v>
      </c>
    </row>
    <row r="760" spans="1:19" ht="14.4" customHeight="1" x14ac:dyDescent="0.3">
      <c r="A760" s="831" t="s">
        <v>4976</v>
      </c>
      <c r="B760" s="832" t="s">
        <v>4992</v>
      </c>
      <c r="C760" s="832" t="s">
        <v>605</v>
      </c>
      <c r="D760" s="832" t="s">
        <v>2209</v>
      </c>
      <c r="E760" s="832" t="s">
        <v>4959</v>
      </c>
      <c r="F760" s="832" t="s">
        <v>4971</v>
      </c>
      <c r="G760" s="832" t="s">
        <v>4970</v>
      </c>
      <c r="H760" s="849"/>
      <c r="I760" s="849"/>
      <c r="J760" s="832"/>
      <c r="K760" s="832"/>
      <c r="L760" s="849">
        <v>4</v>
      </c>
      <c r="M760" s="849">
        <v>1520</v>
      </c>
      <c r="N760" s="832">
        <v>1</v>
      </c>
      <c r="O760" s="832">
        <v>380</v>
      </c>
      <c r="P760" s="849">
        <v>19</v>
      </c>
      <c r="Q760" s="849">
        <v>7220</v>
      </c>
      <c r="R760" s="837">
        <v>4.75</v>
      </c>
      <c r="S760" s="850">
        <v>380</v>
      </c>
    </row>
    <row r="761" spans="1:19" ht="14.4" customHeight="1" x14ac:dyDescent="0.3">
      <c r="A761" s="831" t="s">
        <v>4976</v>
      </c>
      <c r="B761" s="832" t="s">
        <v>4992</v>
      </c>
      <c r="C761" s="832" t="s">
        <v>605</v>
      </c>
      <c r="D761" s="832" t="s">
        <v>2209</v>
      </c>
      <c r="E761" s="832" t="s">
        <v>4959</v>
      </c>
      <c r="F761" s="832" t="s">
        <v>5082</v>
      </c>
      <c r="G761" s="832" t="s">
        <v>5083</v>
      </c>
      <c r="H761" s="849"/>
      <c r="I761" s="849"/>
      <c r="J761" s="832"/>
      <c r="K761" s="832"/>
      <c r="L761" s="849"/>
      <c r="M761" s="849"/>
      <c r="N761" s="832"/>
      <c r="O761" s="832"/>
      <c r="P761" s="849">
        <v>1</v>
      </c>
      <c r="Q761" s="849">
        <v>272</v>
      </c>
      <c r="R761" s="837"/>
      <c r="S761" s="850">
        <v>272</v>
      </c>
    </row>
    <row r="762" spans="1:19" ht="14.4" customHeight="1" x14ac:dyDescent="0.3">
      <c r="A762" s="831" t="s">
        <v>4976</v>
      </c>
      <c r="B762" s="832" t="s">
        <v>4992</v>
      </c>
      <c r="C762" s="832" t="s">
        <v>605</v>
      </c>
      <c r="D762" s="832" t="s">
        <v>4944</v>
      </c>
      <c r="E762" s="832" t="s">
        <v>4959</v>
      </c>
      <c r="F762" s="832" t="s">
        <v>4960</v>
      </c>
      <c r="G762" s="832" t="s">
        <v>4961</v>
      </c>
      <c r="H762" s="849">
        <v>4</v>
      </c>
      <c r="I762" s="849">
        <v>940</v>
      </c>
      <c r="J762" s="832">
        <v>1.8725099601593624</v>
      </c>
      <c r="K762" s="832">
        <v>235</v>
      </c>
      <c r="L762" s="849">
        <v>2</v>
      </c>
      <c r="M762" s="849">
        <v>502</v>
      </c>
      <c r="N762" s="832">
        <v>1</v>
      </c>
      <c r="O762" s="832">
        <v>251</v>
      </c>
      <c r="P762" s="849"/>
      <c r="Q762" s="849"/>
      <c r="R762" s="837"/>
      <c r="S762" s="850"/>
    </row>
    <row r="763" spans="1:19" ht="14.4" customHeight="1" x14ac:dyDescent="0.3">
      <c r="A763" s="831" t="s">
        <v>4976</v>
      </c>
      <c r="B763" s="832" t="s">
        <v>4992</v>
      </c>
      <c r="C763" s="832" t="s">
        <v>605</v>
      </c>
      <c r="D763" s="832" t="s">
        <v>4944</v>
      </c>
      <c r="E763" s="832" t="s">
        <v>4959</v>
      </c>
      <c r="F763" s="832" t="s">
        <v>4963</v>
      </c>
      <c r="G763" s="832" t="s">
        <v>4964</v>
      </c>
      <c r="H763" s="849">
        <v>5</v>
      </c>
      <c r="I763" s="849">
        <v>590</v>
      </c>
      <c r="J763" s="832">
        <v>1.5608465608465609</v>
      </c>
      <c r="K763" s="832">
        <v>118</v>
      </c>
      <c r="L763" s="849">
        <v>3</v>
      </c>
      <c r="M763" s="849">
        <v>378</v>
      </c>
      <c r="N763" s="832">
        <v>1</v>
      </c>
      <c r="O763" s="832">
        <v>126</v>
      </c>
      <c r="P763" s="849"/>
      <c r="Q763" s="849"/>
      <c r="R763" s="837"/>
      <c r="S763" s="850"/>
    </row>
    <row r="764" spans="1:19" ht="14.4" customHeight="1" x14ac:dyDescent="0.3">
      <c r="A764" s="831" t="s">
        <v>4976</v>
      </c>
      <c r="B764" s="832" t="s">
        <v>4992</v>
      </c>
      <c r="C764" s="832" t="s">
        <v>605</v>
      </c>
      <c r="D764" s="832" t="s">
        <v>4944</v>
      </c>
      <c r="E764" s="832" t="s">
        <v>4959</v>
      </c>
      <c r="F764" s="832" t="s">
        <v>4978</v>
      </c>
      <c r="G764" s="832" t="s">
        <v>4979</v>
      </c>
      <c r="H764" s="849">
        <v>1</v>
      </c>
      <c r="I764" s="849">
        <v>559</v>
      </c>
      <c r="J764" s="832">
        <v>0.98415492957746475</v>
      </c>
      <c r="K764" s="832">
        <v>559</v>
      </c>
      <c r="L764" s="849">
        <v>1</v>
      </c>
      <c r="M764" s="849">
        <v>568</v>
      </c>
      <c r="N764" s="832">
        <v>1</v>
      </c>
      <c r="O764" s="832">
        <v>568</v>
      </c>
      <c r="P764" s="849"/>
      <c r="Q764" s="849"/>
      <c r="R764" s="837"/>
      <c r="S764" s="850"/>
    </row>
    <row r="765" spans="1:19" ht="14.4" customHeight="1" x14ac:dyDescent="0.3">
      <c r="A765" s="831" t="s">
        <v>4976</v>
      </c>
      <c r="B765" s="832" t="s">
        <v>4992</v>
      </c>
      <c r="C765" s="832" t="s">
        <v>605</v>
      </c>
      <c r="D765" s="832" t="s">
        <v>4944</v>
      </c>
      <c r="E765" s="832" t="s">
        <v>4959</v>
      </c>
      <c r="F765" s="832" t="s">
        <v>4969</v>
      </c>
      <c r="G765" s="832" t="s">
        <v>4970</v>
      </c>
      <c r="H765" s="849">
        <v>3</v>
      </c>
      <c r="I765" s="849">
        <v>897</v>
      </c>
      <c r="J765" s="832"/>
      <c r="K765" s="832">
        <v>299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4976</v>
      </c>
      <c r="B766" s="832" t="s">
        <v>4992</v>
      </c>
      <c r="C766" s="832" t="s">
        <v>605</v>
      </c>
      <c r="D766" s="832" t="s">
        <v>4944</v>
      </c>
      <c r="E766" s="832" t="s">
        <v>4959</v>
      </c>
      <c r="F766" s="832" t="s">
        <v>4971</v>
      </c>
      <c r="G766" s="832" t="s">
        <v>4970</v>
      </c>
      <c r="H766" s="849">
        <v>1</v>
      </c>
      <c r="I766" s="849">
        <v>371</v>
      </c>
      <c r="J766" s="832">
        <v>0.97631578947368425</v>
      </c>
      <c r="K766" s="832">
        <v>371</v>
      </c>
      <c r="L766" s="849">
        <v>1</v>
      </c>
      <c r="M766" s="849">
        <v>380</v>
      </c>
      <c r="N766" s="832">
        <v>1</v>
      </c>
      <c r="O766" s="832">
        <v>380</v>
      </c>
      <c r="P766" s="849"/>
      <c r="Q766" s="849"/>
      <c r="R766" s="837"/>
      <c r="S766" s="850"/>
    </row>
    <row r="767" spans="1:19" ht="14.4" customHeight="1" x14ac:dyDescent="0.3">
      <c r="A767" s="831" t="s">
        <v>4976</v>
      </c>
      <c r="B767" s="832" t="s">
        <v>4992</v>
      </c>
      <c r="C767" s="832" t="s">
        <v>605</v>
      </c>
      <c r="D767" s="832" t="s">
        <v>4944</v>
      </c>
      <c r="E767" s="832" t="s">
        <v>4959</v>
      </c>
      <c r="F767" s="832" t="s">
        <v>5082</v>
      </c>
      <c r="G767" s="832" t="s">
        <v>5083</v>
      </c>
      <c r="H767" s="849"/>
      <c r="I767" s="849"/>
      <c r="J767" s="832"/>
      <c r="K767" s="832"/>
      <c r="L767" s="849">
        <v>2</v>
      </c>
      <c r="M767" s="849">
        <v>544</v>
      </c>
      <c r="N767" s="832">
        <v>1</v>
      </c>
      <c r="O767" s="832">
        <v>272</v>
      </c>
      <c r="P767" s="849"/>
      <c r="Q767" s="849"/>
      <c r="R767" s="837"/>
      <c r="S767" s="850"/>
    </row>
    <row r="768" spans="1:19" ht="14.4" customHeight="1" x14ac:dyDescent="0.3">
      <c r="A768" s="831" t="s">
        <v>4976</v>
      </c>
      <c r="B768" s="832" t="s">
        <v>4992</v>
      </c>
      <c r="C768" s="832" t="s">
        <v>605</v>
      </c>
      <c r="D768" s="832" t="s">
        <v>4944</v>
      </c>
      <c r="E768" s="832" t="s">
        <v>4959</v>
      </c>
      <c r="F768" s="832" t="s">
        <v>4989</v>
      </c>
      <c r="G768" s="832" t="s">
        <v>4990</v>
      </c>
      <c r="H768" s="849"/>
      <c r="I768" s="849"/>
      <c r="J768" s="832"/>
      <c r="K768" s="832"/>
      <c r="L768" s="849">
        <v>1</v>
      </c>
      <c r="M768" s="849">
        <v>404</v>
      </c>
      <c r="N768" s="832">
        <v>1</v>
      </c>
      <c r="O768" s="832">
        <v>404</v>
      </c>
      <c r="P768" s="849"/>
      <c r="Q768" s="849"/>
      <c r="R768" s="837"/>
      <c r="S768" s="850"/>
    </row>
    <row r="769" spans="1:19" ht="14.4" customHeight="1" x14ac:dyDescent="0.3">
      <c r="A769" s="831" t="s">
        <v>4976</v>
      </c>
      <c r="B769" s="832" t="s">
        <v>4992</v>
      </c>
      <c r="C769" s="832" t="s">
        <v>605</v>
      </c>
      <c r="D769" s="832" t="s">
        <v>4945</v>
      </c>
      <c r="E769" s="832" t="s">
        <v>4959</v>
      </c>
      <c r="F769" s="832" t="s">
        <v>4960</v>
      </c>
      <c r="G769" s="832" t="s">
        <v>4961</v>
      </c>
      <c r="H769" s="849"/>
      <c r="I769" s="849"/>
      <c r="J769" s="832"/>
      <c r="K769" s="832"/>
      <c r="L769" s="849">
        <v>4</v>
      </c>
      <c r="M769" s="849">
        <v>1004</v>
      </c>
      <c r="N769" s="832">
        <v>1</v>
      </c>
      <c r="O769" s="832">
        <v>251</v>
      </c>
      <c r="P769" s="849"/>
      <c r="Q769" s="849"/>
      <c r="R769" s="837"/>
      <c r="S769" s="850"/>
    </row>
    <row r="770" spans="1:19" ht="14.4" customHeight="1" x14ac:dyDescent="0.3">
      <c r="A770" s="831" t="s">
        <v>4976</v>
      </c>
      <c r="B770" s="832" t="s">
        <v>4992</v>
      </c>
      <c r="C770" s="832" t="s">
        <v>605</v>
      </c>
      <c r="D770" s="832" t="s">
        <v>4945</v>
      </c>
      <c r="E770" s="832" t="s">
        <v>4959</v>
      </c>
      <c r="F770" s="832" t="s">
        <v>4963</v>
      </c>
      <c r="G770" s="832" t="s">
        <v>4964</v>
      </c>
      <c r="H770" s="849"/>
      <c r="I770" s="849"/>
      <c r="J770" s="832"/>
      <c r="K770" s="832"/>
      <c r="L770" s="849">
        <v>4</v>
      </c>
      <c r="M770" s="849">
        <v>504</v>
      </c>
      <c r="N770" s="832">
        <v>1</v>
      </c>
      <c r="O770" s="832">
        <v>126</v>
      </c>
      <c r="P770" s="849"/>
      <c r="Q770" s="849"/>
      <c r="R770" s="837"/>
      <c r="S770" s="850"/>
    </row>
    <row r="771" spans="1:19" ht="14.4" customHeight="1" x14ac:dyDescent="0.3">
      <c r="A771" s="831" t="s">
        <v>4976</v>
      </c>
      <c r="B771" s="832" t="s">
        <v>4992</v>
      </c>
      <c r="C771" s="832" t="s">
        <v>605</v>
      </c>
      <c r="D771" s="832" t="s">
        <v>4945</v>
      </c>
      <c r="E771" s="832" t="s">
        <v>4959</v>
      </c>
      <c r="F771" s="832" t="s">
        <v>4969</v>
      </c>
      <c r="G771" s="832" t="s">
        <v>4970</v>
      </c>
      <c r="H771" s="849"/>
      <c r="I771" s="849"/>
      <c r="J771" s="832"/>
      <c r="K771" s="832"/>
      <c r="L771" s="849">
        <v>5</v>
      </c>
      <c r="M771" s="849">
        <v>1535</v>
      </c>
      <c r="N771" s="832">
        <v>1</v>
      </c>
      <c r="O771" s="832">
        <v>307</v>
      </c>
      <c r="P771" s="849"/>
      <c r="Q771" s="849"/>
      <c r="R771" s="837"/>
      <c r="S771" s="850"/>
    </row>
    <row r="772" spans="1:19" ht="14.4" customHeight="1" x14ac:dyDescent="0.3">
      <c r="A772" s="831" t="s">
        <v>4976</v>
      </c>
      <c r="B772" s="832" t="s">
        <v>4992</v>
      </c>
      <c r="C772" s="832" t="s">
        <v>605</v>
      </c>
      <c r="D772" s="832" t="s">
        <v>4946</v>
      </c>
      <c r="E772" s="832" t="s">
        <v>4959</v>
      </c>
      <c r="F772" s="832" t="s">
        <v>4960</v>
      </c>
      <c r="G772" s="832" t="s">
        <v>4961</v>
      </c>
      <c r="H772" s="849">
        <v>30</v>
      </c>
      <c r="I772" s="849">
        <v>7050</v>
      </c>
      <c r="J772" s="832">
        <v>0.36009806926141585</v>
      </c>
      <c r="K772" s="832">
        <v>235</v>
      </c>
      <c r="L772" s="849">
        <v>78</v>
      </c>
      <c r="M772" s="849">
        <v>19578</v>
      </c>
      <c r="N772" s="832">
        <v>1</v>
      </c>
      <c r="O772" s="832">
        <v>251</v>
      </c>
      <c r="P772" s="849">
        <v>31</v>
      </c>
      <c r="Q772" s="849">
        <v>7781</v>
      </c>
      <c r="R772" s="837">
        <v>0.39743589743589741</v>
      </c>
      <c r="S772" s="850">
        <v>251</v>
      </c>
    </row>
    <row r="773" spans="1:19" ht="14.4" customHeight="1" x14ac:dyDescent="0.3">
      <c r="A773" s="831" t="s">
        <v>4976</v>
      </c>
      <c r="B773" s="832" t="s">
        <v>4992</v>
      </c>
      <c r="C773" s="832" t="s">
        <v>605</v>
      </c>
      <c r="D773" s="832" t="s">
        <v>4946</v>
      </c>
      <c r="E773" s="832" t="s">
        <v>4959</v>
      </c>
      <c r="F773" s="832" t="s">
        <v>4963</v>
      </c>
      <c r="G773" s="832" t="s">
        <v>4964</v>
      </c>
      <c r="H773" s="849">
        <v>36</v>
      </c>
      <c r="I773" s="849">
        <v>4248</v>
      </c>
      <c r="J773" s="832">
        <v>0.48163265306122449</v>
      </c>
      <c r="K773" s="832">
        <v>118</v>
      </c>
      <c r="L773" s="849">
        <v>70</v>
      </c>
      <c r="M773" s="849">
        <v>8820</v>
      </c>
      <c r="N773" s="832">
        <v>1</v>
      </c>
      <c r="O773" s="832">
        <v>126</v>
      </c>
      <c r="P773" s="849">
        <v>126</v>
      </c>
      <c r="Q773" s="849">
        <v>15876</v>
      </c>
      <c r="R773" s="837">
        <v>1.8</v>
      </c>
      <c r="S773" s="850">
        <v>126</v>
      </c>
    </row>
    <row r="774" spans="1:19" ht="14.4" customHeight="1" x14ac:dyDescent="0.3">
      <c r="A774" s="831" t="s">
        <v>4976</v>
      </c>
      <c r="B774" s="832" t="s">
        <v>4992</v>
      </c>
      <c r="C774" s="832" t="s">
        <v>605</v>
      </c>
      <c r="D774" s="832" t="s">
        <v>4946</v>
      </c>
      <c r="E774" s="832" t="s">
        <v>4959</v>
      </c>
      <c r="F774" s="832" t="s">
        <v>5075</v>
      </c>
      <c r="G774" s="832" t="s">
        <v>4990</v>
      </c>
      <c r="H774" s="849">
        <v>1</v>
      </c>
      <c r="I774" s="849">
        <v>323</v>
      </c>
      <c r="J774" s="832"/>
      <c r="K774" s="832">
        <v>323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4976</v>
      </c>
      <c r="B775" s="832" t="s">
        <v>4992</v>
      </c>
      <c r="C775" s="832" t="s">
        <v>605</v>
      </c>
      <c r="D775" s="832" t="s">
        <v>4946</v>
      </c>
      <c r="E775" s="832" t="s">
        <v>4959</v>
      </c>
      <c r="F775" s="832" t="s">
        <v>5076</v>
      </c>
      <c r="G775" s="832" t="s">
        <v>4979</v>
      </c>
      <c r="H775" s="849">
        <v>18</v>
      </c>
      <c r="I775" s="849">
        <v>8766</v>
      </c>
      <c r="J775" s="832">
        <v>1.3622377622377622</v>
      </c>
      <c r="K775" s="832">
        <v>487</v>
      </c>
      <c r="L775" s="849">
        <v>13</v>
      </c>
      <c r="M775" s="849">
        <v>6435</v>
      </c>
      <c r="N775" s="832">
        <v>1</v>
      </c>
      <c r="O775" s="832">
        <v>495</v>
      </c>
      <c r="P775" s="849"/>
      <c r="Q775" s="849"/>
      <c r="R775" s="837"/>
      <c r="S775" s="850"/>
    </row>
    <row r="776" spans="1:19" ht="14.4" customHeight="1" x14ac:dyDescent="0.3">
      <c r="A776" s="831" t="s">
        <v>4976</v>
      </c>
      <c r="B776" s="832" t="s">
        <v>4992</v>
      </c>
      <c r="C776" s="832" t="s">
        <v>605</v>
      </c>
      <c r="D776" s="832" t="s">
        <v>4946</v>
      </c>
      <c r="E776" s="832" t="s">
        <v>4959</v>
      </c>
      <c r="F776" s="832" t="s">
        <v>4967</v>
      </c>
      <c r="G776" s="832" t="s">
        <v>4968</v>
      </c>
      <c r="H776" s="849"/>
      <c r="I776" s="849"/>
      <c r="J776" s="832"/>
      <c r="K776" s="832"/>
      <c r="L776" s="849">
        <v>14</v>
      </c>
      <c r="M776" s="849">
        <v>1190</v>
      </c>
      <c r="N776" s="832">
        <v>1</v>
      </c>
      <c r="O776" s="832">
        <v>85</v>
      </c>
      <c r="P776" s="849"/>
      <c r="Q776" s="849"/>
      <c r="R776" s="837"/>
      <c r="S776" s="850"/>
    </row>
    <row r="777" spans="1:19" ht="14.4" customHeight="1" x14ac:dyDescent="0.3">
      <c r="A777" s="831" t="s">
        <v>4976</v>
      </c>
      <c r="B777" s="832" t="s">
        <v>4992</v>
      </c>
      <c r="C777" s="832" t="s">
        <v>605</v>
      </c>
      <c r="D777" s="832" t="s">
        <v>4946</v>
      </c>
      <c r="E777" s="832" t="s">
        <v>4959</v>
      </c>
      <c r="F777" s="832" t="s">
        <v>4969</v>
      </c>
      <c r="G777" s="832" t="s">
        <v>4970</v>
      </c>
      <c r="H777" s="849">
        <v>19</v>
      </c>
      <c r="I777" s="849">
        <v>5681</v>
      </c>
      <c r="J777" s="832">
        <v>0.19077202055139528</v>
      </c>
      <c r="K777" s="832">
        <v>299</v>
      </c>
      <c r="L777" s="849">
        <v>97</v>
      </c>
      <c r="M777" s="849">
        <v>29779</v>
      </c>
      <c r="N777" s="832">
        <v>1</v>
      </c>
      <c r="O777" s="832">
        <v>307</v>
      </c>
      <c r="P777" s="849">
        <v>33</v>
      </c>
      <c r="Q777" s="849">
        <v>10131</v>
      </c>
      <c r="R777" s="837">
        <v>0.34020618556701032</v>
      </c>
      <c r="S777" s="850">
        <v>307</v>
      </c>
    </row>
    <row r="778" spans="1:19" ht="14.4" customHeight="1" x14ac:dyDescent="0.3">
      <c r="A778" s="831" t="s">
        <v>4976</v>
      </c>
      <c r="B778" s="832" t="s">
        <v>4992</v>
      </c>
      <c r="C778" s="832" t="s">
        <v>605</v>
      </c>
      <c r="D778" s="832" t="s">
        <v>4946</v>
      </c>
      <c r="E778" s="832" t="s">
        <v>4959</v>
      </c>
      <c r="F778" s="832" t="s">
        <v>4971</v>
      </c>
      <c r="G778" s="832" t="s">
        <v>4970</v>
      </c>
      <c r="H778" s="849"/>
      <c r="I778" s="849"/>
      <c r="J778" s="832"/>
      <c r="K778" s="832"/>
      <c r="L778" s="849">
        <v>1</v>
      </c>
      <c r="M778" s="849">
        <v>380</v>
      </c>
      <c r="N778" s="832">
        <v>1</v>
      </c>
      <c r="O778" s="832">
        <v>380</v>
      </c>
      <c r="P778" s="849"/>
      <c r="Q778" s="849"/>
      <c r="R778" s="837"/>
      <c r="S778" s="850"/>
    </row>
    <row r="779" spans="1:19" ht="14.4" customHeight="1" x14ac:dyDescent="0.3">
      <c r="A779" s="831" t="s">
        <v>4976</v>
      </c>
      <c r="B779" s="832" t="s">
        <v>4992</v>
      </c>
      <c r="C779" s="832" t="s">
        <v>605</v>
      </c>
      <c r="D779" s="832" t="s">
        <v>4946</v>
      </c>
      <c r="E779" s="832" t="s">
        <v>4959</v>
      </c>
      <c r="F779" s="832" t="s">
        <v>5082</v>
      </c>
      <c r="G779" s="832" t="s">
        <v>5083</v>
      </c>
      <c r="H779" s="849">
        <v>1</v>
      </c>
      <c r="I779" s="849">
        <v>272</v>
      </c>
      <c r="J779" s="832"/>
      <c r="K779" s="832">
        <v>272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4976</v>
      </c>
      <c r="B780" s="832" t="s">
        <v>4992</v>
      </c>
      <c r="C780" s="832" t="s">
        <v>605</v>
      </c>
      <c r="D780" s="832" t="s">
        <v>2210</v>
      </c>
      <c r="E780" s="832" t="s">
        <v>4959</v>
      </c>
      <c r="F780" s="832" t="s">
        <v>4960</v>
      </c>
      <c r="G780" s="832" t="s">
        <v>4961</v>
      </c>
      <c r="H780" s="849">
        <v>19</v>
      </c>
      <c r="I780" s="849">
        <v>4465</v>
      </c>
      <c r="J780" s="832">
        <v>2.9648074369189907</v>
      </c>
      <c r="K780" s="832">
        <v>235</v>
      </c>
      <c r="L780" s="849">
        <v>6</v>
      </c>
      <c r="M780" s="849">
        <v>1506</v>
      </c>
      <c r="N780" s="832">
        <v>1</v>
      </c>
      <c r="O780" s="832">
        <v>251</v>
      </c>
      <c r="P780" s="849">
        <v>5</v>
      </c>
      <c r="Q780" s="849">
        <v>1255</v>
      </c>
      <c r="R780" s="837">
        <v>0.83333333333333337</v>
      </c>
      <c r="S780" s="850">
        <v>251</v>
      </c>
    </row>
    <row r="781" spans="1:19" ht="14.4" customHeight="1" x14ac:dyDescent="0.3">
      <c r="A781" s="831" t="s">
        <v>4976</v>
      </c>
      <c r="B781" s="832" t="s">
        <v>4992</v>
      </c>
      <c r="C781" s="832" t="s">
        <v>605</v>
      </c>
      <c r="D781" s="832" t="s">
        <v>2210</v>
      </c>
      <c r="E781" s="832" t="s">
        <v>4959</v>
      </c>
      <c r="F781" s="832" t="s">
        <v>4963</v>
      </c>
      <c r="G781" s="832" t="s">
        <v>4964</v>
      </c>
      <c r="H781" s="849">
        <v>4</v>
      </c>
      <c r="I781" s="849">
        <v>472</v>
      </c>
      <c r="J781" s="832"/>
      <c r="K781" s="832">
        <v>118</v>
      </c>
      <c r="L781" s="849"/>
      <c r="M781" s="849"/>
      <c r="N781" s="832"/>
      <c r="O781" s="832"/>
      <c r="P781" s="849">
        <v>9</v>
      </c>
      <c r="Q781" s="849">
        <v>1134</v>
      </c>
      <c r="R781" s="837"/>
      <c r="S781" s="850">
        <v>126</v>
      </c>
    </row>
    <row r="782" spans="1:19" ht="14.4" customHeight="1" x14ac:dyDescent="0.3">
      <c r="A782" s="831" t="s">
        <v>4976</v>
      </c>
      <c r="B782" s="832" t="s">
        <v>4992</v>
      </c>
      <c r="C782" s="832" t="s">
        <v>605</v>
      </c>
      <c r="D782" s="832" t="s">
        <v>2210</v>
      </c>
      <c r="E782" s="832" t="s">
        <v>4959</v>
      </c>
      <c r="F782" s="832" t="s">
        <v>5076</v>
      </c>
      <c r="G782" s="832" t="s">
        <v>4979</v>
      </c>
      <c r="H782" s="849">
        <v>16</v>
      </c>
      <c r="I782" s="849">
        <v>7792</v>
      </c>
      <c r="J782" s="832">
        <v>2.6235690235690234</v>
      </c>
      <c r="K782" s="832">
        <v>487</v>
      </c>
      <c r="L782" s="849">
        <v>6</v>
      </c>
      <c r="M782" s="849">
        <v>2970</v>
      </c>
      <c r="N782" s="832">
        <v>1</v>
      </c>
      <c r="O782" s="832">
        <v>495</v>
      </c>
      <c r="P782" s="849">
        <v>2</v>
      </c>
      <c r="Q782" s="849">
        <v>990</v>
      </c>
      <c r="R782" s="837">
        <v>0.33333333333333331</v>
      </c>
      <c r="S782" s="850">
        <v>495</v>
      </c>
    </row>
    <row r="783" spans="1:19" ht="14.4" customHeight="1" x14ac:dyDescent="0.3">
      <c r="A783" s="831" t="s">
        <v>4976</v>
      </c>
      <c r="B783" s="832" t="s">
        <v>4992</v>
      </c>
      <c r="C783" s="832" t="s">
        <v>605</v>
      </c>
      <c r="D783" s="832" t="s">
        <v>2210</v>
      </c>
      <c r="E783" s="832" t="s">
        <v>4959</v>
      </c>
      <c r="F783" s="832" t="s">
        <v>4978</v>
      </c>
      <c r="G783" s="832" t="s">
        <v>4979</v>
      </c>
      <c r="H783" s="849">
        <v>1</v>
      </c>
      <c r="I783" s="849">
        <v>559</v>
      </c>
      <c r="J783" s="832"/>
      <c r="K783" s="832">
        <v>559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4976</v>
      </c>
      <c r="B784" s="832" t="s">
        <v>4992</v>
      </c>
      <c r="C784" s="832" t="s">
        <v>605</v>
      </c>
      <c r="D784" s="832" t="s">
        <v>2210</v>
      </c>
      <c r="E784" s="832" t="s">
        <v>4959</v>
      </c>
      <c r="F784" s="832" t="s">
        <v>4969</v>
      </c>
      <c r="G784" s="832" t="s">
        <v>4970</v>
      </c>
      <c r="H784" s="849">
        <v>16</v>
      </c>
      <c r="I784" s="849">
        <v>4784</v>
      </c>
      <c r="J784" s="832">
        <v>5.1943539630836044</v>
      </c>
      <c r="K784" s="832">
        <v>299</v>
      </c>
      <c r="L784" s="849">
        <v>3</v>
      </c>
      <c r="M784" s="849">
        <v>921</v>
      </c>
      <c r="N784" s="832">
        <v>1</v>
      </c>
      <c r="O784" s="832">
        <v>307</v>
      </c>
      <c r="P784" s="849">
        <v>4</v>
      </c>
      <c r="Q784" s="849">
        <v>1228</v>
      </c>
      <c r="R784" s="837">
        <v>1.3333333333333333</v>
      </c>
      <c r="S784" s="850">
        <v>307</v>
      </c>
    </row>
    <row r="785" spans="1:19" ht="14.4" customHeight="1" x14ac:dyDescent="0.3">
      <c r="A785" s="831" t="s">
        <v>4976</v>
      </c>
      <c r="B785" s="832" t="s">
        <v>4992</v>
      </c>
      <c r="C785" s="832" t="s">
        <v>605</v>
      </c>
      <c r="D785" s="832" t="s">
        <v>4947</v>
      </c>
      <c r="E785" s="832" t="s">
        <v>4959</v>
      </c>
      <c r="F785" s="832" t="s">
        <v>4960</v>
      </c>
      <c r="G785" s="832" t="s">
        <v>4961</v>
      </c>
      <c r="H785" s="849">
        <v>1</v>
      </c>
      <c r="I785" s="849">
        <v>235</v>
      </c>
      <c r="J785" s="832">
        <v>0.93625498007968122</v>
      </c>
      <c r="K785" s="832">
        <v>235</v>
      </c>
      <c r="L785" s="849">
        <v>1</v>
      </c>
      <c r="M785" s="849">
        <v>251</v>
      </c>
      <c r="N785" s="832">
        <v>1</v>
      </c>
      <c r="O785" s="832">
        <v>251</v>
      </c>
      <c r="P785" s="849">
        <v>1</v>
      </c>
      <c r="Q785" s="849">
        <v>251</v>
      </c>
      <c r="R785" s="837">
        <v>1</v>
      </c>
      <c r="S785" s="850">
        <v>251</v>
      </c>
    </row>
    <row r="786" spans="1:19" ht="14.4" customHeight="1" x14ac:dyDescent="0.3">
      <c r="A786" s="831" t="s">
        <v>4976</v>
      </c>
      <c r="B786" s="832" t="s">
        <v>4992</v>
      </c>
      <c r="C786" s="832" t="s">
        <v>605</v>
      </c>
      <c r="D786" s="832" t="s">
        <v>4947</v>
      </c>
      <c r="E786" s="832" t="s">
        <v>4959</v>
      </c>
      <c r="F786" s="832" t="s">
        <v>4963</v>
      </c>
      <c r="G786" s="832" t="s">
        <v>4964</v>
      </c>
      <c r="H786" s="849"/>
      <c r="I786" s="849"/>
      <c r="J786" s="832"/>
      <c r="K786" s="832"/>
      <c r="L786" s="849">
        <v>1</v>
      </c>
      <c r="M786" s="849">
        <v>126</v>
      </c>
      <c r="N786" s="832">
        <v>1</v>
      </c>
      <c r="O786" s="832">
        <v>126</v>
      </c>
      <c r="P786" s="849">
        <v>1</v>
      </c>
      <c r="Q786" s="849">
        <v>126</v>
      </c>
      <c r="R786" s="837">
        <v>1</v>
      </c>
      <c r="S786" s="850">
        <v>126</v>
      </c>
    </row>
    <row r="787" spans="1:19" ht="14.4" customHeight="1" x14ac:dyDescent="0.3">
      <c r="A787" s="831" t="s">
        <v>4976</v>
      </c>
      <c r="B787" s="832" t="s">
        <v>4992</v>
      </c>
      <c r="C787" s="832" t="s">
        <v>605</v>
      </c>
      <c r="D787" s="832" t="s">
        <v>4947</v>
      </c>
      <c r="E787" s="832" t="s">
        <v>4959</v>
      </c>
      <c r="F787" s="832" t="s">
        <v>4978</v>
      </c>
      <c r="G787" s="832" t="s">
        <v>4979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568</v>
      </c>
      <c r="R787" s="837"/>
      <c r="S787" s="850">
        <v>568</v>
      </c>
    </row>
    <row r="788" spans="1:19" ht="14.4" customHeight="1" x14ac:dyDescent="0.3">
      <c r="A788" s="831" t="s">
        <v>4976</v>
      </c>
      <c r="B788" s="832" t="s">
        <v>4992</v>
      </c>
      <c r="C788" s="832" t="s">
        <v>605</v>
      </c>
      <c r="D788" s="832" t="s">
        <v>4947</v>
      </c>
      <c r="E788" s="832" t="s">
        <v>4959</v>
      </c>
      <c r="F788" s="832" t="s">
        <v>4971</v>
      </c>
      <c r="G788" s="832" t="s">
        <v>4970</v>
      </c>
      <c r="H788" s="849">
        <v>1</v>
      </c>
      <c r="I788" s="849">
        <v>371</v>
      </c>
      <c r="J788" s="832">
        <v>0.48815789473684212</v>
      </c>
      <c r="K788" s="832">
        <v>371</v>
      </c>
      <c r="L788" s="849">
        <v>2</v>
      </c>
      <c r="M788" s="849">
        <v>760</v>
      </c>
      <c r="N788" s="832">
        <v>1</v>
      </c>
      <c r="O788" s="832">
        <v>380</v>
      </c>
      <c r="P788" s="849"/>
      <c r="Q788" s="849"/>
      <c r="R788" s="837"/>
      <c r="S788" s="850"/>
    </row>
    <row r="789" spans="1:19" ht="14.4" customHeight="1" x14ac:dyDescent="0.3">
      <c r="A789" s="831" t="s">
        <v>4976</v>
      </c>
      <c r="B789" s="832" t="s">
        <v>4992</v>
      </c>
      <c r="C789" s="832" t="s">
        <v>605</v>
      </c>
      <c r="D789" s="832" t="s">
        <v>4948</v>
      </c>
      <c r="E789" s="832" t="s">
        <v>4959</v>
      </c>
      <c r="F789" s="832" t="s">
        <v>4960</v>
      </c>
      <c r="G789" s="832" t="s">
        <v>4961</v>
      </c>
      <c r="H789" s="849">
        <v>20</v>
      </c>
      <c r="I789" s="849">
        <v>4700</v>
      </c>
      <c r="J789" s="832">
        <v>1.1014764471525662</v>
      </c>
      <c r="K789" s="832">
        <v>235</v>
      </c>
      <c r="L789" s="849">
        <v>17</v>
      </c>
      <c r="M789" s="849">
        <v>4267</v>
      </c>
      <c r="N789" s="832">
        <v>1</v>
      </c>
      <c r="O789" s="832">
        <v>251</v>
      </c>
      <c r="P789" s="849">
        <v>37</v>
      </c>
      <c r="Q789" s="849">
        <v>9287</v>
      </c>
      <c r="R789" s="837">
        <v>2.1764705882352939</v>
      </c>
      <c r="S789" s="850">
        <v>251</v>
      </c>
    </row>
    <row r="790" spans="1:19" ht="14.4" customHeight="1" x14ac:dyDescent="0.3">
      <c r="A790" s="831" t="s">
        <v>4976</v>
      </c>
      <c r="B790" s="832" t="s">
        <v>4992</v>
      </c>
      <c r="C790" s="832" t="s">
        <v>605</v>
      </c>
      <c r="D790" s="832" t="s">
        <v>4948</v>
      </c>
      <c r="E790" s="832" t="s">
        <v>4959</v>
      </c>
      <c r="F790" s="832" t="s">
        <v>4963</v>
      </c>
      <c r="G790" s="832" t="s">
        <v>4964</v>
      </c>
      <c r="H790" s="849">
        <v>4</v>
      </c>
      <c r="I790" s="849">
        <v>472</v>
      </c>
      <c r="J790" s="832">
        <v>0.6243386243386243</v>
      </c>
      <c r="K790" s="832">
        <v>118</v>
      </c>
      <c r="L790" s="849">
        <v>6</v>
      </c>
      <c r="M790" s="849">
        <v>756</v>
      </c>
      <c r="N790" s="832">
        <v>1</v>
      </c>
      <c r="O790" s="832">
        <v>126</v>
      </c>
      <c r="P790" s="849">
        <v>135</v>
      </c>
      <c r="Q790" s="849">
        <v>17010</v>
      </c>
      <c r="R790" s="837">
        <v>22.5</v>
      </c>
      <c r="S790" s="850">
        <v>126</v>
      </c>
    </row>
    <row r="791" spans="1:19" ht="14.4" customHeight="1" x14ac:dyDescent="0.3">
      <c r="A791" s="831" t="s">
        <v>4976</v>
      </c>
      <c r="B791" s="832" t="s">
        <v>4992</v>
      </c>
      <c r="C791" s="832" t="s">
        <v>605</v>
      </c>
      <c r="D791" s="832" t="s">
        <v>4948</v>
      </c>
      <c r="E791" s="832" t="s">
        <v>4959</v>
      </c>
      <c r="F791" s="832" t="s">
        <v>5076</v>
      </c>
      <c r="G791" s="832" t="s">
        <v>4979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495</v>
      </c>
      <c r="R791" s="837"/>
      <c r="S791" s="850">
        <v>495</v>
      </c>
    </row>
    <row r="792" spans="1:19" ht="14.4" customHeight="1" x14ac:dyDescent="0.3">
      <c r="A792" s="831" t="s">
        <v>4976</v>
      </c>
      <c r="B792" s="832" t="s">
        <v>4992</v>
      </c>
      <c r="C792" s="832" t="s">
        <v>605</v>
      </c>
      <c r="D792" s="832" t="s">
        <v>4948</v>
      </c>
      <c r="E792" s="832" t="s">
        <v>4959</v>
      </c>
      <c r="F792" s="832" t="s">
        <v>4978</v>
      </c>
      <c r="G792" s="832" t="s">
        <v>4979</v>
      </c>
      <c r="H792" s="849">
        <v>1</v>
      </c>
      <c r="I792" s="849">
        <v>559</v>
      </c>
      <c r="J792" s="832">
        <v>0.98415492957746475</v>
      </c>
      <c r="K792" s="832">
        <v>559</v>
      </c>
      <c r="L792" s="849">
        <v>1</v>
      </c>
      <c r="M792" s="849">
        <v>568</v>
      </c>
      <c r="N792" s="832">
        <v>1</v>
      </c>
      <c r="O792" s="832">
        <v>568</v>
      </c>
      <c r="P792" s="849">
        <v>3</v>
      </c>
      <c r="Q792" s="849">
        <v>1704</v>
      </c>
      <c r="R792" s="837">
        <v>3</v>
      </c>
      <c r="S792" s="850">
        <v>568</v>
      </c>
    </row>
    <row r="793" spans="1:19" ht="14.4" customHeight="1" x14ac:dyDescent="0.3">
      <c r="A793" s="831" t="s">
        <v>4976</v>
      </c>
      <c r="B793" s="832" t="s">
        <v>4992</v>
      </c>
      <c r="C793" s="832" t="s">
        <v>605</v>
      </c>
      <c r="D793" s="832" t="s">
        <v>4948</v>
      </c>
      <c r="E793" s="832" t="s">
        <v>4959</v>
      </c>
      <c r="F793" s="832" t="s">
        <v>5079</v>
      </c>
      <c r="G793" s="832" t="s">
        <v>5078</v>
      </c>
      <c r="H793" s="849"/>
      <c r="I793" s="849"/>
      <c r="J793" s="832"/>
      <c r="K793" s="832"/>
      <c r="L793" s="849">
        <v>1</v>
      </c>
      <c r="M793" s="849">
        <v>761</v>
      </c>
      <c r="N793" s="832">
        <v>1</v>
      </c>
      <c r="O793" s="832">
        <v>761</v>
      </c>
      <c r="P793" s="849"/>
      <c r="Q793" s="849"/>
      <c r="R793" s="837"/>
      <c r="S793" s="850"/>
    </row>
    <row r="794" spans="1:19" ht="14.4" customHeight="1" x14ac:dyDescent="0.3">
      <c r="A794" s="831" t="s">
        <v>4976</v>
      </c>
      <c r="B794" s="832" t="s">
        <v>4992</v>
      </c>
      <c r="C794" s="832" t="s">
        <v>605</v>
      </c>
      <c r="D794" s="832" t="s">
        <v>4948</v>
      </c>
      <c r="E794" s="832" t="s">
        <v>4959</v>
      </c>
      <c r="F794" s="832" t="s">
        <v>4980</v>
      </c>
      <c r="G794" s="832" t="s">
        <v>4981</v>
      </c>
      <c r="H794" s="849">
        <v>1</v>
      </c>
      <c r="I794" s="849">
        <v>449</v>
      </c>
      <c r="J794" s="832"/>
      <c r="K794" s="832">
        <v>449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4976</v>
      </c>
      <c r="B795" s="832" t="s">
        <v>4992</v>
      </c>
      <c r="C795" s="832" t="s">
        <v>605</v>
      </c>
      <c r="D795" s="832" t="s">
        <v>4948</v>
      </c>
      <c r="E795" s="832" t="s">
        <v>4959</v>
      </c>
      <c r="F795" s="832" t="s">
        <v>4965</v>
      </c>
      <c r="G795" s="832" t="s">
        <v>4966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215</v>
      </c>
      <c r="R795" s="837"/>
      <c r="S795" s="850">
        <v>215</v>
      </c>
    </row>
    <row r="796" spans="1:19" ht="14.4" customHeight="1" x14ac:dyDescent="0.3">
      <c r="A796" s="831" t="s">
        <v>4976</v>
      </c>
      <c r="B796" s="832" t="s">
        <v>4992</v>
      </c>
      <c r="C796" s="832" t="s">
        <v>605</v>
      </c>
      <c r="D796" s="832" t="s">
        <v>4948</v>
      </c>
      <c r="E796" s="832" t="s">
        <v>4959</v>
      </c>
      <c r="F796" s="832" t="s">
        <v>4969</v>
      </c>
      <c r="G796" s="832" t="s">
        <v>4970</v>
      </c>
      <c r="H796" s="849">
        <v>12</v>
      </c>
      <c r="I796" s="849">
        <v>3588</v>
      </c>
      <c r="J796" s="832">
        <v>5.8436482084690553</v>
      </c>
      <c r="K796" s="832">
        <v>299</v>
      </c>
      <c r="L796" s="849">
        <v>2</v>
      </c>
      <c r="M796" s="849">
        <v>614</v>
      </c>
      <c r="N796" s="832">
        <v>1</v>
      </c>
      <c r="O796" s="832">
        <v>307</v>
      </c>
      <c r="P796" s="849">
        <v>2</v>
      </c>
      <c r="Q796" s="849">
        <v>614</v>
      </c>
      <c r="R796" s="837">
        <v>1</v>
      </c>
      <c r="S796" s="850">
        <v>307</v>
      </c>
    </row>
    <row r="797" spans="1:19" ht="14.4" customHeight="1" x14ac:dyDescent="0.3">
      <c r="A797" s="831" t="s">
        <v>4976</v>
      </c>
      <c r="B797" s="832" t="s">
        <v>4992</v>
      </c>
      <c r="C797" s="832" t="s">
        <v>605</v>
      </c>
      <c r="D797" s="832" t="s">
        <v>4948</v>
      </c>
      <c r="E797" s="832" t="s">
        <v>4959</v>
      </c>
      <c r="F797" s="832" t="s">
        <v>4971</v>
      </c>
      <c r="G797" s="832" t="s">
        <v>4970</v>
      </c>
      <c r="H797" s="849">
        <v>11</v>
      </c>
      <c r="I797" s="849">
        <v>4081</v>
      </c>
      <c r="J797" s="832">
        <v>0.8261133603238866</v>
      </c>
      <c r="K797" s="832">
        <v>371</v>
      </c>
      <c r="L797" s="849">
        <v>13</v>
      </c>
      <c r="M797" s="849">
        <v>4940</v>
      </c>
      <c r="N797" s="832">
        <v>1</v>
      </c>
      <c r="O797" s="832">
        <v>380</v>
      </c>
      <c r="P797" s="849">
        <v>39</v>
      </c>
      <c r="Q797" s="849">
        <v>14820</v>
      </c>
      <c r="R797" s="837">
        <v>3</v>
      </c>
      <c r="S797" s="850">
        <v>380</v>
      </c>
    </row>
    <row r="798" spans="1:19" ht="14.4" customHeight="1" x14ac:dyDescent="0.3">
      <c r="A798" s="831" t="s">
        <v>4976</v>
      </c>
      <c r="B798" s="832" t="s">
        <v>4992</v>
      </c>
      <c r="C798" s="832" t="s">
        <v>605</v>
      </c>
      <c r="D798" s="832" t="s">
        <v>2211</v>
      </c>
      <c r="E798" s="832" t="s">
        <v>4959</v>
      </c>
      <c r="F798" s="832" t="s">
        <v>4960</v>
      </c>
      <c r="G798" s="832" t="s">
        <v>4961</v>
      </c>
      <c r="H798" s="849"/>
      <c r="I798" s="849"/>
      <c r="J798" s="832"/>
      <c r="K798" s="832"/>
      <c r="L798" s="849"/>
      <c r="M798" s="849"/>
      <c r="N798" s="832"/>
      <c r="O798" s="832"/>
      <c r="P798" s="849">
        <v>15</v>
      </c>
      <c r="Q798" s="849">
        <v>3765</v>
      </c>
      <c r="R798" s="837"/>
      <c r="S798" s="850">
        <v>251</v>
      </c>
    </row>
    <row r="799" spans="1:19" ht="14.4" customHeight="1" x14ac:dyDescent="0.3">
      <c r="A799" s="831" t="s">
        <v>4976</v>
      </c>
      <c r="B799" s="832" t="s">
        <v>4992</v>
      </c>
      <c r="C799" s="832" t="s">
        <v>605</v>
      </c>
      <c r="D799" s="832" t="s">
        <v>2211</v>
      </c>
      <c r="E799" s="832" t="s">
        <v>4959</v>
      </c>
      <c r="F799" s="832" t="s">
        <v>4963</v>
      </c>
      <c r="G799" s="832" t="s">
        <v>4964</v>
      </c>
      <c r="H799" s="849"/>
      <c r="I799" s="849"/>
      <c r="J799" s="832"/>
      <c r="K799" s="832"/>
      <c r="L799" s="849"/>
      <c r="M799" s="849"/>
      <c r="N799" s="832"/>
      <c r="O799" s="832"/>
      <c r="P799" s="849">
        <v>36</v>
      </c>
      <c r="Q799" s="849">
        <v>4536</v>
      </c>
      <c r="R799" s="837"/>
      <c r="S799" s="850">
        <v>126</v>
      </c>
    </row>
    <row r="800" spans="1:19" ht="14.4" customHeight="1" x14ac:dyDescent="0.3">
      <c r="A800" s="831" t="s">
        <v>4976</v>
      </c>
      <c r="B800" s="832" t="s">
        <v>4992</v>
      </c>
      <c r="C800" s="832" t="s">
        <v>605</v>
      </c>
      <c r="D800" s="832" t="s">
        <v>2211</v>
      </c>
      <c r="E800" s="832" t="s">
        <v>4959</v>
      </c>
      <c r="F800" s="832" t="s">
        <v>5076</v>
      </c>
      <c r="G800" s="832" t="s">
        <v>4979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495</v>
      </c>
      <c r="R800" s="837"/>
      <c r="S800" s="850">
        <v>495</v>
      </c>
    </row>
    <row r="801" spans="1:19" ht="14.4" customHeight="1" x14ac:dyDescent="0.3">
      <c r="A801" s="831" t="s">
        <v>4976</v>
      </c>
      <c r="B801" s="832" t="s">
        <v>4992</v>
      </c>
      <c r="C801" s="832" t="s">
        <v>605</v>
      </c>
      <c r="D801" s="832" t="s">
        <v>2211</v>
      </c>
      <c r="E801" s="832" t="s">
        <v>4959</v>
      </c>
      <c r="F801" s="832" t="s">
        <v>5080</v>
      </c>
      <c r="G801" s="832" t="s">
        <v>5066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728</v>
      </c>
      <c r="R801" s="837"/>
      <c r="S801" s="850">
        <v>728</v>
      </c>
    </row>
    <row r="802" spans="1:19" ht="14.4" customHeight="1" x14ac:dyDescent="0.3">
      <c r="A802" s="831" t="s">
        <v>4976</v>
      </c>
      <c r="B802" s="832" t="s">
        <v>4992</v>
      </c>
      <c r="C802" s="832" t="s">
        <v>605</v>
      </c>
      <c r="D802" s="832" t="s">
        <v>2211</v>
      </c>
      <c r="E802" s="832" t="s">
        <v>4959</v>
      </c>
      <c r="F802" s="832" t="s">
        <v>4967</v>
      </c>
      <c r="G802" s="832" t="s">
        <v>4968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85</v>
      </c>
      <c r="R802" s="837"/>
      <c r="S802" s="850">
        <v>85</v>
      </c>
    </row>
    <row r="803" spans="1:19" ht="14.4" customHeight="1" x14ac:dyDescent="0.3">
      <c r="A803" s="831" t="s">
        <v>4976</v>
      </c>
      <c r="B803" s="832" t="s">
        <v>4992</v>
      </c>
      <c r="C803" s="832" t="s">
        <v>605</v>
      </c>
      <c r="D803" s="832" t="s">
        <v>2211</v>
      </c>
      <c r="E803" s="832" t="s">
        <v>4959</v>
      </c>
      <c r="F803" s="832" t="s">
        <v>4969</v>
      </c>
      <c r="G803" s="832" t="s">
        <v>4970</v>
      </c>
      <c r="H803" s="849"/>
      <c r="I803" s="849"/>
      <c r="J803" s="832"/>
      <c r="K803" s="832"/>
      <c r="L803" s="849"/>
      <c r="M803" s="849"/>
      <c r="N803" s="832"/>
      <c r="O803" s="832"/>
      <c r="P803" s="849">
        <v>5</v>
      </c>
      <c r="Q803" s="849">
        <v>1535</v>
      </c>
      <c r="R803" s="837"/>
      <c r="S803" s="850">
        <v>307</v>
      </c>
    </row>
    <row r="804" spans="1:19" ht="14.4" customHeight="1" x14ac:dyDescent="0.3">
      <c r="A804" s="831" t="s">
        <v>4976</v>
      </c>
      <c r="B804" s="832" t="s">
        <v>4992</v>
      </c>
      <c r="C804" s="832" t="s">
        <v>605</v>
      </c>
      <c r="D804" s="832" t="s">
        <v>2211</v>
      </c>
      <c r="E804" s="832" t="s">
        <v>4959</v>
      </c>
      <c r="F804" s="832" t="s">
        <v>4971</v>
      </c>
      <c r="G804" s="832" t="s">
        <v>4970</v>
      </c>
      <c r="H804" s="849"/>
      <c r="I804" s="849"/>
      <c r="J804" s="832"/>
      <c r="K804" s="832"/>
      <c r="L804" s="849"/>
      <c r="M804" s="849"/>
      <c r="N804" s="832"/>
      <c r="O804" s="832"/>
      <c r="P804" s="849">
        <v>14</v>
      </c>
      <c r="Q804" s="849">
        <v>5320</v>
      </c>
      <c r="R804" s="837"/>
      <c r="S804" s="850">
        <v>380</v>
      </c>
    </row>
    <row r="805" spans="1:19" ht="14.4" customHeight="1" x14ac:dyDescent="0.3">
      <c r="A805" s="831" t="s">
        <v>4976</v>
      </c>
      <c r="B805" s="832" t="s">
        <v>4992</v>
      </c>
      <c r="C805" s="832" t="s">
        <v>605</v>
      </c>
      <c r="D805" s="832" t="s">
        <v>2211</v>
      </c>
      <c r="E805" s="832" t="s">
        <v>4959</v>
      </c>
      <c r="F805" s="832" t="s">
        <v>5084</v>
      </c>
      <c r="G805" s="832" t="s">
        <v>5085</v>
      </c>
      <c r="H805" s="849"/>
      <c r="I805" s="849"/>
      <c r="J805" s="832"/>
      <c r="K805" s="832"/>
      <c r="L805" s="849"/>
      <c r="M805" s="849"/>
      <c r="N805" s="832"/>
      <c r="O805" s="832"/>
      <c r="P805" s="849">
        <v>4</v>
      </c>
      <c r="Q805" s="849">
        <v>2416</v>
      </c>
      <c r="R805" s="837"/>
      <c r="S805" s="850">
        <v>604</v>
      </c>
    </row>
    <row r="806" spans="1:19" ht="14.4" customHeight="1" x14ac:dyDescent="0.3">
      <c r="A806" s="831" t="s">
        <v>4976</v>
      </c>
      <c r="B806" s="832" t="s">
        <v>4992</v>
      </c>
      <c r="C806" s="832" t="s">
        <v>605</v>
      </c>
      <c r="D806" s="832" t="s">
        <v>2212</v>
      </c>
      <c r="E806" s="832" t="s">
        <v>4959</v>
      </c>
      <c r="F806" s="832" t="s">
        <v>4960</v>
      </c>
      <c r="G806" s="832" t="s">
        <v>4961</v>
      </c>
      <c r="H806" s="849">
        <v>3</v>
      </c>
      <c r="I806" s="849">
        <v>705</v>
      </c>
      <c r="J806" s="832">
        <v>0.3510956175298805</v>
      </c>
      <c r="K806" s="832">
        <v>235</v>
      </c>
      <c r="L806" s="849">
        <v>8</v>
      </c>
      <c r="M806" s="849">
        <v>2008</v>
      </c>
      <c r="N806" s="832">
        <v>1</v>
      </c>
      <c r="O806" s="832">
        <v>251</v>
      </c>
      <c r="P806" s="849"/>
      <c r="Q806" s="849"/>
      <c r="R806" s="837"/>
      <c r="S806" s="850"/>
    </row>
    <row r="807" spans="1:19" ht="14.4" customHeight="1" x14ac:dyDescent="0.3">
      <c r="A807" s="831" t="s">
        <v>4976</v>
      </c>
      <c r="B807" s="832" t="s">
        <v>4992</v>
      </c>
      <c r="C807" s="832" t="s">
        <v>605</v>
      </c>
      <c r="D807" s="832" t="s">
        <v>2212</v>
      </c>
      <c r="E807" s="832" t="s">
        <v>4959</v>
      </c>
      <c r="F807" s="832" t="s">
        <v>4963</v>
      </c>
      <c r="G807" s="832" t="s">
        <v>4964</v>
      </c>
      <c r="H807" s="849">
        <v>3</v>
      </c>
      <c r="I807" s="849">
        <v>354</v>
      </c>
      <c r="J807" s="832">
        <v>0.35119047619047616</v>
      </c>
      <c r="K807" s="832">
        <v>118</v>
      </c>
      <c r="L807" s="849">
        <v>8</v>
      </c>
      <c r="M807" s="849">
        <v>1008</v>
      </c>
      <c r="N807" s="832">
        <v>1</v>
      </c>
      <c r="O807" s="832">
        <v>126</v>
      </c>
      <c r="P807" s="849"/>
      <c r="Q807" s="849"/>
      <c r="R807" s="837"/>
      <c r="S807" s="850"/>
    </row>
    <row r="808" spans="1:19" ht="14.4" customHeight="1" x14ac:dyDescent="0.3">
      <c r="A808" s="831" t="s">
        <v>4976</v>
      </c>
      <c r="B808" s="832" t="s">
        <v>4992</v>
      </c>
      <c r="C808" s="832" t="s">
        <v>605</v>
      </c>
      <c r="D808" s="832" t="s">
        <v>2212</v>
      </c>
      <c r="E808" s="832" t="s">
        <v>4959</v>
      </c>
      <c r="F808" s="832" t="s">
        <v>5076</v>
      </c>
      <c r="G808" s="832" t="s">
        <v>4979</v>
      </c>
      <c r="H808" s="849">
        <v>1</v>
      </c>
      <c r="I808" s="849">
        <v>487</v>
      </c>
      <c r="J808" s="832">
        <v>0.98383838383838385</v>
      </c>
      <c r="K808" s="832">
        <v>487</v>
      </c>
      <c r="L808" s="849">
        <v>1</v>
      </c>
      <c r="M808" s="849">
        <v>495</v>
      </c>
      <c r="N808" s="832">
        <v>1</v>
      </c>
      <c r="O808" s="832">
        <v>495</v>
      </c>
      <c r="P808" s="849"/>
      <c r="Q808" s="849"/>
      <c r="R808" s="837"/>
      <c r="S808" s="850"/>
    </row>
    <row r="809" spans="1:19" ht="14.4" customHeight="1" x14ac:dyDescent="0.3">
      <c r="A809" s="831" t="s">
        <v>4976</v>
      </c>
      <c r="B809" s="832" t="s">
        <v>4992</v>
      </c>
      <c r="C809" s="832" t="s">
        <v>605</v>
      </c>
      <c r="D809" s="832" t="s">
        <v>2212</v>
      </c>
      <c r="E809" s="832" t="s">
        <v>4959</v>
      </c>
      <c r="F809" s="832" t="s">
        <v>4978</v>
      </c>
      <c r="G809" s="832" t="s">
        <v>4979</v>
      </c>
      <c r="H809" s="849">
        <v>1</v>
      </c>
      <c r="I809" s="849">
        <v>559</v>
      </c>
      <c r="J809" s="832">
        <v>0.14059356136820925</v>
      </c>
      <c r="K809" s="832">
        <v>559</v>
      </c>
      <c r="L809" s="849">
        <v>7</v>
      </c>
      <c r="M809" s="849">
        <v>3976</v>
      </c>
      <c r="N809" s="832">
        <v>1</v>
      </c>
      <c r="O809" s="832">
        <v>568</v>
      </c>
      <c r="P809" s="849"/>
      <c r="Q809" s="849"/>
      <c r="R809" s="837"/>
      <c r="S809" s="850"/>
    </row>
    <row r="810" spans="1:19" ht="14.4" customHeight="1" x14ac:dyDescent="0.3">
      <c r="A810" s="831" t="s">
        <v>4976</v>
      </c>
      <c r="B810" s="832" t="s">
        <v>4992</v>
      </c>
      <c r="C810" s="832" t="s">
        <v>605</v>
      </c>
      <c r="D810" s="832" t="s">
        <v>2212</v>
      </c>
      <c r="E810" s="832" t="s">
        <v>4959</v>
      </c>
      <c r="F810" s="832" t="s">
        <v>4969</v>
      </c>
      <c r="G810" s="832" t="s">
        <v>4970</v>
      </c>
      <c r="H810" s="849">
        <v>1</v>
      </c>
      <c r="I810" s="849">
        <v>299</v>
      </c>
      <c r="J810" s="832"/>
      <c r="K810" s="832">
        <v>299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4976</v>
      </c>
      <c r="B811" s="832" t="s">
        <v>4992</v>
      </c>
      <c r="C811" s="832" t="s">
        <v>605</v>
      </c>
      <c r="D811" s="832" t="s">
        <v>2214</v>
      </c>
      <c r="E811" s="832" t="s">
        <v>4959</v>
      </c>
      <c r="F811" s="832" t="s">
        <v>4960</v>
      </c>
      <c r="G811" s="832" t="s">
        <v>4961</v>
      </c>
      <c r="H811" s="849">
        <v>8</v>
      </c>
      <c r="I811" s="849">
        <v>1880</v>
      </c>
      <c r="J811" s="832">
        <v>7.4900398406374498</v>
      </c>
      <c r="K811" s="832">
        <v>235</v>
      </c>
      <c r="L811" s="849">
        <v>1</v>
      </c>
      <c r="M811" s="849">
        <v>251</v>
      </c>
      <c r="N811" s="832">
        <v>1</v>
      </c>
      <c r="O811" s="832">
        <v>251</v>
      </c>
      <c r="P811" s="849">
        <v>1</v>
      </c>
      <c r="Q811" s="849">
        <v>251</v>
      </c>
      <c r="R811" s="837">
        <v>1</v>
      </c>
      <c r="S811" s="850">
        <v>251</v>
      </c>
    </row>
    <row r="812" spans="1:19" ht="14.4" customHeight="1" x14ac:dyDescent="0.3">
      <c r="A812" s="831" t="s">
        <v>4976</v>
      </c>
      <c r="B812" s="832" t="s">
        <v>4992</v>
      </c>
      <c r="C812" s="832" t="s">
        <v>605</v>
      </c>
      <c r="D812" s="832" t="s">
        <v>2214</v>
      </c>
      <c r="E812" s="832" t="s">
        <v>4959</v>
      </c>
      <c r="F812" s="832" t="s">
        <v>4963</v>
      </c>
      <c r="G812" s="832" t="s">
        <v>4964</v>
      </c>
      <c r="H812" s="849">
        <v>16</v>
      </c>
      <c r="I812" s="849">
        <v>1888</v>
      </c>
      <c r="J812" s="832"/>
      <c r="K812" s="832">
        <v>118</v>
      </c>
      <c r="L812" s="849"/>
      <c r="M812" s="849"/>
      <c r="N812" s="832"/>
      <c r="O812" s="832"/>
      <c r="P812" s="849">
        <v>4</v>
      </c>
      <c r="Q812" s="849">
        <v>504</v>
      </c>
      <c r="R812" s="837"/>
      <c r="S812" s="850">
        <v>126</v>
      </c>
    </row>
    <row r="813" spans="1:19" ht="14.4" customHeight="1" x14ac:dyDescent="0.3">
      <c r="A813" s="831" t="s">
        <v>4976</v>
      </c>
      <c r="B813" s="832" t="s">
        <v>4992</v>
      </c>
      <c r="C813" s="832" t="s">
        <v>605</v>
      </c>
      <c r="D813" s="832" t="s">
        <v>2214</v>
      </c>
      <c r="E813" s="832" t="s">
        <v>4959</v>
      </c>
      <c r="F813" s="832" t="s">
        <v>5076</v>
      </c>
      <c r="G813" s="832" t="s">
        <v>4979</v>
      </c>
      <c r="H813" s="849">
        <v>1</v>
      </c>
      <c r="I813" s="849">
        <v>487</v>
      </c>
      <c r="J813" s="832"/>
      <c r="K813" s="832">
        <v>487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4976</v>
      </c>
      <c r="B814" s="832" t="s">
        <v>4992</v>
      </c>
      <c r="C814" s="832" t="s">
        <v>605</v>
      </c>
      <c r="D814" s="832" t="s">
        <v>2214</v>
      </c>
      <c r="E814" s="832" t="s">
        <v>4959</v>
      </c>
      <c r="F814" s="832" t="s">
        <v>4978</v>
      </c>
      <c r="G814" s="832" t="s">
        <v>4979</v>
      </c>
      <c r="H814" s="849"/>
      <c r="I814" s="849"/>
      <c r="J814" s="832"/>
      <c r="K814" s="832"/>
      <c r="L814" s="849">
        <v>2</v>
      </c>
      <c r="M814" s="849">
        <v>1136</v>
      </c>
      <c r="N814" s="832">
        <v>1</v>
      </c>
      <c r="O814" s="832">
        <v>568</v>
      </c>
      <c r="P814" s="849"/>
      <c r="Q814" s="849"/>
      <c r="R814" s="837"/>
      <c r="S814" s="850"/>
    </row>
    <row r="815" spans="1:19" ht="14.4" customHeight="1" x14ac:dyDescent="0.3">
      <c r="A815" s="831" t="s">
        <v>4976</v>
      </c>
      <c r="B815" s="832" t="s">
        <v>4992</v>
      </c>
      <c r="C815" s="832" t="s">
        <v>605</v>
      </c>
      <c r="D815" s="832" t="s">
        <v>2214</v>
      </c>
      <c r="E815" s="832" t="s">
        <v>4959</v>
      </c>
      <c r="F815" s="832" t="s">
        <v>4967</v>
      </c>
      <c r="G815" s="832" t="s">
        <v>4968</v>
      </c>
      <c r="H815" s="849"/>
      <c r="I815" s="849"/>
      <c r="J815" s="832"/>
      <c r="K815" s="832"/>
      <c r="L815" s="849">
        <v>2</v>
      </c>
      <c r="M815" s="849">
        <v>170</v>
      </c>
      <c r="N815" s="832">
        <v>1</v>
      </c>
      <c r="O815" s="832">
        <v>85</v>
      </c>
      <c r="P815" s="849"/>
      <c r="Q815" s="849"/>
      <c r="R815" s="837"/>
      <c r="S815" s="850"/>
    </row>
    <row r="816" spans="1:19" ht="14.4" customHeight="1" x14ac:dyDescent="0.3">
      <c r="A816" s="831" t="s">
        <v>4976</v>
      </c>
      <c r="B816" s="832" t="s">
        <v>4992</v>
      </c>
      <c r="C816" s="832" t="s">
        <v>605</v>
      </c>
      <c r="D816" s="832" t="s">
        <v>2214</v>
      </c>
      <c r="E816" s="832" t="s">
        <v>4959</v>
      </c>
      <c r="F816" s="832" t="s">
        <v>4971</v>
      </c>
      <c r="G816" s="832" t="s">
        <v>4970</v>
      </c>
      <c r="H816" s="849">
        <v>9</v>
      </c>
      <c r="I816" s="849">
        <v>3339</v>
      </c>
      <c r="J816" s="832"/>
      <c r="K816" s="832">
        <v>371</v>
      </c>
      <c r="L816" s="849"/>
      <c r="M816" s="849"/>
      <c r="N816" s="832"/>
      <c r="O816" s="832"/>
      <c r="P816" s="849">
        <v>1</v>
      </c>
      <c r="Q816" s="849">
        <v>380</v>
      </c>
      <c r="R816" s="837"/>
      <c r="S816" s="850">
        <v>380</v>
      </c>
    </row>
    <row r="817" spans="1:19" ht="14.4" customHeight="1" x14ac:dyDescent="0.3">
      <c r="A817" s="831" t="s">
        <v>4976</v>
      </c>
      <c r="B817" s="832" t="s">
        <v>4992</v>
      </c>
      <c r="C817" s="832" t="s">
        <v>605</v>
      </c>
      <c r="D817" s="832" t="s">
        <v>4952</v>
      </c>
      <c r="E817" s="832" t="s">
        <v>4959</v>
      </c>
      <c r="F817" s="832" t="s">
        <v>4960</v>
      </c>
      <c r="G817" s="832" t="s">
        <v>4961</v>
      </c>
      <c r="H817" s="849">
        <v>17</v>
      </c>
      <c r="I817" s="849">
        <v>3995</v>
      </c>
      <c r="J817" s="832">
        <v>7.9581673306772904</v>
      </c>
      <c r="K817" s="832">
        <v>235</v>
      </c>
      <c r="L817" s="849">
        <v>2</v>
      </c>
      <c r="M817" s="849">
        <v>502</v>
      </c>
      <c r="N817" s="832">
        <v>1</v>
      </c>
      <c r="O817" s="832">
        <v>251</v>
      </c>
      <c r="P817" s="849"/>
      <c r="Q817" s="849"/>
      <c r="R817" s="837"/>
      <c r="S817" s="850"/>
    </row>
    <row r="818" spans="1:19" ht="14.4" customHeight="1" x14ac:dyDescent="0.3">
      <c r="A818" s="831" t="s">
        <v>4976</v>
      </c>
      <c r="B818" s="832" t="s">
        <v>4992</v>
      </c>
      <c r="C818" s="832" t="s">
        <v>605</v>
      </c>
      <c r="D818" s="832" t="s">
        <v>4952</v>
      </c>
      <c r="E818" s="832" t="s">
        <v>4959</v>
      </c>
      <c r="F818" s="832" t="s">
        <v>4963</v>
      </c>
      <c r="G818" s="832" t="s">
        <v>4964</v>
      </c>
      <c r="H818" s="849">
        <v>34</v>
      </c>
      <c r="I818" s="849">
        <v>4012</v>
      </c>
      <c r="J818" s="832">
        <v>5.306878306878307</v>
      </c>
      <c r="K818" s="832">
        <v>118</v>
      </c>
      <c r="L818" s="849">
        <v>6</v>
      </c>
      <c r="M818" s="849">
        <v>756</v>
      </c>
      <c r="N818" s="832">
        <v>1</v>
      </c>
      <c r="O818" s="832">
        <v>126</v>
      </c>
      <c r="P818" s="849"/>
      <c r="Q818" s="849"/>
      <c r="R818" s="837"/>
      <c r="S818" s="850"/>
    </row>
    <row r="819" spans="1:19" ht="14.4" customHeight="1" x14ac:dyDescent="0.3">
      <c r="A819" s="831" t="s">
        <v>4976</v>
      </c>
      <c r="B819" s="832" t="s">
        <v>4992</v>
      </c>
      <c r="C819" s="832" t="s">
        <v>605</v>
      </c>
      <c r="D819" s="832" t="s">
        <v>4952</v>
      </c>
      <c r="E819" s="832" t="s">
        <v>4959</v>
      </c>
      <c r="F819" s="832" t="s">
        <v>5076</v>
      </c>
      <c r="G819" s="832" t="s">
        <v>4979</v>
      </c>
      <c r="H819" s="849">
        <v>1</v>
      </c>
      <c r="I819" s="849">
        <v>487</v>
      </c>
      <c r="J819" s="832">
        <v>0.98383838383838385</v>
      </c>
      <c r="K819" s="832">
        <v>487</v>
      </c>
      <c r="L819" s="849">
        <v>1</v>
      </c>
      <c r="M819" s="849">
        <v>495</v>
      </c>
      <c r="N819" s="832">
        <v>1</v>
      </c>
      <c r="O819" s="832">
        <v>495</v>
      </c>
      <c r="P819" s="849"/>
      <c r="Q819" s="849"/>
      <c r="R819" s="837"/>
      <c r="S819" s="850"/>
    </row>
    <row r="820" spans="1:19" ht="14.4" customHeight="1" x14ac:dyDescent="0.3">
      <c r="A820" s="831" t="s">
        <v>4976</v>
      </c>
      <c r="B820" s="832" t="s">
        <v>4992</v>
      </c>
      <c r="C820" s="832" t="s">
        <v>605</v>
      </c>
      <c r="D820" s="832" t="s">
        <v>4952</v>
      </c>
      <c r="E820" s="832" t="s">
        <v>4959</v>
      </c>
      <c r="F820" s="832" t="s">
        <v>4978</v>
      </c>
      <c r="G820" s="832" t="s">
        <v>4979</v>
      </c>
      <c r="H820" s="849">
        <v>2</v>
      </c>
      <c r="I820" s="849">
        <v>1118</v>
      </c>
      <c r="J820" s="832"/>
      <c r="K820" s="832">
        <v>559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4976</v>
      </c>
      <c r="B821" s="832" t="s">
        <v>4992</v>
      </c>
      <c r="C821" s="832" t="s">
        <v>605</v>
      </c>
      <c r="D821" s="832" t="s">
        <v>4952</v>
      </c>
      <c r="E821" s="832" t="s">
        <v>4959</v>
      </c>
      <c r="F821" s="832" t="s">
        <v>5057</v>
      </c>
      <c r="G821" s="832" t="s">
        <v>5058</v>
      </c>
      <c r="H821" s="849">
        <v>1</v>
      </c>
      <c r="I821" s="849">
        <v>114</v>
      </c>
      <c r="J821" s="832"/>
      <c r="K821" s="832">
        <v>114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4976</v>
      </c>
      <c r="B822" s="832" t="s">
        <v>4992</v>
      </c>
      <c r="C822" s="832" t="s">
        <v>605</v>
      </c>
      <c r="D822" s="832" t="s">
        <v>4952</v>
      </c>
      <c r="E822" s="832" t="s">
        <v>4959</v>
      </c>
      <c r="F822" s="832" t="s">
        <v>4969</v>
      </c>
      <c r="G822" s="832" t="s">
        <v>4970</v>
      </c>
      <c r="H822" s="849">
        <v>18</v>
      </c>
      <c r="I822" s="849">
        <v>5382</v>
      </c>
      <c r="J822" s="832">
        <v>17.530944625407166</v>
      </c>
      <c r="K822" s="832">
        <v>299</v>
      </c>
      <c r="L822" s="849">
        <v>1</v>
      </c>
      <c r="M822" s="849">
        <v>307</v>
      </c>
      <c r="N822" s="832">
        <v>1</v>
      </c>
      <c r="O822" s="832">
        <v>307</v>
      </c>
      <c r="P822" s="849"/>
      <c r="Q822" s="849"/>
      <c r="R822" s="837"/>
      <c r="S822" s="850"/>
    </row>
    <row r="823" spans="1:19" ht="14.4" customHeight="1" x14ac:dyDescent="0.3">
      <c r="A823" s="831" t="s">
        <v>4976</v>
      </c>
      <c r="B823" s="832" t="s">
        <v>4992</v>
      </c>
      <c r="C823" s="832" t="s">
        <v>605</v>
      </c>
      <c r="D823" s="832" t="s">
        <v>4952</v>
      </c>
      <c r="E823" s="832" t="s">
        <v>4959</v>
      </c>
      <c r="F823" s="832" t="s">
        <v>4971</v>
      </c>
      <c r="G823" s="832" t="s">
        <v>4970</v>
      </c>
      <c r="H823" s="849">
        <v>1</v>
      </c>
      <c r="I823" s="849">
        <v>371</v>
      </c>
      <c r="J823" s="832"/>
      <c r="K823" s="832">
        <v>371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4976</v>
      </c>
      <c r="B824" s="832" t="s">
        <v>4992</v>
      </c>
      <c r="C824" s="832" t="s">
        <v>605</v>
      </c>
      <c r="D824" s="832" t="s">
        <v>4953</v>
      </c>
      <c r="E824" s="832" t="s">
        <v>4959</v>
      </c>
      <c r="F824" s="832" t="s">
        <v>4960</v>
      </c>
      <c r="G824" s="832" t="s">
        <v>4961</v>
      </c>
      <c r="H824" s="849"/>
      <c r="I824" s="849"/>
      <c r="J824" s="832"/>
      <c r="K824" s="832"/>
      <c r="L824" s="849"/>
      <c r="M824" s="849"/>
      <c r="N824" s="832"/>
      <c r="O824" s="832"/>
      <c r="P824" s="849">
        <v>5</v>
      </c>
      <c r="Q824" s="849">
        <v>1255</v>
      </c>
      <c r="R824" s="837"/>
      <c r="S824" s="850">
        <v>251</v>
      </c>
    </row>
    <row r="825" spans="1:19" ht="14.4" customHeight="1" x14ac:dyDescent="0.3">
      <c r="A825" s="831" t="s">
        <v>4976</v>
      </c>
      <c r="B825" s="832" t="s">
        <v>4992</v>
      </c>
      <c r="C825" s="832" t="s">
        <v>605</v>
      </c>
      <c r="D825" s="832" t="s">
        <v>4953</v>
      </c>
      <c r="E825" s="832" t="s">
        <v>4959</v>
      </c>
      <c r="F825" s="832" t="s">
        <v>4963</v>
      </c>
      <c r="G825" s="832" t="s">
        <v>4964</v>
      </c>
      <c r="H825" s="849"/>
      <c r="I825" s="849"/>
      <c r="J825" s="832"/>
      <c r="K825" s="832"/>
      <c r="L825" s="849"/>
      <c r="M825" s="849"/>
      <c r="N825" s="832"/>
      <c r="O825" s="832"/>
      <c r="P825" s="849">
        <v>24</v>
      </c>
      <c r="Q825" s="849">
        <v>3024</v>
      </c>
      <c r="R825" s="837"/>
      <c r="S825" s="850">
        <v>126</v>
      </c>
    </row>
    <row r="826" spans="1:19" ht="14.4" customHeight="1" x14ac:dyDescent="0.3">
      <c r="A826" s="831" t="s">
        <v>4976</v>
      </c>
      <c r="B826" s="832" t="s">
        <v>4992</v>
      </c>
      <c r="C826" s="832" t="s">
        <v>605</v>
      </c>
      <c r="D826" s="832" t="s">
        <v>4953</v>
      </c>
      <c r="E826" s="832" t="s">
        <v>4959</v>
      </c>
      <c r="F826" s="832" t="s">
        <v>5076</v>
      </c>
      <c r="G826" s="832" t="s">
        <v>4979</v>
      </c>
      <c r="H826" s="849"/>
      <c r="I826" s="849"/>
      <c r="J826" s="832"/>
      <c r="K826" s="832"/>
      <c r="L826" s="849"/>
      <c r="M826" s="849"/>
      <c r="N826" s="832"/>
      <c r="O826" s="832"/>
      <c r="P826" s="849">
        <v>10</v>
      </c>
      <c r="Q826" s="849">
        <v>4950</v>
      </c>
      <c r="R826" s="837"/>
      <c r="S826" s="850">
        <v>495</v>
      </c>
    </row>
    <row r="827" spans="1:19" ht="14.4" customHeight="1" x14ac:dyDescent="0.3">
      <c r="A827" s="831" t="s">
        <v>4976</v>
      </c>
      <c r="B827" s="832" t="s">
        <v>4992</v>
      </c>
      <c r="C827" s="832" t="s">
        <v>605</v>
      </c>
      <c r="D827" s="832" t="s">
        <v>4954</v>
      </c>
      <c r="E827" s="832" t="s">
        <v>4959</v>
      </c>
      <c r="F827" s="832" t="s">
        <v>4960</v>
      </c>
      <c r="G827" s="832" t="s">
        <v>4961</v>
      </c>
      <c r="H827" s="849">
        <v>14</v>
      </c>
      <c r="I827" s="849">
        <v>3290</v>
      </c>
      <c r="J827" s="832">
        <v>1.4563966356795042</v>
      </c>
      <c r="K827" s="832">
        <v>235</v>
      </c>
      <c r="L827" s="849">
        <v>9</v>
      </c>
      <c r="M827" s="849">
        <v>2259</v>
      </c>
      <c r="N827" s="832">
        <v>1</v>
      </c>
      <c r="O827" s="832">
        <v>251</v>
      </c>
      <c r="P827" s="849"/>
      <c r="Q827" s="849"/>
      <c r="R827" s="837"/>
      <c r="S827" s="850"/>
    </row>
    <row r="828" spans="1:19" ht="14.4" customHeight="1" x14ac:dyDescent="0.3">
      <c r="A828" s="831" t="s">
        <v>4976</v>
      </c>
      <c r="B828" s="832" t="s">
        <v>4992</v>
      </c>
      <c r="C828" s="832" t="s">
        <v>605</v>
      </c>
      <c r="D828" s="832" t="s">
        <v>4954</v>
      </c>
      <c r="E828" s="832" t="s">
        <v>4959</v>
      </c>
      <c r="F828" s="832" t="s">
        <v>4963</v>
      </c>
      <c r="G828" s="832" t="s">
        <v>4964</v>
      </c>
      <c r="H828" s="849">
        <v>24</v>
      </c>
      <c r="I828" s="849">
        <v>2832</v>
      </c>
      <c r="J828" s="832">
        <v>2.0432900432900434</v>
      </c>
      <c r="K828" s="832">
        <v>118</v>
      </c>
      <c r="L828" s="849">
        <v>11</v>
      </c>
      <c r="M828" s="849">
        <v>1386</v>
      </c>
      <c r="N828" s="832">
        <v>1</v>
      </c>
      <c r="O828" s="832">
        <v>126</v>
      </c>
      <c r="P828" s="849"/>
      <c r="Q828" s="849"/>
      <c r="R828" s="837"/>
      <c r="S828" s="850"/>
    </row>
    <row r="829" spans="1:19" ht="14.4" customHeight="1" x14ac:dyDescent="0.3">
      <c r="A829" s="831" t="s">
        <v>4976</v>
      </c>
      <c r="B829" s="832" t="s">
        <v>4992</v>
      </c>
      <c r="C829" s="832" t="s">
        <v>605</v>
      </c>
      <c r="D829" s="832" t="s">
        <v>4954</v>
      </c>
      <c r="E829" s="832" t="s">
        <v>4959</v>
      </c>
      <c r="F829" s="832" t="s">
        <v>4969</v>
      </c>
      <c r="G829" s="832" t="s">
        <v>4970</v>
      </c>
      <c r="H829" s="849">
        <v>24</v>
      </c>
      <c r="I829" s="849">
        <v>7176</v>
      </c>
      <c r="J829" s="832">
        <v>11.687296416938111</v>
      </c>
      <c r="K829" s="832">
        <v>299</v>
      </c>
      <c r="L829" s="849">
        <v>2</v>
      </c>
      <c r="M829" s="849">
        <v>614</v>
      </c>
      <c r="N829" s="832">
        <v>1</v>
      </c>
      <c r="O829" s="832">
        <v>307</v>
      </c>
      <c r="P829" s="849"/>
      <c r="Q829" s="849"/>
      <c r="R829" s="837"/>
      <c r="S829" s="850"/>
    </row>
    <row r="830" spans="1:19" ht="14.4" customHeight="1" x14ac:dyDescent="0.3">
      <c r="A830" s="831" t="s">
        <v>4976</v>
      </c>
      <c r="B830" s="832" t="s">
        <v>4992</v>
      </c>
      <c r="C830" s="832" t="s">
        <v>605</v>
      </c>
      <c r="D830" s="832" t="s">
        <v>4954</v>
      </c>
      <c r="E830" s="832" t="s">
        <v>4959</v>
      </c>
      <c r="F830" s="832" t="s">
        <v>4971</v>
      </c>
      <c r="G830" s="832" t="s">
        <v>4970</v>
      </c>
      <c r="H830" s="849">
        <v>1</v>
      </c>
      <c r="I830" s="849">
        <v>371</v>
      </c>
      <c r="J830" s="832">
        <v>0.10847953216374269</v>
      </c>
      <c r="K830" s="832">
        <v>371</v>
      </c>
      <c r="L830" s="849">
        <v>9</v>
      </c>
      <c r="M830" s="849">
        <v>3420</v>
      </c>
      <c r="N830" s="832">
        <v>1</v>
      </c>
      <c r="O830" s="832">
        <v>380</v>
      </c>
      <c r="P830" s="849"/>
      <c r="Q830" s="849"/>
      <c r="R830" s="837"/>
      <c r="S830" s="850"/>
    </row>
    <row r="831" spans="1:19" ht="14.4" customHeight="1" x14ac:dyDescent="0.3">
      <c r="A831" s="831" t="s">
        <v>4976</v>
      </c>
      <c r="B831" s="832" t="s">
        <v>4992</v>
      </c>
      <c r="C831" s="832" t="s">
        <v>605</v>
      </c>
      <c r="D831" s="832" t="s">
        <v>2215</v>
      </c>
      <c r="E831" s="832" t="s">
        <v>4959</v>
      </c>
      <c r="F831" s="832" t="s">
        <v>4960</v>
      </c>
      <c r="G831" s="832" t="s">
        <v>4961</v>
      </c>
      <c r="H831" s="849">
        <v>23</v>
      </c>
      <c r="I831" s="849">
        <v>5405</v>
      </c>
      <c r="J831" s="832">
        <v>0.1905651729365723</v>
      </c>
      <c r="K831" s="832">
        <v>235</v>
      </c>
      <c r="L831" s="849">
        <v>113</v>
      </c>
      <c r="M831" s="849">
        <v>28363</v>
      </c>
      <c r="N831" s="832">
        <v>1</v>
      </c>
      <c r="O831" s="832">
        <v>251</v>
      </c>
      <c r="P831" s="849">
        <v>164</v>
      </c>
      <c r="Q831" s="849">
        <v>41164</v>
      </c>
      <c r="R831" s="837">
        <v>1.4513274336283186</v>
      </c>
      <c r="S831" s="850">
        <v>251</v>
      </c>
    </row>
    <row r="832" spans="1:19" ht="14.4" customHeight="1" x14ac:dyDescent="0.3">
      <c r="A832" s="831" t="s">
        <v>4976</v>
      </c>
      <c r="B832" s="832" t="s">
        <v>4992</v>
      </c>
      <c r="C832" s="832" t="s">
        <v>605</v>
      </c>
      <c r="D832" s="832" t="s">
        <v>2215</v>
      </c>
      <c r="E832" s="832" t="s">
        <v>4959</v>
      </c>
      <c r="F832" s="832" t="s">
        <v>4963</v>
      </c>
      <c r="G832" s="832" t="s">
        <v>4964</v>
      </c>
      <c r="H832" s="849">
        <v>36</v>
      </c>
      <c r="I832" s="849">
        <v>4248</v>
      </c>
      <c r="J832" s="832">
        <v>0.15186615186615188</v>
      </c>
      <c r="K832" s="832">
        <v>118</v>
      </c>
      <c r="L832" s="849">
        <v>222</v>
      </c>
      <c r="M832" s="849">
        <v>27972</v>
      </c>
      <c r="N832" s="832">
        <v>1</v>
      </c>
      <c r="O832" s="832">
        <v>126</v>
      </c>
      <c r="P832" s="849">
        <v>710</v>
      </c>
      <c r="Q832" s="849">
        <v>89460</v>
      </c>
      <c r="R832" s="837">
        <v>3.1981981981981984</v>
      </c>
      <c r="S832" s="850">
        <v>126</v>
      </c>
    </row>
    <row r="833" spans="1:19" ht="14.4" customHeight="1" x14ac:dyDescent="0.3">
      <c r="A833" s="831" t="s">
        <v>4976</v>
      </c>
      <c r="B833" s="832" t="s">
        <v>4992</v>
      </c>
      <c r="C833" s="832" t="s">
        <v>605</v>
      </c>
      <c r="D833" s="832" t="s">
        <v>2215</v>
      </c>
      <c r="E833" s="832" t="s">
        <v>4959</v>
      </c>
      <c r="F833" s="832" t="s">
        <v>5076</v>
      </c>
      <c r="G833" s="832" t="s">
        <v>4979</v>
      </c>
      <c r="H833" s="849">
        <v>49</v>
      </c>
      <c r="I833" s="849">
        <v>23863</v>
      </c>
      <c r="J833" s="832">
        <v>0.24978280211440834</v>
      </c>
      <c r="K833" s="832">
        <v>487</v>
      </c>
      <c r="L833" s="849">
        <v>193</v>
      </c>
      <c r="M833" s="849">
        <v>95535</v>
      </c>
      <c r="N833" s="832">
        <v>1</v>
      </c>
      <c r="O833" s="832">
        <v>495</v>
      </c>
      <c r="P833" s="849">
        <v>307</v>
      </c>
      <c r="Q833" s="849">
        <v>151965</v>
      </c>
      <c r="R833" s="837">
        <v>1.5906735751295338</v>
      </c>
      <c r="S833" s="850">
        <v>495</v>
      </c>
    </row>
    <row r="834" spans="1:19" ht="14.4" customHeight="1" x14ac:dyDescent="0.3">
      <c r="A834" s="831" t="s">
        <v>4976</v>
      </c>
      <c r="B834" s="832" t="s">
        <v>4992</v>
      </c>
      <c r="C834" s="832" t="s">
        <v>605</v>
      </c>
      <c r="D834" s="832" t="s">
        <v>2215</v>
      </c>
      <c r="E834" s="832" t="s">
        <v>4959</v>
      </c>
      <c r="F834" s="832" t="s">
        <v>4978</v>
      </c>
      <c r="G834" s="832" t="s">
        <v>4979</v>
      </c>
      <c r="H834" s="849">
        <v>3</v>
      </c>
      <c r="I834" s="849">
        <v>1677</v>
      </c>
      <c r="J834" s="832"/>
      <c r="K834" s="832">
        <v>559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4976</v>
      </c>
      <c r="B835" s="832" t="s">
        <v>4992</v>
      </c>
      <c r="C835" s="832" t="s">
        <v>605</v>
      </c>
      <c r="D835" s="832" t="s">
        <v>2215</v>
      </c>
      <c r="E835" s="832" t="s">
        <v>4959</v>
      </c>
      <c r="F835" s="832" t="s">
        <v>4967</v>
      </c>
      <c r="G835" s="832" t="s">
        <v>4968</v>
      </c>
      <c r="H835" s="849"/>
      <c r="I835" s="849"/>
      <c r="J835" s="832"/>
      <c r="K835" s="832"/>
      <c r="L835" s="849">
        <v>2</v>
      </c>
      <c r="M835" s="849">
        <v>170</v>
      </c>
      <c r="N835" s="832">
        <v>1</v>
      </c>
      <c r="O835" s="832">
        <v>85</v>
      </c>
      <c r="P835" s="849"/>
      <c r="Q835" s="849"/>
      <c r="R835" s="837"/>
      <c r="S835" s="850"/>
    </row>
    <row r="836" spans="1:19" ht="14.4" customHeight="1" x14ac:dyDescent="0.3">
      <c r="A836" s="831" t="s">
        <v>4976</v>
      </c>
      <c r="B836" s="832" t="s">
        <v>4992</v>
      </c>
      <c r="C836" s="832" t="s">
        <v>605</v>
      </c>
      <c r="D836" s="832" t="s">
        <v>2215</v>
      </c>
      <c r="E836" s="832" t="s">
        <v>4959</v>
      </c>
      <c r="F836" s="832" t="s">
        <v>4969</v>
      </c>
      <c r="G836" s="832" t="s">
        <v>4970</v>
      </c>
      <c r="H836" s="849"/>
      <c r="I836" s="849"/>
      <c r="J836" s="832"/>
      <c r="K836" s="832"/>
      <c r="L836" s="849">
        <v>5</v>
      </c>
      <c r="M836" s="849">
        <v>1535</v>
      </c>
      <c r="N836" s="832">
        <v>1</v>
      </c>
      <c r="O836" s="832">
        <v>307</v>
      </c>
      <c r="P836" s="849">
        <v>2</v>
      </c>
      <c r="Q836" s="849">
        <v>614</v>
      </c>
      <c r="R836" s="837">
        <v>0.4</v>
      </c>
      <c r="S836" s="850">
        <v>307</v>
      </c>
    </row>
    <row r="837" spans="1:19" ht="14.4" customHeight="1" x14ac:dyDescent="0.3">
      <c r="A837" s="831" t="s">
        <v>4976</v>
      </c>
      <c r="B837" s="832" t="s">
        <v>4992</v>
      </c>
      <c r="C837" s="832" t="s">
        <v>605</v>
      </c>
      <c r="D837" s="832" t="s">
        <v>2215</v>
      </c>
      <c r="E837" s="832" t="s">
        <v>4959</v>
      </c>
      <c r="F837" s="832" t="s">
        <v>4971</v>
      </c>
      <c r="G837" s="832" t="s">
        <v>4970</v>
      </c>
      <c r="H837" s="849"/>
      <c r="I837" s="849"/>
      <c r="J837" s="832"/>
      <c r="K837" s="832"/>
      <c r="L837" s="849">
        <v>19</v>
      </c>
      <c r="M837" s="849">
        <v>7220</v>
      </c>
      <c r="N837" s="832">
        <v>1</v>
      </c>
      <c r="O837" s="832">
        <v>380</v>
      </c>
      <c r="P837" s="849"/>
      <c r="Q837" s="849"/>
      <c r="R837" s="837"/>
      <c r="S837" s="850"/>
    </row>
    <row r="838" spans="1:19" ht="14.4" customHeight="1" x14ac:dyDescent="0.3">
      <c r="A838" s="831" t="s">
        <v>4976</v>
      </c>
      <c r="B838" s="832" t="s">
        <v>4992</v>
      </c>
      <c r="C838" s="832" t="s">
        <v>605</v>
      </c>
      <c r="D838" s="832" t="s">
        <v>4955</v>
      </c>
      <c r="E838" s="832" t="s">
        <v>4959</v>
      </c>
      <c r="F838" s="832" t="s">
        <v>4960</v>
      </c>
      <c r="G838" s="832" t="s">
        <v>4961</v>
      </c>
      <c r="H838" s="849"/>
      <c r="I838" s="849"/>
      <c r="J838" s="832"/>
      <c r="K838" s="832"/>
      <c r="L838" s="849"/>
      <c r="M838" s="849"/>
      <c r="N838" s="832"/>
      <c r="O838" s="832"/>
      <c r="P838" s="849">
        <v>25</v>
      </c>
      <c r="Q838" s="849">
        <v>6275</v>
      </c>
      <c r="R838" s="837"/>
      <c r="S838" s="850">
        <v>251</v>
      </c>
    </row>
    <row r="839" spans="1:19" ht="14.4" customHeight="1" x14ac:dyDescent="0.3">
      <c r="A839" s="831" t="s">
        <v>4976</v>
      </c>
      <c r="B839" s="832" t="s">
        <v>4992</v>
      </c>
      <c r="C839" s="832" t="s">
        <v>605</v>
      </c>
      <c r="D839" s="832" t="s">
        <v>4955</v>
      </c>
      <c r="E839" s="832" t="s">
        <v>4959</v>
      </c>
      <c r="F839" s="832" t="s">
        <v>4963</v>
      </c>
      <c r="G839" s="832" t="s">
        <v>4964</v>
      </c>
      <c r="H839" s="849"/>
      <c r="I839" s="849"/>
      <c r="J839" s="832"/>
      <c r="K839" s="832"/>
      <c r="L839" s="849"/>
      <c r="M839" s="849"/>
      <c r="N839" s="832"/>
      <c r="O839" s="832"/>
      <c r="P839" s="849">
        <v>42</v>
      </c>
      <c r="Q839" s="849">
        <v>5292</v>
      </c>
      <c r="R839" s="837"/>
      <c r="S839" s="850">
        <v>126</v>
      </c>
    </row>
    <row r="840" spans="1:19" ht="14.4" customHeight="1" x14ac:dyDescent="0.3">
      <c r="A840" s="831" t="s">
        <v>4976</v>
      </c>
      <c r="B840" s="832" t="s">
        <v>4992</v>
      </c>
      <c r="C840" s="832" t="s">
        <v>605</v>
      </c>
      <c r="D840" s="832" t="s">
        <v>4955</v>
      </c>
      <c r="E840" s="832" t="s">
        <v>4959</v>
      </c>
      <c r="F840" s="832" t="s">
        <v>4978</v>
      </c>
      <c r="G840" s="832" t="s">
        <v>4979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568</v>
      </c>
      <c r="R840" s="837"/>
      <c r="S840" s="850">
        <v>568</v>
      </c>
    </row>
    <row r="841" spans="1:19" ht="14.4" customHeight="1" x14ac:dyDescent="0.3">
      <c r="A841" s="831" t="s">
        <v>4976</v>
      </c>
      <c r="B841" s="832" t="s">
        <v>4992</v>
      </c>
      <c r="C841" s="832" t="s">
        <v>605</v>
      </c>
      <c r="D841" s="832" t="s">
        <v>4955</v>
      </c>
      <c r="E841" s="832" t="s">
        <v>4959</v>
      </c>
      <c r="F841" s="832" t="s">
        <v>4969</v>
      </c>
      <c r="G841" s="832" t="s">
        <v>4970</v>
      </c>
      <c r="H841" s="849"/>
      <c r="I841" s="849"/>
      <c r="J841" s="832"/>
      <c r="K841" s="832"/>
      <c r="L841" s="849"/>
      <c r="M841" s="849"/>
      <c r="N841" s="832"/>
      <c r="O841" s="832"/>
      <c r="P841" s="849">
        <v>16</v>
      </c>
      <c r="Q841" s="849">
        <v>4912</v>
      </c>
      <c r="R841" s="837"/>
      <c r="S841" s="850">
        <v>307</v>
      </c>
    </row>
    <row r="842" spans="1:19" ht="14.4" customHeight="1" x14ac:dyDescent="0.3">
      <c r="A842" s="831" t="s">
        <v>4976</v>
      </c>
      <c r="B842" s="832" t="s">
        <v>4992</v>
      </c>
      <c r="C842" s="832" t="s">
        <v>605</v>
      </c>
      <c r="D842" s="832" t="s">
        <v>4955</v>
      </c>
      <c r="E842" s="832" t="s">
        <v>4959</v>
      </c>
      <c r="F842" s="832" t="s">
        <v>4971</v>
      </c>
      <c r="G842" s="832" t="s">
        <v>4970</v>
      </c>
      <c r="H842" s="849"/>
      <c r="I842" s="849"/>
      <c r="J842" s="832"/>
      <c r="K842" s="832"/>
      <c r="L842" s="849"/>
      <c r="M842" s="849"/>
      <c r="N842" s="832"/>
      <c r="O842" s="832"/>
      <c r="P842" s="849">
        <v>10</v>
      </c>
      <c r="Q842" s="849">
        <v>3800</v>
      </c>
      <c r="R842" s="837"/>
      <c r="S842" s="850">
        <v>380</v>
      </c>
    </row>
    <row r="843" spans="1:19" ht="14.4" customHeight="1" x14ac:dyDescent="0.3">
      <c r="A843" s="831" t="s">
        <v>4976</v>
      </c>
      <c r="B843" s="832" t="s">
        <v>4992</v>
      </c>
      <c r="C843" s="832" t="s">
        <v>605</v>
      </c>
      <c r="D843" s="832" t="s">
        <v>2216</v>
      </c>
      <c r="E843" s="832" t="s">
        <v>4959</v>
      </c>
      <c r="F843" s="832" t="s">
        <v>4960</v>
      </c>
      <c r="G843" s="832" t="s">
        <v>4961</v>
      </c>
      <c r="H843" s="849"/>
      <c r="I843" s="849"/>
      <c r="J843" s="832"/>
      <c r="K843" s="832"/>
      <c r="L843" s="849"/>
      <c r="M843" s="849"/>
      <c r="N843" s="832"/>
      <c r="O843" s="832"/>
      <c r="P843" s="849">
        <v>30</v>
      </c>
      <c r="Q843" s="849">
        <v>7530</v>
      </c>
      <c r="R843" s="837"/>
      <c r="S843" s="850">
        <v>251</v>
      </c>
    </row>
    <row r="844" spans="1:19" ht="14.4" customHeight="1" x14ac:dyDescent="0.3">
      <c r="A844" s="831" t="s">
        <v>4976</v>
      </c>
      <c r="B844" s="832" t="s">
        <v>4992</v>
      </c>
      <c r="C844" s="832" t="s">
        <v>605</v>
      </c>
      <c r="D844" s="832" t="s">
        <v>2216</v>
      </c>
      <c r="E844" s="832" t="s">
        <v>4959</v>
      </c>
      <c r="F844" s="832" t="s">
        <v>4963</v>
      </c>
      <c r="G844" s="832" t="s">
        <v>4964</v>
      </c>
      <c r="H844" s="849"/>
      <c r="I844" s="849"/>
      <c r="J844" s="832"/>
      <c r="K844" s="832"/>
      <c r="L844" s="849"/>
      <c r="M844" s="849"/>
      <c r="N844" s="832"/>
      <c r="O844" s="832"/>
      <c r="P844" s="849">
        <v>107</v>
      </c>
      <c r="Q844" s="849">
        <v>13482</v>
      </c>
      <c r="R844" s="837"/>
      <c r="S844" s="850">
        <v>126</v>
      </c>
    </row>
    <row r="845" spans="1:19" ht="14.4" customHeight="1" x14ac:dyDescent="0.3">
      <c r="A845" s="831" t="s">
        <v>4976</v>
      </c>
      <c r="B845" s="832" t="s">
        <v>4992</v>
      </c>
      <c r="C845" s="832" t="s">
        <v>605</v>
      </c>
      <c r="D845" s="832" t="s">
        <v>2216</v>
      </c>
      <c r="E845" s="832" t="s">
        <v>4959</v>
      </c>
      <c r="F845" s="832" t="s">
        <v>5075</v>
      </c>
      <c r="G845" s="832" t="s">
        <v>4990</v>
      </c>
      <c r="H845" s="849"/>
      <c r="I845" s="849"/>
      <c r="J845" s="832"/>
      <c r="K845" s="832"/>
      <c r="L845" s="849"/>
      <c r="M845" s="849"/>
      <c r="N845" s="832"/>
      <c r="O845" s="832"/>
      <c r="P845" s="849">
        <v>1</v>
      </c>
      <c r="Q845" s="849">
        <v>331</v>
      </c>
      <c r="R845" s="837"/>
      <c r="S845" s="850">
        <v>331</v>
      </c>
    </row>
    <row r="846" spans="1:19" ht="14.4" customHeight="1" x14ac:dyDescent="0.3">
      <c r="A846" s="831" t="s">
        <v>4976</v>
      </c>
      <c r="B846" s="832" t="s">
        <v>4992</v>
      </c>
      <c r="C846" s="832" t="s">
        <v>605</v>
      </c>
      <c r="D846" s="832" t="s">
        <v>2216</v>
      </c>
      <c r="E846" s="832" t="s">
        <v>4959</v>
      </c>
      <c r="F846" s="832" t="s">
        <v>5076</v>
      </c>
      <c r="G846" s="832" t="s">
        <v>4979</v>
      </c>
      <c r="H846" s="849"/>
      <c r="I846" s="849"/>
      <c r="J846" s="832"/>
      <c r="K846" s="832"/>
      <c r="L846" s="849"/>
      <c r="M846" s="849"/>
      <c r="N846" s="832"/>
      <c r="O846" s="832"/>
      <c r="P846" s="849">
        <v>2</v>
      </c>
      <c r="Q846" s="849">
        <v>990</v>
      </c>
      <c r="R846" s="837"/>
      <c r="S846" s="850">
        <v>495</v>
      </c>
    </row>
    <row r="847" spans="1:19" ht="14.4" customHeight="1" x14ac:dyDescent="0.3">
      <c r="A847" s="831" t="s">
        <v>4976</v>
      </c>
      <c r="B847" s="832" t="s">
        <v>4992</v>
      </c>
      <c r="C847" s="832" t="s">
        <v>605</v>
      </c>
      <c r="D847" s="832" t="s">
        <v>2216</v>
      </c>
      <c r="E847" s="832" t="s">
        <v>4959</v>
      </c>
      <c r="F847" s="832" t="s">
        <v>4969</v>
      </c>
      <c r="G847" s="832" t="s">
        <v>4970</v>
      </c>
      <c r="H847" s="849"/>
      <c r="I847" s="849"/>
      <c r="J847" s="832"/>
      <c r="K847" s="832"/>
      <c r="L847" s="849"/>
      <c r="M847" s="849"/>
      <c r="N847" s="832"/>
      <c r="O847" s="832"/>
      <c r="P847" s="849">
        <v>43</v>
      </c>
      <c r="Q847" s="849">
        <v>13201</v>
      </c>
      <c r="R847" s="837"/>
      <c r="S847" s="850">
        <v>307</v>
      </c>
    </row>
    <row r="848" spans="1:19" ht="14.4" customHeight="1" x14ac:dyDescent="0.3">
      <c r="A848" s="831" t="s">
        <v>4976</v>
      </c>
      <c r="B848" s="832" t="s">
        <v>4992</v>
      </c>
      <c r="C848" s="832" t="s">
        <v>605</v>
      </c>
      <c r="D848" s="832" t="s">
        <v>2216</v>
      </c>
      <c r="E848" s="832" t="s">
        <v>4959</v>
      </c>
      <c r="F848" s="832" t="s">
        <v>4971</v>
      </c>
      <c r="G848" s="832" t="s">
        <v>4970</v>
      </c>
      <c r="H848" s="849"/>
      <c r="I848" s="849"/>
      <c r="J848" s="832"/>
      <c r="K848" s="832"/>
      <c r="L848" s="849"/>
      <c r="M848" s="849"/>
      <c r="N848" s="832"/>
      <c r="O848" s="832"/>
      <c r="P848" s="849">
        <v>3</v>
      </c>
      <c r="Q848" s="849">
        <v>1140</v>
      </c>
      <c r="R848" s="837"/>
      <c r="S848" s="850">
        <v>380</v>
      </c>
    </row>
    <row r="849" spans="1:19" ht="14.4" customHeight="1" x14ac:dyDescent="0.3">
      <c r="A849" s="831" t="s">
        <v>4976</v>
      </c>
      <c r="B849" s="832" t="s">
        <v>4992</v>
      </c>
      <c r="C849" s="832" t="s">
        <v>605</v>
      </c>
      <c r="D849" s="832" t="s">
        <v>4956</v>
      </c>
      <c r="E849" s="832" t="s">
        <v>4959</v>
      </c>
      <c r="F849" s="832" t="s">
        <v>4960</v>
      </c>
      <c r="G849" s="832" t="s">
        <v>4961</v>
      </c>
      <c r="H849" s="849">
        <v>10</v>
      </c>
      <c r="I849" s="849">
        <v>2350</v>
      </c>
      <c r="J849" s="832">
        <v>4.6812749003984067</v>
      </c>
      <c r="K849" s="832">
        <v>235</v>
      </c>
      <c r="L849" s="849">
        <v>2</v>
      </c>
      <c r="M849" s="849">
        <v>502</v>
      </c>
      <c r="N849" s="832">
        <v>1</v>
      </c>
      <c r="O849" s="832">
        <v>251</v>
      </c>
      <c r="P849" s="849"/>
      <c r="Q849" s="849"/>
      <c r="R849" s="837"/>
      <c r="S849" s="850"/>
    </row>
    <row r="850" spans="1:19" ht="14.4" customHeight="1" x14ac:dyDescent="0.3">
      <c r="A850" s="831" t="s">
        <v>4976</v>
      </c>
      <c r="B850" s="832" t="s">
        <v>4992</v>
      </c>
      <c r="C850" s="832" t="s">
        <v>605</v>
      </c>
      <c r="D850" s="832" t="s">
        <v>4956</v>
      </c>
      <c r="E850" s="832" t="s">
        <v>4959</v>
      </c>
      <c r="F850" s="832" t="s">
        <v>4963</v>
      </c>
      <c r="G850" s="832" t="s">
        <v>4964</v>
      </c>
      <c r="H850" s="849">
        <v>17</v>
      </c>
      <c r="I850" s="849">
        <v>2006</v>
      </c>
      <c r="J850" s="832">
        <v>5.306878306878307</v>
      </c>
      <c r="K850" s="832">
        <v>118</v>
      </c>
      <c r="L850" s="849">
        <v>3</v>
      </c>
      <c r="M850" s="849">
        <v>378</v>
      </c>
      <c r="N850" s="832">
        <v>1</v>
      </c>
      <c r="O850" s="832">
        <v>126</v>
      </c>
      <c r="P850" s="849"/>
      <c r="Q850" s="849"/>
      <c r="R850" s="837"/>
      <c r="S850" s="850"/>
    </row>
    <row r="851" spans="1:19" ht="14.4" customHeight="1" x14ac:dyDescent="0.3">
      <c r="A851" s="831" t="s">
        <v>4976</v>
      </c>
      <c r="B851" s="832" t="s">
        <v>4992</v>
      </c>
      <c r="C851" s="832" t="s">
        <v>605</v>
      </c>
      <c r="D851" s="832" t="s">
        <v>4956</v>
      </c>
      <c r="E851" s="832" t="s">
        <v>4959</v>
      </c>
      <c r="F851" s="832" t="s">
        <v>5075</v>
      </c>
      <c r="G851" s="832" t="s">
        <v>4990</v>
      </c>
      <c r="H851" s="849">
        <v>1</v>
      </c>
      <c r="I851" s="849">
        <v>323</v>
      </c>
      <c r="J851" s="832"/>
      <c r="K851" s="832">
        <v>323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4976</v>
      </c>
      <c r="B852" s="832" t="s">
        <v>4992</v>
      </c>
      <c r="C852" s="832" t="s">
        <v>605</v>
      </c>
      <c r="D852" s="832" t="s">
        <v>4956</v>
      </c>
      <c r="E852" s="832" t="s">
        <v>4959</v>
      </c>
      <c r="F852" s="832" t="s">
        <v>5076</v>
      </c>
      <c r="G852" s="832" t="s">
        <v>4979</v>
      </c>
      <c r="H852" s="849">
        <v>2</v>
      </c>
      <c r="I852" s="849">
        <v>974</v>
      </c>
      <c r="J852" s="832"/>
      <c r="K852" s="832">
        <v>487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4976</v>
      </c>
      <c r="B853" s="832" t="s">
        <v>4992</v>
      </c>
      <c r="C853" s="832" t="s">
        <v>605</v>
      </c>
      <c r="D853" s="832" t="s">
        <v>4956</v>
      </c>
      <c r="E853" s="832" t="s">
        <v>4959</v>
      </c>
      <c r="F853" s="832" t="s">
        <v>4978</v>
      </c>
      <c r="G853" s="832" t="s">
        <v>4979</v>
      </c>
      <c r="H853" s="849">
        <v>9</v>
      </c>
      <c r="I853" s="849">
        <v>5031</v>
      </c>
      <c r="J853" s="832"/>
      <c r="K853" s="832">
        <v>559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4976</v>
      </c>
      <c r="B854" s="832" t="s">
        <v>4992</v>
      </c>
      <c r="C854" s="832" t="s">
        <v>605</v>
      </c>
      <c r="D854" s="832" t="s">
        <v>4956</v>
      </c>
      <c r="E854" s="832" t="s">
        <v>4959</v>
      </c>
      <c r="F854" s="832" t="s">
        <v>4965</v>
      </c>
      <c r="G854" s="832" t="s">
        <v>4966</v>
      </c>
      <c r="H854" s="849">
        <v>1</v>
      </c>
      <c r="I854" s="849">
        <v>210</v>
      </c>
      <c r="J854" s="832"/>
      <c r="K854" s="832">
        <v>210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4976</v>
      </c>
      <c r="B855" s="832" t="s">
        <v>4992</v>
      </c>
      <c r="C855" s="832" t="s">
        <v>605</v>
      </c>
      <c r="D855" s="832" t="s">
        <v>4956</v>
      </c>
      <c r="E855" s="832" t="s">
        <v>4959</v>
      </c>
      <c r="F855" s="832" t="s">
        <v>4967</v>
      </c>
      <c r="G855" s="832" t="s">
        <v>4968</v>
      </c>
      <c r="H855" s="849">
        <v>2</v>
      </c>
      <c r="I855" s="849">
        <v>170</v>
      </c>
      <c r="J855" s="832"/>
      <c r="K855" s="832">
        <v>85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4976</v>
      </c>
      <c r="B856" s="832" t="s">
        <v>4992</v>
      </c>
      <c r="C856" s="832" t="s">
        <v>605</v>
      </c>
      <c r="D856" s="832" t="s">
        <v>4956</v>
      </c>
      <c r="E856" s="832" t="s">
        <v>4959</v>
      </c>
      <c r="F856" s="832" t="s">
        <v>4969</v>
      </c>
      <c r="G856" s="832" t="s">
        <v>4970</v>
      </c>
      <c r="H856" s="849">
        <v>1</v>
      </c>
      <c r="I856" s="849">
        <v>299</v>
      </c>
      <c r="J856" s="832"/>
      <c r="K856" s="832">
        <v>299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4976</v>
      </c>
      <c r="B857" s="832" t="s">
        <v>4992</v>
      </c>
      <c r="C857" s="832" t="s">
        <v>605</v>
      </c>
      <c r="D857" s="832" t="s">
        <v>4956</v>
      </c>
      <c r="E857" s="832" t="s">
        <v>4959</v>
      </c>
      <c r="F857" s="832" t="s">
        <v>4971</v>
      </c>
      <c r="G857" s="832" t="s">
        <v>4970</v>
      </c>
      <c r="H857" s="849">
        <v>7</v>
      </c>
      <c r="I857" s="849">
        <v>2597</v>
      </c>
      <c r="J857" s="832">
        <v>1.3668421052631579</v>
      </c>
      <c r="K857" s="832">
        <v>371</v>
      </c>
      <c r="L857" s="849">
        <v>5</v>
      </c>
      <c r="M857" s="849">
        <v>1900</v>
      </c>
      <c r="N857" s="832">
        <v>1</v>
      </c>
      <c r="O857" s="832">
        <v>380</v>
      </c>
      <c r="P857" s="849"/>
      <c r="Q857" s="849"/>
      <c r="R857" s="837"/>
      <c r="S857" s="850"/>
    </row>
    <row r="858" spans="1:19" ht="14.4" customHeight="1" x14ac:dyDescent="0.3">
      <c r="A858" s="831" t="s">
        <v>4976</v>
      </c>
      <c r="B858" s="832" t="s">
        <v>4992</v>
      </c>
      <c r="C858" s="832" t="s">
        <v>605</v>
      </c>
      <c r="D858" s="832" t="s">
        <v>4943</v>
      </c>
      <c r="E858" s="832" t="s">
        <v>4959</v>
      </c>
      <c r="F858" s="832" t="s">
        <v>4960</v>
      </c>
      <c r="G858" s="832" t="s">
        <v>4961</v>
      </c>
      <c r="H858" s="849"/>
      <c r="I858" s="849"/>
      <c r="J858" s="832"/>
      <c r="K858" s="832"/>
      <c r="L858" s="849"/>
      <c r="M858" s="849"/>
      <c r="N858" s="832"/>
      <c r="O858" s="832"/>
      <c r="P858" s="849">
        <v>3</v>
      </c>
      <c r="Q858" s="849">
        <v>753</v>
      </c>
      <c r="R858" s="837"/>
      <c r="S858" s="850">
        <v>251</v>
      </c>
    </row>
    <row r="859" spans="1:19" ht="14.4" customHeight="1" x14ac:dyDescent="0.3">
      <c r="A859" s="831" t="s">
        <v>4976</v>
      </c>
      <c r="B859" s="832" t="s">
        <v>4992</v>
      </c>
      <c r="C859" s="832" t="s">
        <v>605</v>
      </c>
      <c r="D859" s="832" t="s">
        <v>4943</v>
      </c>
      <c r="E859" s="832" t="s">
        <v>4959</v>
      </c>
      <c r="F859" s="832" t="s">
        <v>4963</v>
      </c>
      <c r="G859" s="832" t="s">
        <v>4964</v>
      </c>
      <c r="H859" s="849"/>
      <c r="I859" s="849"/>
      <c r="J859" s="832"/>
      <c r="K859" s="832"/>
      <c r="L859" s="849"/>
      <c r="M859" s="849"/>
      <c r="N859" s="832"/>
      <c r="O859" s="832"/>
      <c r="P859" s="849">
        <v>9</v>
      </c>
      <c r="Q859" s="849">
        <v>1134</v>
      </c>
      <c r="R859" s="837"/>
      <c r="S859" s="850">
        <v>126</v>
      </c>
    </row>
    <row r="860" spans="1:19" ht="14.4" customHeight="1" x14ac:dyDescent="0.3">
      <c r="A860" s="831" t="s">
        <v>4976</v>
      </c>
      <c r="B860" s="832" t="s">
        <v>4992</v>
      </c>
      <c r="C860" s="832" t="s">
        <v>605</v>
      </c>
      <c r="D860" s="832" t="s">
        <v>4943</v>
      </c>
      <c r="E860" s="832" t="s">
        <v>4959</v>
      </c>
      <c r="F860" s="832" t="s">
        <v>4978</v>
      </c>
      <c r="G860" s="832" t="s">
        <v>4979</v>
      </c>
      <c r="H860" s="849"/>
      <c r="I860" s="849"/>
      <c r="J860" s="832"/>
      <c r="K860" s="832"/>
      <c r="L860" s="849"/>
      <c r="M860" s="849"/>
      <c r="N860" s="832"/>
      <c r="O860" s="832"/>
      <c r="P860" s="849">
        <v>1</v>
      </c>
      <c r="Q860" s="849">
        <v>568</v>
      </c>
      <c r="R860" s="837"/>
      <c r="S860" s="850">
        <v>568</v>
      </c>
    </row>
    <row r="861" spans="1:19" ht="14.4" customHeight="1" x14ac:dyDescent="0.3">
      <c r="A861" s="831" t="s">
        <v>4976</v>
      </c>
      <c r="B861" s="832" t="s">
        <v>4992</v>
      </c>
      <c r="C861" s="832" t="s">
        <v>605</v>
      </c>
      <c r="D861" s="832" t="s">
        <v>4943</v>
      </c>
      <c r="E861" s="832" t="s">
        <v>4959</v>
      </c>
      <c r="F861" s="832" t="s">
        <v>4971</v>
      </c>
      <c r="G861" s="832" t="s">
        <v>4970</v>
      </c>
      <c r="H861" s="849"/>
      <c r="I861" s="849"/>
      <c r="J861" s="832"/>
      <c r="K861" s="832"/>
      <c r="L861" s="849"/>
      <c r="M861" s="849"/>
      <c r="N861" s="832"/>
      <c r="O861" s="832"/>
      <c r="P861" s="849">
        <v>3</v>
      </c>
      <c r="Q861" s="849">
        <v>1140</v>
      </c>
      <c r="R861" s="837"/>
      <c r="S861" s="850">
        <v>380</v>
      </c>
    </row>
    <row r="862" spans="1:19" ht="14.4" customHeight="1" x14ac:dyDescent="0.3">
      <c r="A862" s="831" t="s">
        <v>4976</v>
      </c>
      <c r="B862" s="832" t="s">
        <v>4992</v>
      </c>
      <c r="C862" s="832" t="s">
        <v>605</v>
      </c>
      <c r="D862" s="832" t="s">
        <v>4923</v>
      </c>
      <c r="E862" s="832" t="s">
        <v>4959</v>
      </c>
      <c r="F862" s="832" t="s">
        <v>4960</v>
      </c>
      <c r="G862" s="832" t="s">
        <v>4961</v>
      </c>
      <c r="H862" s="849"/>
      <c r="I862" s="849"/>
      <c r="J862" s="832"/>
      <c r="K862" s="832"/>
      <c r="L862" s="849"/>
      <c r="M862" s="849"/>
      <c r="N862" s="832"/>
      <c r="O862" s="832"/>
      <c r="P862" s="849">
        <v>27</v>
      </c>
      <c r="Q862" s="849">
        <v>6777</v>
      </c>
      <c r="R862" s="837"/>
      <c r="S862" s="850">
        <v>251</v>
      </c>
    </row>
    <row r="863" spans="1:19" ht="14.4" customHeight="1" x14ac:dyDescent="0.3">
      <c r="A863" s="831" t="s">
        <v>4976</v>
      </c>
      <c r="B863" s="832" t="s">
        <v>4992</v>
      </c>
      <c r="C863" s="832" t="s">
        <v>605</v>
      </c>
      <c r="D863" s="832" t="s">
        <v>4923</v>
      </c>
      <c r="E863" s="832" t="s">
        <v>4959</v>
      </c>
      <c r="F863" s="832" t="s">
        <v>4963</v>
      </c>
      <c r="G863" s="832" t="s">
        <v>4964</v>
      </c>
      <c r="H863" s="849"/>
      <c r="I863" s="849"/>
      <c r="J863" s="832"/>
      <c r="K863" s="832"/>
      <c r="L863" s="849"/>
      <c r="M863" s="849"/>
      <c r="N863" s="832"/>
      <c r="O863" s="832"/>
      <c r="P863" s="849">
        <v>95</v>
      </c>
      <c r="Q863" s="849">
        <v>11970</v>
      </c>
      <c r="R863" s="837"/>
      <c r="S863" s="850">
        <v>126</v>
      </c>
    </row>
    <row r="864" spans="1:19" ht="14.4" customHeight="1" x14ac:dyDescent="0.3">
      <c r="A864" s="831" t="s">
        <v>4976</v>
      </c>
      <c r="B864" s="832" t="s">
        <v>4992</v>
      </c>
      <c r="C864" s="832" t="s">
        <v>605</v>
      </c>
      <c r="D864" s="832" t="s">
        <v>4923</v>
      </c>
      <c r="E864" s="832" t="s">
        <v>4959</v>
      </c>
      <c r="F864" s="832" t="s">
        <v>5076</v>
      </c>
      <c r="G864" s="832" t="s">
        <v>4979</v>
      </c>
      <c r="H864" s="849"/>
      <c r="I864" s="849"/>
      <c r="J864" s="832"/>
      <c r="K864" s="832"/>
      <c r="L864" s="849"/>
      <c r="M864" s="849"/>
      <c r="N864" s="832"/>
      <c r="O864" s="832"/>
      <c r="P864" s="849">
        <v>4</v>
      </c>
      <c r="Q864" s="849">
        <v>1980</v>
      </c>
      <c r="R864" s="837"/>
      <c r="S864" s="850">
        <v>495</v>
      </c>
    </row>
    <row r="865" spans="1:19" ht="14.4" customHeight="1" x14ac:dyDescent="0.3">
      <c r="A865" s="831" t="s">
        <v>4976</v>
      </c>
      <c r="B865" s="832" t="s">
        <v>4992</v>
      </c>
      <c r="C865" s="832" t="s">
        <v>605</v>
      </c>
      <c r="D865" s="832" t="s">
        <v>4923</v>
      </c>
      <c r="E865" s="832" t="s">
        <v>4959</v>
      </c>
      <c r="F865" s="832" t="s">
        <v>4969</v>
      </c>
      <c r="G865" s="832" t="s">
        <v>4970</v>
      </c>
      <c r="H865" s="849"/>
      <c r="I865" s="849"/>
      <c r="J865" s="832"/>
      <c r="K865" s="832"/>
      <c r="L865" s="849"/>
      <c r="M865" s="849"/>
      <c r="N865" s="832"/>
      <c r="O865" s="832"/>
      <c r="P865" s="849">
        <v>11</v>
      </c>
      <c r="Q865" s="849">
        <v>3377</v>
      </c>
      <c r="R865" s="837"/>
      <c r="S865" s="850">
        <v>307</v>
      </c>
    </row>
    <row r="866" spans="1:19" ht="14.4" customHeight="1" x14ac:dyDescent="0.3">
      <c r="A866" s="831" t="s">
        <v>4976</v>
      </c>
      <c r="B866" s="832" t="s">
        <v>4992</v>
      </c>
      <c r="C866" s="832" t="s">
        <v>605</v>
      </c>
      <c r="D866" s="832" t="s">
        <v>4923</v>
      </c>
      <c r="E866" s="832" t="s">
        <v>4959</v>
      </c>
      <c r="F866" s="832" t="s">
        <v>4971</v>
      </c>
      <c r="G866" s="832" t="s">
        <v>4970</v>
      </c>
      <c r="H866" s="849"/>
      <c r="I866" s="849"/>
      <c r="J866" s="832"/>
      <c r="K866" s="832"/>
      <c r="L866" s="849"/>
      <c r="M866" s="849"/>
      <c r="N866" s="832"/>
      <c r="O866" s="832"/>
      <c r="P866" s="849">
        <v>20</v>
      </c>
      <c r="Q866" s="849">
        <v>7600</v>
      </c>
      <c r="R866" s="837"/>
      <c r="S866" s="850">
        <v>380</v>
      </c>
    </row>
    <row r="867" spans="1:19" ht="14.4" customHeight="1" x14ac:dyDescent="0.3">
      <c r="A867" s="831" t="s">
        <v>4976</v>
      </c>
      <c r="B867" s="832" t="s">
        <v>4992</v>
      </c>
      <c r="C867" s="832" t="s">
        <v>605</v>
      </c>
      <c r="D867" s="832" t="s">
        <v>4930</v>
      </c>
      <c r="E867" s="832" t="s">
        <v>4959</v>
      </c>
      <c r="F867" s="832" t="s">
        <v>4960</v>
      </c>
      <c r="G867" s="832" t="s">
        <v>4961</v>
      </c>
      <c r="H867" s="849"/>
      <c r="I867" s="849"/>
      <c r="J867" s="832"/>
      <c r="K867" s="832"/>
      <c r="L867" s="849"/>
      <c r="M867" s="849"/>
      <c r="N867" s="832"/>
      <c r="O867" s="832"/>
      <c r="P867" s="849">
        <v>7</v>
      </c>
      <c r="Q867" s="849">
        <v>1757</v>
      </c>
      <c r="R867" s="837"/>
      <c r="S867" s="850">
        <v>251</v>
      </c>
    </row>
    <row r="868" spans="1:19" ht="14.4" customHeight="1" x14ac:dyDescent="0.3">
      <c r="A868" s="831" t="s">
        <v>4976</v>
      </c>
      <c r="B868" s="832" t="s">
        <v>4992</v>
      </c>
      <c r="C868" s="832" t="s">
        <v>605</v>
      </c>
      <c r="D868" s="832" t="s">
        <v>4930</v>
      </c>
      <c r="E868" s="832" t="s">
        <v>4959</v>
      </c>
      <c r="F868" s="832" t="s">
        <v>4963</v>
      </c>
      <c r="G868" s="832" t="s">
        <v>4964</v>
      </c>
      <c r="H868" s="849"/>
      <c r="I868" s="849"/>
      <c r="J868" s="832"/>
      <c r="K868" s="832"/>
      <c r="L868" s="849"/>
      <c r="M868" s="849"/>
      <c r="N868" s="832"/>
      <c r="O868" s="832"/>
      <c r="P868" s="849">
        <v>24</v>
      </c>
      <c r="Q868" s="849">
        <v>3024</v>
      </c>
      <c r="R868" s="837"/>
      <c r="S868" s="850">
        <v>126</v>
      </c>
    </row>
    <row r="869" spans="1:19" ht="14.4" customHeight="1" x14ac:dyDescent="0.3">
      <c r="A869" s="831" t="s">
        <v>4976</v>
      </c>
      <c r="B869" s="832" t="s">
        <v>4992</v>
      </c>
      <c r="C869" s="832" t="s">
        <v>605</v>
      </c>
      <c r="D869" s="832" t="s">
        <v>4930</v>
      </c>
      <c r="E869" s="832" t="s">
        <v>4959</v>
      </c>
      <c r="F869" s="832" t="s">
        <v>4969</v>
      </c>
      <c r="G869" s="832" t="s">
        <v>4970</v>
      </c>
      <c r="H869" s="849"/>
      <c r="I869" s="849"/>
      <c r="J869" s="832"/>
      <c r="K869" s="832"/>
      <c r="L869" s="849"/>
      <c r="M869" s="849"/>
      <c r="N869" s="832"/>
      <c r="O869" s="832"/>
      <c r="P869" s="849">
        <v>6</v>
      </c>
      <c r="Q869" s="849">
        <v>1842</v>
      </c>
      <c r="R869" s="837"/>
      <c r="S869" s="850">
        <v>307</v>
      </c>
    </row>
    <row r="870" spans="1:19" ht="14.4" customHeight="1" x14ac:dyDescent="0.3">
      <c r="A870" s="831" t="s">
        <v>4976</v>
      </c>
      <c r="B870" s="832" t="s">
        <v>4992</v>
      </c>
      <c r="C870" s="832" t="s">
        <v>605</v>
      </c>
      <c r="D870" s="832" t="s">
        <v>4930</v>
      </c>
      <c r="E870" s="832" t="s">
        <v>4959</v>
      </c>
      <c r="F870" s="832" t="s">
        <v>4971</v>
      </c>
      <c r="G870" s="832" t="s">
        <v>4970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380</v>
      </c>
      <c r="R870" s="837"/>
      <c r="S870" s="850">
        <v>380</v>
      </c>
    </row>
    <row r="871" spans="1:19" ht="14.4" customHeight="1" x14ac:dyDescent="0.3">
      <c r="A871" s="831" t="s">
        <v>4976</v>
      </c>
      <c r="B871" s="832" t="s">
        <v>4992</v>
      </c>
      <c r="C871" s="832" t="s">
        <v>605</v>
      </c>
      <c r="D871" s="832" t="s">
        <v>4950</v>
      </c>
      <c r="E871" s="832" t="s">
        <v>4959</v>
      </c>
      <c r="F871" s="832" t="s">
        <v>4960</v>
      </c>
      <c r="G871" s="832" t="s">
        <v>4961</v>
      </c>
      <c r="H871" s="849">
        <v>21</v>
      </c>
      <c r="I871" s="849">
        <v>4935</v>
      </c>
      <c r="J871" s="832">
        <v>0.56175298804780871</v>
      </c>
      <c r="K871" s="832">
        <v>235</v>
      </c>
      <c r="L871" s="849">
        <v>35</v>
      </c>
      <c r="M871" s="849">
        <v>8785</v>
      </c>
      <c r="N871" s="832">
        <v>1</v>
      </c>
      <c r="O871" s="832">
        <v>251</v>
      </c>
      <c r="P871" s="849">
        <v>22</v>
      </c>
      <c r="Q871" s="849">
        <v>5522</v>
      </c>
      <c r="R871" s="837">
        <v>0.62857142857142856</v>
      </c>
      <c r="S871" s="850">
        <v>251</v>
      </c>
    </row>
    <row r="872" spans="1:19" ht="14.4" customHeight="1" x14ac:dyDescent="0.3">
      <c r="A872" s="831" t="s">
        <v>4976</v>
      </c>
      <c r="B872" s="832" t="s">
        <v>4992</v>
      </c>
      <c r="C872" s="832" t="s">
        <v>605</v>
      </c>
      <c r="D872" s="832" t="s">
        <v>4950</v>
      </c>
      <c r="E872" s="832" t="s">
        <v>4959</v>
      </c>
      <c r="F872" s="832" t="s">
        <v>4963</v>
      </c>
      <c r="G872" s="832" t="s">
        <v>4964</v>
      </c>
      <c r="H872" s="849">
        <v>8</v>
      </c>
      <c r="I872" s="849">
        <v>944</v>
      </c>
      <c r="J872" s="832">
        <v>0.18273325590398762</v>
      </c>
      <c r="K872" s="832">
        <v>118</v>
      </c>
      <c r="L872" s="849">
        <v>41</v>
      </c>
      <c r="M872" s="849">
        <v>5166</v>
      </c>
      <c r="N872" s="832">
        <v>1</v>
      </c>
      <c r="O872" s="832">
        <v>126</v>
      </c>
      <c r="P872" s="849">
        <v>48</v>
      </c>
      <c r="Q872" s="849">
        <v>6048</v>
      </c>
      <c r="R872" s="837">
        <v>1.1707317073170731</v>
      </c>
      <c r="S872" s="850">
        <v>126</v>
      </c>
    </row>
    <row r="873" spans="1:19" ht="14.4" customHeight="1" x14ac:dyDescent="0.3">
      <c r="A873" s="831" t="s">
        <v>4976</v>
      </c>
      <c r="B873" s="832" t="s">
        <v>4992</v>
      </c>
      <c r="C873" s="832" t="s">
        <v>605</v>
      </c>
      <c r="D873" s="832" t="s">
        <v>4950</v>
      </c>
      <c r="E873" s="832" t="s">
        <v>4959</v>
      </c>
      <c r="F873" s="832" t="s">
        <v>5076</v>
      </c>
      <c r="G873" s="832" t="s">
        <v>4979</v>
      </c>
      <c r="H873" s="849">
        <v>2</v>
      </c>
      <c r="I873" s="849">
        <v>974</v>
      </c>
      <c r="J873" s="832"/>
      <c r="K873" s="832">
        <v>487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4976</v>
      </c>
      <c r="B874" s="832" t="s">
        <v>4992</v>
      </c>
      <c r="C874" s="832" t="s">
        <v>605</v>
      </c>
      <c r="D874" s="832" t="s">
        <v>4950</v>
      </c>
      <c r="E874" s="832" t="s">
        <v>4959</v>
      </c>
      <c r="F874" s="832" t="s">
        <v>4978</v>
      </c>
      <c r="G874" s="832" t="s">
        <v>4979</v>
      </c>
      <c r="H874" s="849">
        <v>1</v>
      </c>
      <c r="I874" s="849">
        <v>559</v>
      </c>
      <c r="J874" s="832">
        <v>0.49207746478873238</v>
      </c>
      <c r="K874" s="832">
        <v>559</v>
      </c>
      <c r="L874" s="849">
        <v>2</v>
      </c>
      <c r="M874" s="849">
        <v>1136</v>
      </c>
      <c r="N874" s="832">
        <v>1</v>
      </c>
      <c r="O874" s="832">
        <v>568</v>
      </c>
      <c r="P874" s="849">
        <v>2</v>
      </c>
      <c r="Q874" s="849">
        <v>1136</v>
      </c>
      <c r="R874" s="837">
        <v>1</v>
      </c>
      <c r="S874" s="850">
        <v>568</v>
      </c>
    </row>
    <row r="875" spans="1:19" ht="14.4" customHeight="1" x14ac:dyDescent="0.3">
      <c r="A875" s="831" t="s">
        <v>4976</v>
      </c>
      <c r="B875" s="832" t="s">
        <v>4992</v>
      </c>
      <c r="C875" s="832" t="s">
        <v>605</v>
      </c>
      <c r="D875" s="832" t="s">
        <v>4950</v>
      </c>
      <c r="E875" s="832" t="s">
        <v>4959</v>
      </c>
      <c r="F875" s="832" t="s">
        <v>5079</v>
      </c>
      <c r="G875" s="832" t="s">
        <v>5078</v>
      </c>
      <c r="H875" s="849"/>
      <c r="I875" s="849"/>
      <c r="J875" s="832"/>
      <c r="K875" s="832"/>
      <c r="L875" s="849"/>
      <c r="M875" s="849"/>
      <c r="N875" s="832"/>
      <c r="O875" s="832"/>
      <c r="P875" s="849">
        <v>2</v>
      </c>
      <c r="Q875" s="849">
        <v>1522</v>
      </c>
      <c r="R875" s="837"/>
      <c r="S875" s="850">
        <v>761</v>
      </c>
    </row>
    <row r="876" spans="1:19" ht="14.4" customHeight="1" x14ac:dyDescent="0.3">
      <c r="A876" s="831" t="s">
        <v>4976</v>
      </c>
      <c r="B876" s="832" t="s">
        <v>4992</v>
      </c>
      <c r="C876" s="832" t="s">
        <v>605</v>
      </c>
      <c r="D876" s="832" t="s">
        <v>4950</v>
      </c>
      <c r="E876" s="832" t="s">
        <v>4959</v>
      </c>
      <c r="F876" s="832" t="s">
        <v>4965</v>
      </c>
      <c r="G876" s="832" t="s">
        <v>4966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215</v>
      </c>
      <c r="R876" s="837"/>
      <c r="S876" s="850">
        <v>215</v>
      </c>
    </row>
    <row r="877" spans="1:19" ht="14.4" customHeight="1" x14ac:dyDescent="0.3">
      <c r="A877" s="831" t="s">
        <v>4976</v>
      </c>
      <c r="B877" s="832" t="s">
        <v>4992</v>
      </c>
      <c r="C877" s="832" t="s">
        <v>605</v>
      </c>
      <c r="D877" s="832" t="s">
        <v>4950</v>
      </c>
      <c r="E877" s="832" t="s">
        <v>4959</v>
      </c>
      <c r="F877" s="832" t="s">
        <v>4967</v>
      </c>
      <c r="G877" s="832" t="s">
        <v>4968</v>
      </c>
      <c r="H877" s="849"/>
      <c r="I877" s="849"/>
      <c r="J877" s="832"/>
      <c r="K877" s="832"/>
      <c r="L877" s="849"/>
      <c r="M877" s="849"/>
      <c r="N877" s="832"/>
      <c r="O877" s="832"/>
      <c r="P877" s="849">
        <v>2</v>
      </c>
      <c r="Q877" s="849">
        <v>170</v>
      </c>
      <c r="R877" s="837"/>
      <c r="S877" s="850">
        <v>85</v>
      </c>
    </row>
    <row r="878" spans="1:19" ht="14.4" customHeight="1" x14ac:dyDescent="0.3">
      <c r="A878" s="831" t="s">
        <v>4976</v>
      </c>
      <c r="B878" s="832" t="s">
        <v>4992</v>
      </c>
      <c r="C878" s="832" t="s">
        <v>605</v>
      </c>
      <c r="D878" s="832" t="s">
        <v>4950</v>
      </c>
      <c r="E878" s="832" t="s">
        <v>4959</v>
      </c>
      <c r="F878" s="832" t="s">
        <v>4969</v>
      </c>
      <c r="G878" s="832" t="s">
        <v>4970</v>
      </c>
      <c r="H878" s="849">
        <v>6</v>
      </c>
      <c r="I878" s="849">
        <v>1794</v>
      </c>
      <c r="J878" s="832">
        <v>0.17187200613144279</v>
      </c>
      <c r="K878" s="832">
        <v>299</v>
      </c>
      <c r="L878" s="849">
        <v>34</v>
      </c>
      <c r="M878" s="849">
        <v>10438</v>
      </c>
      <c r="N878" s="832">
        <v>1</v>
      </c>
      <c r="O878" s="832">
        <v>307</v>
      </c>
      <c r="P878" s="849">
        <v>2</v>
      </c>
      <c r="Q878" s="849">
        <v>614</v>
      </c>
      <c r="R878" s="837">
        <v>5.8823529411764705E-2</v>
      </c>
      <c r="S878" s="850">
        <v>307</v>
      </c>
    </row>
    <row r="879" spans="1:19" ht="14.4" customHeight="1" x14ac:dyDescent="0.3">
      <c r="A879" s="831" t="s">
        <v>4976</v>
      </c>
      <c r="B879" s="832" t="s">
        <v>4992</v>
      </c>
      <c r="C879" s="832" t="s">
        <v>605</v>
      </c>
      <c r="D879" s="832" t="s">
        <v>4950</v>
      </c>
      <c r="E879" s="832" t="s">
        <v>4959</v>
      </c>
      <c r="F879" s="832" t="s">
        <v>4971</v>
      </c>
      <c r="G879" s="832" t="s">
        <v>4970</v>
      </c>
      <c r="H879" s="849">
        <v>2</v>
      </c>
      <c r="I879" s="849">
        <v>742</v>
      </c>
      <c r="J879" s="832">
        <v>0.24407894736842106</v>
      </c>
      <c r="K879" s="832">
        <v>371</v>
      </c>
      <c r="L879" s="849">
        <v>8</v>
      </c>
      <c r="M879" s="849">
        <v>3040</v>
      </c>
      <c r="N879" s="832">
        <v>1</v>
      </c>
      <c r="O879" s="832">
        <v>380</v>
      </c>
      <c r="P879" s="849">
        <v>24</v>
      </c>
      <c r="Q879" s="849">
        <v>9120</v>
      </c>
      <c r="R879" s="837">
        <v>3</v>
      </c>
      <c r="S879" s="850">
        <v>380</v>
      </c>
    </row>
    <row r="880" spans="1:19" ht="14.4" customHeight="1" x14ac:dyDescent="0.3">
      <c r="A880" s="831" t="s">
        <v>4976</v>
      </c>
      <c r="B880" s="832" t="s">
        <v>4992</v>
      </c>
      <c r="C880" s="832" t="s">
        <v>605</v>
      </c>
      <c r="D880" s="832" t="s">
        <v>4950</v>
      </c>
      <c r="E880" s="832" t="s">
        <v>4959</v>
      </c>
      <c r="F880" s="832" t="s">
        <v>5067</v>
      </c>
      <c r="G880" s="832" t="s">
        <v>4981</v>
      </c>
      <c r="H880" s="849">
        <v>12</v>
      </c>
      <c r="I880" s="849">
        <v>4080</v>
      </c>
      <c r="J880" s="832"/>
      <c r="K880" s="832">
        <v>340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4976</v>
      </c>
      <c r="B881" s="832" t="s">
        <v>4992</v>
      </c>
      <c r="C881" s="832" t="s">
        <v>605</v>
      </c>
      <c r="D881" s="832" t="s">
        <v>4950</v>
      </c>
      <c r="E881" s="832" t="s">
        <v>4959</v>
      </c>
      <c r="F881" s="832" t="s">
        <v>4989</v>
      </c>
      <c r="G881" s="832" t="s">
        <v>4990</v>
      </c>
      <c r="H881" s="849">
        <v>1</v>
      </c>
      <c r="I881" s="849">
        <v>395</v>
      </c>
      <c r="J881" s="832"/>
      <c r="K881" s="832">
        <v>395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4976</v>
      </c>
      <c r="B882" s="832" t="s">
        <v>4992</v>
      </c>
      <c r="C882" s="832" t="s">
        <v>605</v>
      </c>
      <c r="D882" s="832" t="s">
        <v>4951</v>
      </c>
      <c r="E882" s="832" t="s">
        <v>4959</v>
      </c>
      <c r="F882" s="832" t="s">
        <v>4963</v>
      </c>
      <c r="G882" s="832" t="s">
        <v>4964</v>
      </c>
      <c r="H882" s="849"/>
      <c r="I882" s="849"/>
      <c r="J882" s="832"/>
      <c r="K882" s="832"/>
      <c r="L882" s="849"/>
      <c r="M882" s="849"/>
      <c r="N882" s="832"/>
      <c r="O882" s="832"/>
      <c r="P882" s="849">
        <v>1</v>
      </c>
      <c r="Q882" s="849">
        <v>126</v>
      </c>
      <c r="R882" s="837"/>
      <c r="S882" s="850">
        <v>126</v>
      </c>
    </row>
    <row r="883" spans="1:19" ht="14.4" customHeight="1" x14ac:dyDescent="0.3">
      <c r="A883" s="831" t="s">
        <v>4976</v>
      </c>
      <c r="B883" s="832" t="s">
        <v>4992</v>
      </c>
      <c r="C883" s="832" t="s">
        <v>605</v>
      </c>
      <c r="D883" s="832" t="s">
        <v>4951</v>
      </c>
      <c r="E883" s="832" t="s">
        <v>4959</v>
      </c>
      <c r="F883" s="832" t="s">
        <v>4969</v>
      </c>
      <c r="G883" s="832" t="s">
        <v>4970</v>
      </c>
      <c r="H883" s="849"/>
      <c r="I883" s="849"/>
      <c r="J883" s="832"/>
      <c r="K883" s="832"/>
      <c r="L883" s="849"/>
      <c r="M883" s="849"/>
      <c r="N883" s="832"/>
      <c r="O883" s="832"/>
      <c r="P883" s="849">
        <v>2</v>
      </c>
      <c r="Q883" s="849">
        <v>614</v>
      </c>
      <c r="R883" s="837"/>
      <c r="S883" s="850">
        <v>307</v>
      </c>
    </row>
    <row r="884" spans="1:19" ht="14.4" customHeight="1" x14ac:dyDescent="0.3">
      <c r="A884" s="831" t="s">
        <v>4976</v>
      </c>
      <c r="B884" s="832" t="s">
        <v>4992</v>
      </c>
      <c r="C884" s="832" t="s">
        <v>605</v>
      </c>
      <c r="D884" s="832" t="s">
        <v>4933</v>
      </c>
      <c r="E884" s="832" t="s">
        <v>4959</v>
      </c>
      <c r="F884" s="832" t="s">
        <v>4960</v>
      </c>
      <c r="G884" s="832" t="s">
        <v>4961</v>
      </c>
      <c r="H884" s="849"/>
      <c r="I884" s="849"/>
      <c r="J884" s="832"/>
      <c r="K884" s="832"/>
      <c r="L884" s="849"/>
      <c r="M884" s="849"/>
      <c r="N884" s="832"/>
      <c r="O884" s="832"/>
      <c r="P884" s="849">
        <v>2</v>
      </c>
      <c r="Q884" s="849">
        <v>502</v>
      </c>
      <c r="R884" s="837"/>
      <c r="S884" s="850">
        <v>251</v>
      </c>
    </row>
    <row r="885" spans="1:19" ht="14.4" customHeight="1" x14ac:dyDescent="0.3">
      <c r="A885" s="831" t="s">
        <v>4976</v>
      </c>
      <c r="B885" s="832" t="s">
        <v>4992</v>
      </c>
      <c r="C885" s="832" t="s">
        <v>605</v>
      </c>
      <c r="D885" s="832" t="s">
        <v>4933</v>
      </c>
      <c r="E885" s="832" t="s">
        <v>4959</v>
      </c>
      <c r="F885" s="832" t="s">
        <v>4963</v>
      </c>
      <c r="G885" s="832" t="s">
        <v>4964</v>
      </c>
      <c r="H885" s="849"/>
      <c r="I885" s="849"/>
      <c r="J885" s="832"/>
      <c r="K885" s="832"/>
      <c r="L885" s="849"/>
      <c r="M885" s="849"/>
      <c r="N885" s="832"/>
      <c r="O885" s="832"/>
      <c r="P885" s="849">
        <v>3</v>
      </c>
      <c r="Q885" s="849">
        <v>378</v>
      </c>
      <c r="R885" s="837"/>
      <c r="S885" s="850">
        <v>126</v>
      </c>
    </row>
    <row r="886" spans="1:19" ht="14.4" customHeight="1" x14ac:dyDescent="0.3">
      <c r="A886" s="831" t="s">
        <v>4976</v>
      </c>
      <c r="B886" s="832" t="s">
        <v>4992</v>
      </c>
      <c r="C886" s="832" t="s">
        <v>605</v>
      </c>
      <c r="D886" s="832" t="s">
        <v>4933</v>
      </c>
      <c r="E886" s="832" t="s">
        <v>4959</v>
      </c>
      <c r="F886" s="832" t="s">
        <v>4969</v>
      </c>
      <c r="G886" s="832" t="s">
        <v>4970</v>
      </c>
      <c r="H886" s="849"/>
      <c r="I886" s="849"/>
      <c r="J886" s="832"/>
      <c r="K886" s="832"/>
      <c r="L886" s="849"/>
      <c r="M886" s="849"/>
      <c r="N886" s="832"/>
      <c r="O886" s="832"/>
      <c r="P886" s="849">
        <v>3</v>
      </c>
      <c r="Q886" s="849">
        <v>921</v>
      </c>
      <c r="R886" s="837"/>
      <c r="S886" s="850">
        <v>307</v>
      </c>
    </row>
    <row r="887" spans="1:19" ht="14.4" customHeight="1" x14ac:dyDescent="0.3">
      <c r="A887" s="831" t="s">
        <v>4976</v>
      </c>
      <c r="B887" s="832" t="s">
        <v>4992</v>
      </c>
      <c r="C887" s="832" t="s">
        <v>608</v>
      </c>
      <c r="D887" s="832" t="s">
        <v>4915</v>
      </c>
      <c r="E887" s="832" t="s">
        <v>4959</v>
      </c>
      <c r="F887" s="832" t="s">
        <v>4960</v>
      </c>
      <c r="G887" s="832" t="s">
        <v>4961</v>
      </c>
      <c r="H887" s="849">
        <v>1</v>
      </c>
      <c r="I887" s="849">
        <v>235</v>
      </c>
      <c r="J887" s="832"/>
      <c r="K887" s="832">
        <v>235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4976</v>
      </c>
      <c r="B888" s="832" t="s">
        <v>4992</v>
      </c>
      <c r="C888" s="832" t="s">
        <v>608</v>
      </c>
      <c r="D888" s="832" t="s">
        <v>4915</v>
      </c>
      <c r="E888" s="832" t="s">
        <v>4959</v>
      </c>
      <c r="F888" s="832" t="s">
        <v>5076</v>
      </c>
      <c r="G888" s="832" t="s">
        <v>4979</v>
      </c>
      <c r="H888" s="849">
        <v>1</v>
      </c>
      <c r="I888" s="849">
        <v>487</v>
      </c>
      <c r="J888" s="832"/>
      <c r="K888" s="832">
        <v>487</v>
      </c>
      <c r="L888" s="849"/>
      <c r="M888" s="849"/>
      <c r="N888" s="832"/>
      <c r="O888" s="832"/>
      <c r="P888" s="849"/>
      <c r="Q888" s="849"/>
      <c r="R888" s="837"/>
      <c r="S888" s="850"/>
    </row>
    <row r="889" spans="1:19" ht="14.4" customHeight="1" x14ac:dyDescent="0.3">
      <c r="A889" s="831" t="s">
        <v>4976</v>
      </c>
      <c r="B889" s="832" t="s">
        <v>4992</v>
      </c>
      <c r="C889" s="832" t="s">
        <v>608</v>
      </c>
      <c r="D889" s="832" t="s">
        <v>4915</v>
      </c>
      <c r="E889" s="832" t="s">
        <v>4959</v>
      </c>
      <c r="F889" s="832" t="s">
        <v>4967</v>
      </c>
      <c r="G889" s="832" t="s">
        <v>4968</v>
      </c>
      <c r="H889" s="849">
        <v>1</v>
      </c>
      <c r="I889" s="849">
        <v>85</v>
      </c>
      <c r="J889" s="832"/>
      <c r="K889" s="832">
        <v>85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4976</v>
      </c>
      <c r="B890" s="832" t="s">
        <v>4992</v>
      </c>
      <c r="C890" s="832" t="s">
        <v>608</v>
      </c>
      <c r="D890" s="832" t="s">
        <v>2172</v>
      </c>
      <c r="E890" s="832" t="s">
        <v>4959</v>
      </c>
      <c r="F890" s="832" t="s">
        <v>4960</v>
      </c>
      <c r="G890" s="832" t="s">
        <v>4961</v>
      </c>
      <c r="H890" s="849">
        <v>5</v>
      </c>
      <c r="I890" s="849">
        <v>1175</v>
      </c>
      <c r="J890" s="832">
        <v>0.52014165559982295</v>
      </c>
      <c r="K890" s="832">
        <v>235</v>
      </c>
      <c r="L890" s="849">
        <v>9</v>
      </c>
      <c r="M890" s="849">
        <v>2259</v>
      </c>
      <c r="N890" s="832">
        <v>1</v>
      </c>
      <c r="O890" s="832">
        <v>251</v>
      </c>
      <c r="P890" s="849">
        <v>1</v>
      </c>
      <c r="Q890" s="849">
        <v>251</v>
      </c>
      <c r="R890" s="837">
        <v>0.1111111111111111</v>
      </c>
      <c r="S890" s="850">
        <v>251</v>
      </c>
    </row>
    <row r="891" spans="1:19" ht="14.4" customHeight="1" x14ac:dyDescent="0.3">
      <c r="A891" s="831" t="s">
        <v>4976</v>
      </c>
      <c r="B891" s="832" t="s">
        <v>4992</v>
      </c>
      <c r="C891" s="832" t="s">
        <v>608</v>
      </c>
      <c r="D891" s="832" t="s">
        <v>2172</v>
      </c>
      <c r="E891" s="832" t="s">
        <v>4959</v>
      </c>
      <c r="F891" s="832" t="s">
        <v>4963</v>
      </c>
      <c r="G891" s="832" t="s">
        <v>4964</v>
      </c>
      <c r="H891" s="849">
        <v>10</v>
      </c>
      <c r="I891" s="849">
        <v>1180</v>
      </c>
      <c r="J891" s="832">
        <v>0.16723356009070295</v>
      </c>
      <c r="K891" s="832">
        <v>118</v>
      </c>
      <c r="L891" s="849">
        <v>56</v>
      </c>
      <c r="M891" s="849">
        <v>7056</v>
      </c>
      <c r="N891" s="832">
        <v>1</v>
      </c>
      <c r="O891" s="832">
        <v>126</v>
      </c>
      <c r="P891" s="849">
        <v>4</v>
      </c>
      <c r="Q891" s="849">
        <v>504</v>
      </c>
      <c r="R891" s="837">
        <v>7.1428571428571425E-2</v>
      </c>
      <c r="S891" s="850">
        <v>126</v>
      </c>
    </row>
    <row r="892" spans="1:19" ht="14.4" customHeight="1" x14ac:dyDescent="0.3">
      <c r="A892" s="831" t="s">
        <v>4976</v>
      </c>
      <c r="B892" s="832" t="s">
        <v>4992</v>
      </c>
      <c r="C892" s="832" t="s">
        <v>608</v>
      </c>
      <c r="D892" s="832" t="s">
        <v>2172</v>
      </c>
      <c r="E892" s="832" t="s">
        <v>4959</v>
      </c>
      <c r="F892" s="832" t="s">
        <v>5076</v>
      </c>
      <c r="G892" s="832" t="s">
        <v>4979</v>
      </c>
      <c r="H892" s="849">
        <v>2</v>
      </c>
      <c r="I892" s="849">
        <v>974</v>
      </c>
      <c r="J892" s="832"/>
      <c r="K892" s="832">
        <v>487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4976</v>
      </c>
      <c r="B893" s="832" t="s">
        <v>4992</v>
      </c>
      <c r="C893" s="832" t="s">
        <v>608</v>
      </c>
      <c r="D893" s="832" t="s">
        <v>2172</v>
      </c>
      <c r="E893" s="832" t="s">
        <v>4959</v>
      </c>
      <c r="F893" s="832" t="s">
        <v>4978</v>
      </c>
      <c r="G893" s="832" t="s">
        <v>4979</v>
      </c>
      <c r="H893" s="849">
        <v>2</v>
      </c>
      <c r="I893" s="849">
        <v>1118</v>
      </c>
      <c r="J893" s="832">
        <v>0.14059356136820925</v>
      </c>
      <c r="K893" s="832">
        <v>559</v>
      </c>
      <c r="L893" s="849">
        <v>14</v>
      </c>
      <c r="M893" s="849">
        <v>7952</v>
      </c>
      <c r="N893" s="832">
        <v>1</v>
      </c>
      <c r="O893" s="832">
        <v>568</v>
      </c>
      <c r="P893" s="849"/>
      <c r="Q893" s="849"/>
      <c r="R893" s="837"/>
      <c r="S893" s="850"/>
    </row>
    <row r="894" spans="1:19" ht="14.4" customHeight="1" x14ac:dyDescent="0.3">
      <c r="A894" s="831" t="s">
        <v>4976</v>
      </c>
      <c r="B894" s="832" t="s">
        <v>4992</v>
      </c>
      <c r="C894" s="832" t="s">
        <v>608</v>
      </c>
      <c r="D894" s="832" t="s">
        <v>2172</v>
      </c>
      <c r="E894" s="832" t="s">
        <v>4959</v>
      </c>
      <c r="F894" s="832" t="s">
        <v>4967</v>
      </c>
      <c r="G894" s="832" t="s">
        <v>4968</v>
      </c>
      <c r="H894" s="849">
        <v>2</v>
      </c>
      <c r="I894" s="849">
        <v>170</v>
      </c>
      <c r="J894" s="832"/>
      <c r="K894" s="832">
        <v>85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4976</v>
      </c>
      <c r="B895" s="832" t="s">
        <v>4992</v>
      </c>
      <c r="C895" s="832" t="s">
        <v>608</v>
      </c>
      <c r="D895" s="832" t="s">
        <v>2172</v>
      </c>
      <c r="E895" s="832" t="s">
        <v>4959</v>
      </c>
      <c r="F895" s="832" t="s">
        <v>5057</v>
      </c>
      <c r="G895" s="832" t="s">
        <v>5058</v>
      </c>
      <c r="H895" s="849"/>
      <c r="I895" s="849"/>
      <c r="J895" s="832"/>
      <c r="K895" s="832"/>
      <c r="L895" s="849">
        <v>8</v>
      </c>
      <c r="M895" s="849">
        <v>960</v>
      </c>
      <c r="N895" s="832">
        <v>1</v>
      </c>
      <c r="O895" s="832">
        <v>120</v>
      </c>
      <c r="P895" s="849"/>
      <c r="Q895" s="849"/>
      <c r="R895" s="837"/>
      <c r="S895" s="850"/>
    </row>
    <row r="896" spans="1:19" ht="14.4" customHeight="1" x14ac:dyDescent="0.3">
      <c r="A896" s="831" t="s">
        <v>4976</v>
      </c>
      <c r="B896" s="832" t="s">
        <v>4992</v>
      </c>
      <c r="C896" s="832" t="s">
        <v>608</v>
      </c>
      <c r="D896" s="832" t="s">
        <v>2172</v>
      </c>
      <c r="E896" s="832" t="s">
        <v>4959</v>
      </c>
      <c r="F896" s="832" t="s">
        <v>4969</v>
      </c>
      <c r="G896" s="832" t="s">
        <v>4970</v>
      </c>
      <c r="H896" s="849">
        <v>1</v>
      </c>
      <c r="I896" s="849">
        <v>299</v>
      </c>
      <c r="J896" s="832">
        <v>0.16232356134636264</v>
      </c>
      <c r="K896" s="832">
        <v>299</v>
      </c>
      <c r="L896" s="849">
        <v>6</v>
      </c>
      <c r="M896" s="849">
        <v>1842</v>
      </c>
      <c r="N896" s="832">
        <v>1</v>
      </c>
      <c r="O896" s="832">
        <v>307</v>
      </c>
      <c r="P896" s="849"/>
      <c r="Q896" s="849"/>
      <c r="R896" s="837"/>
      <c r="S896" s="850"/>
    </row>
    <row r="897" spans="1:19" ht="14.4" customHeight="1" x14ac:dyDescent="0.3">
      <c r="A897" s="831" t="s">
        <v>4976</v>
      </c>
      <c r="B897" s="832" t="s">
        <v>4992</v>
      </c>
      <c r="C897" s="832" t="s">
        <v>608</v>
      </c>
      <c r="D897" s="832" t="s">
        <v>2172</v>
      </c>
      <c r="E897" s="832" t="s">
        <v>4959</v>
      </c>
      <c r="F897" s="832" t="s">
        <v>4971</v>
      </c>
      <c r="G897" s="832" t="s">
        <v>4970</v>
      </c>
      <c r="H897" s="849">
        <v>4</v>
      </c>
      <c r="I897" s="849">
        <v>1484</v>
      </c>
      <c r="J897" s="832">
        <v>0.55789473684210522</v>
      </c>
      <c r="K897" s="832">
        <v>371</v>
      </c>
      <c r="L897" s="849">
        <v>7</v>
      </c>
      <c r="M897" s="849">
        <v>2660</v>
      </c>
      <c r="N897" s="832">
        <v>1</v>
      </c>
      <c r="O897" s="832">
        <v>380</v>
      </c>
      <c r="P897" s="849">
        <v>2</v>
      </c>
      <c r="Q897" s="849">
        <v>760</v>
      </c>
      <c r="R897" s="837">
        <v>0.2857142857142857</v>
      </c>
      <c r="S897" s="850">
        <v>380</v>
      </c>
    </row>
    <row r="898" spans="1:19" ht="14.4" customHeight="1" x14ac:dyDescent="0.3">
      <c r="A898" s="831" t="s">
        <v>4976</v>
      </c>
      <c r="B898" s="832" t="s">
        <v>4992</v>
      </c>
      <c r="C898" s="832" t="s">
        <v>608</v>
      </c>
      <c r="D898" s="832" t="s">
        <v>2172</v>
      </c>
      <c r="E898" s="832" t="s">
        <v>4959</v>
      </c>
      <c r="F898" s="832" t="s">
        <v>5082</v>
      </c>
      <c r="G898" s="832" t="s">
        <v>5083</v>
      </c>
      <c r="H898" s="849"/>
      <c r="I898" s="849"/>
      <c r="J898" s="832"/>
      <c r="K898" s="832"/>
      <c r="L898" s="849">
        <v>5</v>
      </c>
      <c r="M898" s="849">
        <v>1360</v>
      </c>
      <c r="N898" s="832">
        <v>1</v>
      </c>
      <c r="O898" s="832">
        <v>272</v>
      </c>
      <c r="P898" s="849"/>
      <c r="Q898" s="849"/>
      <c r="R898" s="837"/>
      <c r="S898" s="850"/>
    </row>
    <row r="899" spans="1:19" ht="14.4" customHeight="1" x14ac:dyDescent="0.3">
      <c r="A899" s="831" t="s">
        <v>4976</v>
      </c>
      <c r="B899" s="832" t="s">
        <v>4992</v>
      </c>
      <c r="C899" s="832" t="s">
        <v>608</v>
      </c>
      <c r="D899" s="832" t="s">
        <v>2173</v>
      </c>
      <c r="E899" s="832" t="s">
        <v>4959</v>
      </c>
      <c r="F899" s="832" t="s">
        <v>4960</v>
      </c>
      <c r="G899" s="832" t="s">
        <v>4961</v>
      </c>
      <c r="H899" s="849">
        <v>3</v>
      </c>
      <c r="I899" s="849">
        <v>705</v>
      </c>
      <c r="J899" s="832"/>
      <c r="K899" s="832">
        <v>235</v>
      </c>
      <c r="L899" s="849"/>
      <c r="M899" s="849"/>
      <c r="N899" s="832"/>
      <c r="O899" s="832"/>
      <c r="P899" s="849">
        <v>1</v>
      </c>
      <c r="Q899" s="849">
        <v>251</v>
      </c>
      <c r="R899" s="837"/>
      <c r="S899" s="850">
        <v>251</v>
      </c>
    </row>
    <row r="900" spans="1:19" ht="14.4" customHeight="1" x14ac:dyDescent="0.3">
      <c r="A900" s="831" t="s">
        <v>4976</v>
      </c>
      <c r="B900" s="832" t="s">
        <v>4992</v>
      </c>
      <c r="C900" s="832" t="s">
        <v>608</v>
      </c>
      <c r="D900" s="832" t="s">
        <v>2173</v>
      </c>
      <c r="E900" s="832" t="s">
        <v>4959</v>
      </c>
      <c r="F900" s="832" t="s">
        <v>4963</v>
      </c>
      <c r="G900" s="832" t="s">
        <v>4964</v>
      </c>
      <c r="H900" s="849"/>
      <c r="I900" s="849"/>
      <c r="J900" s="832"/>
      <c r="K900" s="832"/>
      <c r="L900" s="849">
        <v>3</v>
      </c>
      <c r="M900" s="849">
        <v>378</v>
      </c>
      <c r="N900" s="832">
        <v>1</v>
      </c>
      <c r="O900" s="832">
        <v>126</v>
      </c>
      <c r="P900" s="849">
        <v>2</v>
      </c>
      <c r="Q900" s="849">
        <v>252</v>
      </c>
      <c r="R900" s="837">
        <v>0.66666666666666663</v>
      </c>
      <c r="S900" s="850">
        <v>126</v>
      </c>
    </row>
    <row r="901" spans="1:19" ht="14.4" customHeight="1" x14ac:dyDescent="0.3">
      <c r="A901" s="831" t="s">
        <v>4976</v>
      </c>
      <c r="B901" s="832" t="s">
        <v>4992</v>
      </c>
      <c r="C901" s="832" t="s">
        <v>608</v>
      </c>
      <c r="D901" s="832" t="s">
        <v>2173</v>
      </c>
      <c r="E901" s="832" t="s">
        <v>4959</v>
      </c>
      <c r="F901" s="832" t="s">
        <v>4967</v>
      </c>
      <c r="G901" s="832" t="s">
        <v>4968</v>
      </c>
      <c r="H901" s="849">
        <v>4</v>
      </c>
      <c r="I901" s="849">
        <v>340</v>
      </c>
      <c r="J901" s="832">
        <v>2</v>
      </c>
      <c r="K901" s="832">
        <v>85</v>
      </c>
      <c r="L901" s="849">
        <v>2</v>
      </c>
      <c r="M901" s="849">
        <v>170</v>
      </c>
      <c r="N901" s="832">
        <v>1</v>
      </c>
      <c r="O901" s="832">
        <v>85</v>
      </c>
      <c r="P901" s="849"/>
      <c r="Q901" s="849"/>
      <c r="R901" s="837"/>
      <c r="S901" s="850"/>
    </row>
    <row r="902" spans="1:19" ht="14.4" customHeight="1" x14ac:dyDescent="0.3">
      <c r="A902" s="831" t="s">
        <v>4976</v>
      </c>
      <c r="B902" s="832" t="s">
        <v>4992</v>
      </c>
      <c r="C902" s="832" t="s">
        <v>608</v>
      </c>
      <c r="D902" s="832" t="s">
        <v>2173</v>
      </c>
      <c r="E902" s="832" t="s">
        <v>4959</v>
      </c>
      <c r="F902" s="832" t="s">
        <v>5057</v>
      </c>
      <c r="G902" s="832" t="s">
        <v>5058</v>
      </c>
      <c r="H902" s="849">
        <v>5</v>
      </c>
      <c r="I902" s="849">
        <v>570</v>
      </c>
      <c r="J902" s="832"/>
      <c r="K902" s="832">
        <v>114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4976</v>
      </c>
      <c r="B903" s="832" t="s">
        <v>4992</v>
      </c>
      <c r="C903" s="832" t="s">
        <v>608</v>
      </c>
      <c r="D903" s="832" t="s">
        <v>2173</v>
      </c>
      <c r="E903" s="832" t="s">
        <v>4959</v>
      </c>
      <c r="F903" s="832" t="s">
        <v>4971</v>
      </c>
      <c r="G903" s="832" t="s">
        <v>4970</v>
      </c>
      <c r="H903" s="849">
        <v>4</v>
      </c>
      <c r="I903" s="849">
        <v>1484</v>
      </c>
      <c r="J903" s="832">
        <v>1.3017543859649123</v>
      </c>
      <c r="K903" s="832">
        <v>371</v>
      </c>
      <c r="L903" s="849">
        <v>3</v>
      </c>
      <c r="M903" s="849">
        <v>1140</v>
      </c>
      <c r="N903" s="832">
        <v>1</v>
      </c>
      <c r="O903" s="832">
        <v>380</v>
      </c>
      <c r="P903" s="849">
        <v>2</v>
      </c>
      <c r="Q903" s="849">
        <v>760</v>
      </c>
      <c r="R903" s="837">
        <v>0.66666666666666663</v>
      </c>
      <c r="S903" s="850">
        <v>380</v>
      </c>
    </row>
    <row r="904" spans="1:19" ht="14.4" customHeight="1" x14ac:dyDescent="0.3">
      <c r="A904" s="831" t="s">
        <v>4976</v>
      </c>
      <c r="B904" s="832" t="s">
        <v>4992</v>
      </c>
      <c r="C904" s="832" t="s">
        <v>608</v>
      </c>
      <c r="D904" s="832" t="s">
        <v>4916</v>
      </c>
      <c r="E904" s="832" t="s">
        <v>4959</v>
      </c>
      <c r="F904" s="832" t="s">
        <v>4960</v>
      </c>
      <c r="G904" s="832" t="s">
        <v>4961</v>
      </c>
      <c r="H904" s="849">
        <v>6</v>
      </c>
      <c r="I904" s="849">
        <v>1410</v>
      </c>
      <c r="J904" s="832"/>
      <c r="K904" s="832">
        <v>235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4976</v>
      </c>
      <c r="B905" s="832" t="s">
        <v>4992</v>
      </c>
      <c r="C905" s="832" t="s">
        <v>608</v>
      </c>
      <c r="D905" s="832" t="s">
        <v>4916</v>
      </c>
      <c r="E905" s="832" t="s">
        <v>4959</v>
      </c>
      <c r="F905" s="832" t="s">
        <v>4963</v>
      </c>
      <c r="G905" s="832" t="s">
        <v>4964</v>
      </c>
      <c r="H905" s="849">
        <v>6</v>
      </c>
      <c r="I905" s="849">
        <v>708</v>
      </c>
      <c r="J905" s="832"/>
      <c r="K905" s="832">
        <v>118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4976</v>
      </c>
      <c r="B906" s="832" t="s">
        <v>4992</v>
      </c>
      <c r="C906" s="832" t="s">
        <v>608</v>
      </c>
      <c r="D906" s="832" t="s">
        <v>4916</v>
      </c>
      <c r="E906" s="832" t="s">
        <v>4959</v>
      </c>
      <c r="F906" s="832" t="s">
        <v>5075</v>
      </c>
      <c r="G906" s="832" t="s">
        <v>4990</v>
      </c>
      <c r="H906" s="849">
        <v>2</v>
      </c>
      <c r="I906" s="849">
        <v>646</v>
      </c>
      <c r="J906" s="832"/>
      <c r="K906" s="832">
        <v>323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4976</v>
      </c>
      <c r="B907" s="832" t="s">
        <v>4992</v>
      </c>
      <c r="C907" s="832" t="s">
        <v>608</v>
      </c>
      <c r="D907" s="832" t="s">
        <v>4916</v>
      </c>
      <c r="E907" s="832" t="s">
        <v>4959</v>
      </c>
      <c r="F907" s="832" t="s">
        <v>4978</v>
      </c>
      <c r="G907" s="832" t="s">
        <v>4979</v>
      </c>
      <c r="H907" s="849">
        <v>1</v>
      </c>
      <c r="I907" s="849">
        <v>559</v>
      </c>
      <c r="J907" s="832"/>
      <c r="K907" s="832">
        <v>559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4976</v>
      </c>
      <c r="B908" s="832" t="s">
        <v>4992</v>
      </c>
      <c r="C908" s="832" t="s">
        <v>608</v>
      </c>
      <c r="D908" s="832" t="s">
        <v>4916</v>
      </c>
      <c r="E908" s="832" t="s">
        <v>4959</v>
      </c>
      <c r="F908" s="832" t="s">
        <v>5079</v>
      </c>
      <c r="G908" s="832" t="s">
        <v>5078</v>
      </c>
      <c r="H908" s="849">
        <v>2</v>
      </c>
      <c r="I908" s="849">
        <v>1504</v>
      </c>
      <c r="J908" s="832"/>
      <c r="K908" s="832">
        <v>752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4976</v>
      </c>
      <c r="B909" s="832" t="s">
        <v>4992</v>
      </c>
      <c r="C909" s="832" t="s">
        <v>608</v>
      </c>
      <c r="D909" s="832" t="s">
        <v>4916</v>
      </c>
      <c r="E909" s="832" t="s">
        <v>4959</v>
      </c>
      <c r="F909" s="832" t="s">
        <v>4967</v>
      </c>
      <c r="G909" s="832" t="s">
        <v>4968</v>
      </c>
      <c r="H909" s="849">
        <v>2</v>
      </c>
      <c r="I909" s="849">
        <v>170</v>
      </c>
      <c r="J909" s="832"/>
      <c r="K909" s="832">
        <v>85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4976</v>
      </c>
      <c r="B910" s="832" t="s">
        <v>4992</v>
      </c>
      <c r="C910" s="832" t="s">
        <v>608</v>
      </c>
      <c r="D910" s="832" t="s">
        <v>4916</v>
      </c>
      <c r="E910" s="832" t="s">
        <v>4959</v>
      </c>
      <c r="F910" s="832" t="s">
        <v>4969</v>
      </c>
      <c r="G910" s="832" t="s">
        <v>4970</v>
      </c>
      <c r="H910" s="849">
        <v>2</v>
      </c>
      <c r="I910" s="849">
        <v>598</v>
      </c>
      <c r="J910" s="832"/>
      <c r="K910" s="832">
        <v>299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4976</v>
      </c>
      <c r="B911" s="832" t="s">
        <v>4992</v>
      </c>
      <c r="C911" s="832" t="s">
        <v>608</v>
      </c>
      <c r="D911" s="832" t="s">
        <v>4916</v>
      </c>
      <c r="E911" s="832" t="s">
        <v>4959</v>
      </c>
      <c r="F911" s="832" t="s">
        <v>5082</v>
      </c>
      <c r="G911" s="832" t="s">
        <v>5083</v>
      </c>
      <c r="H911" s="849">
        <v>3</v>
      </c>
      <c r="I911" s="849">
        <v>816</v>
      </c>
      <c r="J911" s="832"/>
      <c r="K911" s="832">
        <v>272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4976</v>
      </c>
      <c r="B912" s="832" t="s">
        <v>4992</v>
      </c>
      <c r="C912" s="832" t="s">
        <v>608</v>
      </c>
      <c r="D912" s="832" t="s">
        <v>4916</v>
      </c>
      <c r="E912" s="832" t="s">
        <v>4959</v>
      </c>
      <c r="F912" s="832" t="s">
        <v>4989</v>
      </c>
      <c r="G912" s="832" t="s">
        <v>4990</v>
      </c>
      <c r="H912" s="849">
        <v>4</v>
      </c>
      <c r="I912" s="849">
        <v>1580</v>
      </c>
      <c r="J912" s="832"/>
      <c r="K912" s="832">
        <v>395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4976</v>
      </c>
      <c r="B913" s="832" t="s">
        <v>4992</v>
      </c>
      <c r="C913" s="832" t="s">
        <v>608</v>
      </c>
      <c r="D913" s="832" t="s">
        <v>2174</v>
      </c>
      <c r="E913" s="832" t="s">
        <v>4959</v>
      </c>
      <c r="F913" s="832" t="s">
        <v>4960</v>
      </c>
      <c r="G913" s="832" t="s">
        <v>4961</v>
      </c>
      <c r="H913" s="849"/>
      <c r="I913" s="849"/>
      <c r="J913" s="832"/>
      <c r="K913" s="832"/>
      <c r="L913" s="849">
        <v>2</v>
      </c>
      <c r="M913" s="849">
        <v>502</v>
      </c>
      <c r="N913" s="832">
        <v>1</v>
      </c>
      <c r="O913" s="832">
        <v>251</v>
      </c>
      <c r="P913" s="849">
        <v>1</v>
      </c>
      <c r="Q913" s="849">
        <v>251</v>
      </c>
      <c r="R913" s="837">
        <v>0.5</v>
      </c>
      <c r="S913" s="850">
        <v>251</v>
      </c>
    </row>
    <row r="914" spans="1:19" ht="14.4" customHeight="1" x14ac:dyDescent="0.3">
      <c r="A914" s="831" t="s">
        <v>4976</v>
      </c>
      <c r="B914" s="832" t="s">
        <v>4992</v>
      </c>
      <c r="C914" s="832" t="s">
        <v>608</v>
      </c>
      <c r="D914" s="832" t="s">
        <v>2174</v>
      </c>
      <c r="E914" s="832" t="s">
        <v>4959</v>
      </c>
      <c r="F914" s="832" t="s">
        <v>4963</v>
      </c>
      <c r="G914" s="832" t="s">
        <v>4964</v>
      </c>
      <c r="H914" s="849"/>
      <c r="I914" s="849"/>
      <c r="J914" s="832"/>
      <c r="K914" s="832"/>
      <c r="L914" s="849">
        <v>2</v>
      </c>
      <c r="M914" s="849">
        <v>252</v>
      </c>
      <c r="N914" s="832">
        <v>1</v>
      </c>
      <c r="O914" s="832">
        <v>126</v>
      </c>
      <c r="P914" s="849">
        <v>9</v>
      </c>
      <c r="Q914" s="849">
        <v>1134</v>
      </c>
      <c r="R914" s="837">
        <v>4.5</v>
      </c>
      <c r="S914" s="850">
        <v>126</v>
      </c>
    </row>
    <row r="915" spans="1:19" ht="14.4" customHeight="1" x14ac:dyDescent="0.3">
      <c r="A915" s="831" t="s">
        <v>4976</v>
      </c>
      <c r="B915" s="832" t="s">
        <v>4992</v>
      </c>
      <c r="C915" s="832" t="s">
        <v>608</v>
      </c>
      <c r="D915" s="832" t="s">
        <v>2174</v>
      </c>
      <c r="E915" s="832" t="s">
        <v>4959</v>
      </c>
      <c r="F915" s="832" t="s">
        <v>4978</v>
      </c>
      <c r="G915" s="832" t="s">
        <v>4979</v>
      </c>
      <c r="H915" s="849"/>
      <c r="I915" s="849"/>
      <c r="J915" s="832"/>
      <c r="K915" s="832"/>
      <c r="L915" s="849"/>
      <c r="M915" s="849"/>
      <c r="N915" s="832"/>
      <c r="O915" s="832"/>
      <c r="P915" s="849">
        <v>7</v>
      </c>
      <c r="Q915" s="849">
        <v>3976</v>
      </c>
      <c r="R915" s="837"/>
      <c r="S915" s="850">
        <v>568</v>
      </c>
    </row>
    <row r="916" spans="1:19" ht="14.4" customHeight="1" x14ac:dyDescent="0.3">
      <c r="A916" s="831" t="s">
        <v>4976</v>
      </c>
      <c r="B916" s="832" t="s">
        <v>4992</v>
      </c>
      <c r="C916" s="832" t="s">
        <v>608</v>
      </c>
      <c r="D916" s="832" t="s">
        <v>2174</v>
      </c>
      <c r="E916" s="832" t="s">
        <v>4959</v>
      </c>
      <c r="F916" s="832" t="s">
        <v>4971</v>
      </c>
      <c r="G916" s="832" t="s">
        <v>4970</v>
      </c>
      <c r="H916" s="849"/>
      <c r="I916" s="849"/>
      <c r="J916" s="832"/>
      <c r="K916" s="832"/>
      <c r="L916" s="849">
        <v>2</v>
      </c>
      <c r="M916" s="849">
        <v>760</v>
      </c>
      <c r="N916" s="832">
        <v>1</v>
      </c>
      <c r="O916" s="832">
        <v>380</v>
      </c>
      <c r="P916" s="849">
        <v>9</v>
      </c>
      <c r="Q916" s="849">
        <v>3420</v>
      </c>
      <c r="R916" s="837">
        <v>4.5</v>
      </c>
      <c r="S916" s="850">
        <v>380</v>
      </c>
    </row>
    <row r="917" spans="1:19" ht="14.4" customHeight="1" x14ac:dyDescent="0.3">
      <c r="A917" s="831" t="s">
        <v>4976</v>
      </c>
      <c r="B917" s="832" t="s">
        <v>4992</v>
      </c>
      <c r="C917" s="832" t="s">
        <v>608</v>
      </c>
      <c r="D917" s="832" t="s">
        <v>2176</v>
      </c>
      <c r="E917" s="832" t="s">
        <v>4959</v>
      </c>
      <c r="F917" s="832" t="s">
        <v>4960</v>
      </c>
      <c r="G917" s="832" t="s">
        <v>4961</v>
      </c>
      <c r="H917" s="849">
        <v>4</v>
      </c>
      <c r="I917" s="849">
        <v>940</v>
      </c>
      <c r="J917" s="832"/>
      <c r="K917" s="832">
        <v>235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4976</v>
      </c>
      <c r="B918" s="832" t="s">
        <v>4992</v>
      </c>
      <c r="C918" s="832" t="s">
        <v>608</v>
      </c>
      <c r="D918" s="832" t="s">
        <v>2176</v>
      </c>
      <c r="E918" s="832" t="s">
        <v>4959</v>
      </c>
      <c r="F918" s="832" t="s">
        <v>4963</v>
      </c>
      <c r="G918" s="832" t="s">
        <v>4964</v>
      </c>
      <c r="H918" s="849">
        <v>7</v>
      </c>
      <c r="I918" s="849">
        <v>826</v>
      </c>
      <c r="J918" s="832"/>
      <c r="K918" s="832">
        <v>118</v>
      </c>
      <c r="L918" s="849"/>
      <c r="M918" s="849"/>
      <c r="N918" s="832"/>
      <c r="O918" s="832"/>
      <c r="P918" s="849">
        <v>2</v>
      </c>
      <c r="Q918" s="849">
        <v>252</v>
      </c>
      <c r="R918" s="837"/>
      <c r="S918" s="850">
        <v>126</v>
      </c>
    </row>
    <row r="919" spans="1:19" ht="14.4" customHeight="1" x14ac:dyDescent="0.3">
      <c r="A919" s="831" t="s">
        <v>4976</v>
      </c>
      <c r="B919" s="832" t="s">
        <v>4992</v>
      </c>
      <c r="C919" s="832" t="s">
        <v>608</v>
      </c>
      <c r="D919" s="832" t="s">
        <v>2176</v>
      </c>
      <c r="E919" s="832" t="s">
        <v>4959</v>
      </c>
      <c r="F919" s="832" t="s">
        <v>4978</v>
      </c>
      <c r="G919" s="832" t="s">
        <v>4979</v>
      </c>
      <c r="H919" s="849">
        <v>12</v>
      </c>
      <c r="I919" s="849">
        <v>6708</v>
      </c>
      <c r="J919" s="832"/>
      <c r="K919" s="832">
        <v>559</v>
      </c>
      <c r="L919" s="849"/>
      <c r="M919" s="849"/>
      <c r="N919" s="832"/>
      <c r="O919" s="832"/>
      <c r="P919" s="849">
        <v>4</v>
      </c>
      <c r="Q919" s="849">
        <v>2272</v>
      </c>
      <c r="R919" s="837"/>
      <c r="S919" s="850">
        <v>568</v>
      </c>
    </row>
    <row r="920" spans="1:19" ht="14.4" customHeight="1" x14ac:dyDescent="0.3">
      <c r="A920" s="831" t="s">
        <v>4976</v>
      </c>
      <c r="B920" s="832" t="s">
        <v>4992</v>
      </c>
      <c r="C920" s="832" t="s">
        <v>608</v>
      </c>
      <c r="D920" s="832" t="s">
        <v>2176</v>
      </c>
      <c r="E920" s="832" t="s">
        <v>4959</v>
      </c>
      <c r="F920" s="832" t="s">
        <v>4971</v>
      </c>
      <c r="G920" s="832" t="s">
        <v>4970</v>
      </c>
      <c r="H920" s="849">
        <v>6</v>
      </c>
      <c r="I920" s="849">
        <v>2226</v>
      </c>
      <c r="J920" s="832"/>
      <c r="K920" s="832">
        <v>371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4976</v>
      </c>
      <c r="B921" s="832" t="s">
        <v>4992</v>
      </c>
      <c r="C921" s="832" t="s">
        <v>608</v>
      </c>
      <c r="D921" s="832" t="s">
        <v>2176</v>
      </c>
      <c r="E921" s="832" t="s">
        <v>4959</v>
      </c>
      <c r="F921" s="832" t="s">
        <v>5082</v>
      </c>
      <c r="G921" s="832" t="s">
        <v>5083</v>
      </c>
      <c r="H921" s="849">
        <v>3</v>
      </c>
      <c r="I921" s="849">
        <v>816</v>
      </c>
      <c r="J921" s="832"/>
      <c r="K921" s="832">
        <v>272</v>
      </c>
      <c r="L921" s="849"/>
      <c r="M921" s="849"/>
      <c r="N921" s="832"/>
      <c r="O921" s="832"/>
      <c r="P921" s="849">
        <v>2</v>
      </c>
      <c r="Q921" s="849">
        <v>544</v>
      </c>
      <c r="R921" s="837"/>
      <c r="S921" s="850">
        <v>272</v>
      </c>
    </row>
    <row r="922" spans="1:19" ht="14.4" customHeight="1" x14ac:dyDescent="0.3">
      <c r="A922" s="831" t="s">
        <v>4976</v>
      </c>
      <c r="B922" s="832" t="s">
        <v>4992</v>
      </c>
      <c r="C922" s="832" t="s">
        <v>608</v>
      </c>
      <c r="D922" s="832" t="s">
        <v>4911</v>
      </c>
      <c r="E922" s="832" t="s">
        <v>4959</v>
      </c>
      <c r="F922" s="832" t="s">
        <v>4984</v>
      </c>
      <c r="G922" s="832" t="s">
        <v>4985</v>
      </c>
      <c r="H922" s="849"/>
      <c r="I922" s="849"/>
      <c r="J922" s="832"/>
      <c r="K922" s="832"/>
      <c r="L922" s="849">
        <v>1</v>
      </c>
      <c r="M922" s="849">
        <v>195</v>
      </c>
      <c r="N922" s="832">
        <v>1</v>
      </c>
      <c r="O922" s="832">
        <v>195</v>
      </c>
      <c r="P922" s="849"/>
      <c r="Q922" s="849"/>
      <c r="R922" s="837"/>
      <c r="S922" s="850"/>
    </row>
    <row r="923" spans="1:19" ht="14.4" customHeight="1" x14ac:dyDescent="0.3">
      <c r="A923" s="831" t="s">
        <v>4976</v>
      </c>
      <c r="B923" s="832" t="s">
        <v>4992</v>
      </c>
      <c r="C923" s="832" t="s">
        <v>608</v>
      </c>
      <c r="D923" s="832" t="s">
        <v>4911</v>
      </c>
      <c r="E923" s="832" t="s">
        <v>4959</v>
      </c>
      <c r="F923" s="832" t="s">
        <v>4960</v>
      </c>
      <c r="G923" s="832" t="s">
        <v>4961</v>
      </c>
      <c r="H923" s="849"/>
      <c r="I923" s="849"/>
      <c r="J923" s="832"/>
      <c r="K923" s="832"/>
      <c r="L923" s="849">
        <v>18</v>
      </c>
      <c r="M923" s="849">
        <v>4518</v>
      </c>
      <c r="N923" s="832">
        <v>1</v>
      </c>
      <c r="O923" s="832">
        <v>251</v>
      </c>
      <c r="P923" s="849"/>
      <c r="Q923" s="849"/>
      <c r="R923" s="837"/>
      <c r="S923" s="850"/>
    </row>
    <row r="924" spans="1:19" ht="14.4" customHeight="1" x14ac:dyDescent="0.3">
      <c r="A924" s="831" t="s">
        <v>4976</v>
      </c>
      <c r="B924" s="832" t="s">
        <v>4992</v>
      </c>
      <c r="C924" s="832" t="s">
        <v>608</v>
      </c>
      <c r="D924" s="832" t="s">
        <v>4911</v>
      </c>
      <c r="E924" s="832" t="s">
        <v>4959</v>
      </c>
      <c r="F924" s="832" t="s">
        <v>4963</v>
      </c>
      <c r="G924" s="832" t="s">
        <v>4964</v>
      </c>
      <c r="H924" s="849"/>
      <c r="I924" s="849"/>
      <c r="J924" s="832"/>
      <c r="K924" s="832"/>
      <c r="L924" s="849">
        <v>21</v>
      </c>
      <c r="M924" s="849">
        <v>2646</v>
      </c>
      <c r="N924" s="832">
        <v>1</v>
      </c>
      <c r="O924" s="832">
        <v>126</v>
      </c>
      <c r="P924" s="849"/>
      <c r="Q924" s="849"/>
      <c r="R924" s="837"/>
      <c r="S924" s="850"/>
    </row>
    <row r="925" spans="1:19" ht="14.4" customHeight="1" x14ac:dyDescent="0.3">
      <c r="A925" s="831" t="s">
        <v>4976</v>
      </c>
      <c r="B925" s="832" t="s">
        <v>4992</v>
      </c>
      <c r="C925" s="832" t="s">
        <v>608</v>
      </c>
      <c r="D925" s="832" t="s">
        <v>4911</v>
      </c>
      <c r="E925" s="832" t="s">
        <v>4959</v>
      </c>
      <c r="F925" s="832" t="s">
        <v>5075</v>
      </c>
      <c r="G925" s="832" t="s">
        <v>4990</v>
      </c>
      <c r="H925" s="849"/>
      <c r="I925" s="849"/>
      <c r="J925" s="832"/>
      <c r="K925" s="832"/>
      <c r="L925" s="849">
        <v>5</v>
      </c>
      <c r="M925" s="849">
        <v>1655</v>
      </c>
      <c r="N925" s="832">
        <v>1</v>
      </c>
      <c r="O925" s="832">
        <v>331</v>
      </c>
      <c r="P925" s="849"/>
      <c r="Q925" s="849"/>
      <c r="R925" s="837"/>
      <c r="S925" s="850"/>
    </row>
    <row r="926" spans="1:19" ht="14.4" customHeight="1" x14ac:dyDescent="0.3">
      <c r="A926" s="831" t="s">
        <v>4976</v>
      </c>
      <c r="B926" s="832" t="s">
        <v>4992</v>
      </c>
      <c r="C926" s="832" t="s">
        <v>608</v>
      </c>
      <c r="D926" s="832" t="s">
        <v>4911</v>
      </c>
      <c r="E926" s="832" t="s">
        <v>4959</v>
      </c>
      <c r="F926" s="832" t="s">
        <v>5076</v>
      </c>
      <c r="G926" s="832" t="s">
        <v>4979</v>
      </c>
      <c r="H926" s="849"/>
      <c r="I926" s="849"/>
      <c r="J926" s="832"/>
      <c r="K926" s="832"/>
      <c r="L926" s="849">
        <v>4</v>
      </c>
      <c r="M926" s="849">
        <v>1980</v>
      </c>
      <c r="N926" s="832">
        <v>1</v>
      </c>
      <c r="O926" s="832">
        <v>495</v>
      </c>
      <c r="P926" s="849"/>
      <c r="Q926" s="849"/>
      <c r="R926" s="837"/>
      <c r="S926" s="850"/>
    </row>
    <row r="927" spans="1:19" ht="14.4" customHeight="1" x14ac:dyDescent="0.3">
      <c r="A927" s="831" t="s">
        <v>4976</v>
      </c>
      <c r="B927" s="832" t="s">
        <v>4992</v>
      </c>
      <c r="C927" s="832" t="s">
        <v>608</v>
      </c>
      <c r="D927" s="832" t="s">
        <v>4911</v>
      </c>
      <c r="E927" s="832" t="s">
        <v>4959</v>
      </c>
      <c r="F927" s="832" t="s">
        <v>4978</v>
      </c>
      <c r="G927" s="832" t="s">
        <v>4979</v>
      </c>
      <c r="H927" s="849"/>
      <c r="I927" s="849"/>
      <c r="J927" s="832"/>
      <c r="K927" s="832"/>
      <c r="L927" s="849">
        <v>8</v>
      </c>
      <c r="M927" s="849">
        <v>4544</v>
      </c>
      <c r="N927" s="832">
        <v>1</v>
      </c>
      <c r="O927" s="832">
        <v>568</v>
      </c>
      <c r="P927" s="849"/>
      <c r="Q927" s="849"/>
      <c r="R927" s="837"/>
      <c r="S927" s="850"/>
    </row>
    <row r="928" spans="1:19" ht="14.4" customHeight="1" x14ac:dyDescent="0.3">
      <c r="A928" s="831" t="s">
        <v>4976</v>
      </c>
      <c r="B928" s="832" t="s">
        <v>4992</v>
      </c>
      <c r="C928" s="832" t="s">
        <v>608</v>
      </c>
      <c r="D928" s="832" t="s">
        <v>4911</v>
      </c>
      <c r="E928" s="832" t="s">
        <v>4959</v>
      </c>
      <c r="F928" s="832" t="s">
        <v>4980</v>
      </c>
      <c r="G928" s="832" t="s">
        <v>4981</v>
      </c>
      <c r="H928" s="849"/>
      <c r="I928" s="849"/>
      <c r="J928" s="832"/>
      <c r="K928" s="832"/>
      <c r="L928" s="849">
        <v>2</v>
      </c>
      <c r="M928" s="849">
        <v>924</v>
      </c>
      <c r="N928" s="832">
        <v>1</v>
      </c>
      <c r="O928" s="832">
        <v>462</v>
      </c>
      <c r="P928" s="849"/>
      <c r="Q928" s="849"/>
      <c r="R928" s="837"/>
      <c r="S928" s="850"/>
    </row>
    <row r="929" spans="1:19" ht="14.4" customHeight="1" x14ac:dyDescent="0.3">
      <c r="A929" s="831" t="s">
        <v>4976</v>
      </c>
      <c r="B929" s="832" t="s">
        <v>4992</v>
      </c>
      <c r="C929" s="832" t="s">
        <v>608</v>
      </c>
      <c r="D929" s="832" t="s">
        <v>4911</v>
      </c>
      <c r="E929" s="832" t="s">
        <v>4959</v>
      </c>
      <c r="F929" s="832" t="s">
        <v>4965</v>
      </c>
      <c r="G929" s="832" t="s">
        <v>4966</v>
      </c>
      <c r="H929" s="849"/>
      <c r="I929" s="849"/>
      <c r="J929" s="832"/>
      <c r="K929" s="832"/>
      <c r="L929" s="849">
        <v>1</v>
      </c>
      <c r="M929" s="849">
        <v>215</v>
      </c>
      <c r="N929" s="832">
        <v>1</v>
      </c>
      <c r="O929" s="832">
        <v>215</v>
      </c>
      <c r="P929" s="849"/>
      <c r="Q929" s="849"/>
      <c r="R929" s="837"/>
      <c r="S929" s="850"/>
    </row>
    <row r="930" spans="1:19" ht="14.4" customHeight="1" x14ac:dyDescent="0.3">
      <c r="A930" s="831" t="s">
        <v>4976</v>
      </c>
      <c r="B930" s="832" t="s">
        <v>4992</v>
      </c>
      <c r="C930" s="832" t="s">
        <v>608</v>
      </c>
      <c r="D930" s="832" t="s">
        <v>4911</v>
      </c>
      <c r="E930" s="832" t="s">
        <v>4959</v>
      </c>
      <c r="F930" s="832" t="s">
        <v>4967</v>
      </c>
      <c r="G930" s="832" t="s">
        <v>4968</v>
      </c>
      <c r="H930" s="849"/>
      <c r="I930" s="849"/>
      <c r="J930" s="832"/>
      <c r="K930" s="832"/>
      <c r="L930" s="849">
        <v>15</v>
      </c>
      <c r="M930" s="849">
        <v>1275</v>
      </c>
      <c r="N930" s="832">
        <v>1</v>
      </c>
      <c r="O930" s="832">
        <v>85</v>
      </c>
      <c r="P930" s="849"/>
      <c r="Q930" s="849"/>
      <c r="R930" s="837"/>
      <c r="S930" s="850"/>
    </row>
    <row r="931" spans="1:19" ht="14.4" customHeight="1" x14ac:dyDescent="0.3">
      <c r="A931" s="831" t="s">
        <v>4976</v>
      </c>
      <c r="B931" s="832" t="s">
        <v>4992</v>
      </c>
      <c r="C931" s="832" t="s">
        <v>608</v>
      </c>
      <c r="D931" s="832" t="s">
        <v>4911</v>
      </c>
      <c r="E931" s="832" t="s">
        <v>4959</v>
      </c>
      <c r="F931" s="832" t="s">
        <v>5081</v>
      </c>
      <c r="G931" s="832" t="s">
        <v>4966</v>
      </c>
      <c r="H931" s="849"/>
      <c r="I931" s="849"/>
      <c r="J931" s="832"/>
      <c r="K931" s="832"/>
      <c r="L931" s="849">
        <v>1</v>
      </c>
      <c r="M931" s="849">
        <v>178</v>
      </c>
      <c r="N931" s="832">
        <v>1</v>
      </c>
      <c r="O931" s="832">
        <v>178</v>
      </c>
      <c r="P931" s="849"/>
      <c r="Q931" s="849"/>
      <c r="R931" s="837"/>
      <c r="S931" s="850"/>
    </row>
    <row r="932" spans="1:19" ht="14.4" customHeight="1" x14ac:dyDescent="0.3">
      <c r="A932" s="831" t="s">
        <v>4976</v>
      </c>
      <c r="B932" s="832" t="s">
        <v>4992</v>
      </c>
      <c r="C932" s="832" t="s">
        <v>608</v>
      </c>
      <c r="D932" s="832" t="s">
        <v>4911</v>
      </c>
      <c r="E932" s="832" t="s">
        <v>4959</v>
      </c>
      <c r="F932" s="832" t="s">
        <v>4971</v>
      </c>
      <c r="G932" s="832" t="s">
        <v>4970</v>
      </c>
      <c r="H932" s="849"/>
      <c r="I932" s="849"/>
      <c r="J932" s="832"/>
      <c r="K932" s="832"/>
      <c r="L932" s="849">
        <v>11</v>
      </c>
      <c r="M932" s="849">
        <v>4180</v>
      </c>
      <c r="N932" s="832">
        <v>1</v>
      </c>
      <c r="O932" s="832">
        <v>380</v>
      </c>
      <c r="P932" s="849"/>
      <c r="Q932" s="849"/>
      <c r="R932" s="837"/>
      <c r="S932" s="850"/>
    </row>
    <row r="933" spans="1:19" ht="14.4" customHeight="1" x14ac:dyDescent="0.3">
      <c r="A933" s="831" t="s">
        <v>4976</v>
      </c>
      <c r="B933" s="832" t="s">
        <v>4992</v>
      </c>
      <c r="C933" s="832" t="s">
        <v>608</v>
      </c>
      <c r="D933" s="832" t="s">
        <v>4911</v>
      </c>
      <c r="E933" s="832" t="s">
        <v>4959</v>
      </c>
      <c r="F933" s="832" t="s">
        <v>5067</v>
      </c>
      <c r="G933" s="832" t="s">
        <v>4981</v>
      </c>
      <c r="H933" s="849"/>
      <c r="I933" s="849"/>
      <c r="J933" s="832"/>
      <c r="K933" s="832"/>
      <c r="L933" s="849">
        <v>1</v>
      </c>
      <c r="M933" s="849">
        <v>352</v>
      </c>
      <c r="N933" s="832">
        <v>1</v>
      </c>
      <c r="O933" s="832">
        <v>352</v>
      </c>
      <c r="P933" s="849"/>
      <c r="Q933" s="849"/>
      <c r="R933" s="837"/>
      <c r="S933" s="850"/>
    </row>
    <row r="934" spans="1:19" ht="14.4" customHeight="1" x14ac:dyDescent="0.3">
      <c r="A934" s="831" t="s">
        <v>4976</v>
      </c>
      <c r="B934" s="832" t="s">
        <v>4992</v>
      </c>
      <c r="C934" s="832" t="s">
        <v>608</v>
      </c>
      <c r="D934" s="832" t="s">
        <v>2178</v>
      </c>
      <c r="E934" s="832" t="s">
        <v>5026</v>
      </c>
      <c r="F934" s="832" t="s">
        <v>5073</v>
      </c>
      <c r="G934" s="832" t="s">
        <v>5074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904.75</v>
      </c>
      <c r="R934" s="837"/>
      <c r="S934" s="850">
        <v>904.75</v>
      </c>
    </row>
    <row r="935" spans="1:19" ht="14.4" customHeight="1" x14ac:dyDescent="0.3">
      <c r="A935" s="831" t="s">
        <v>4976</v>
      </c>
      <c r="B935" s="832" t="s">
        <v>4992</v>
      </c>
      <c r="C935" s="832" t="s">
        <v>608</v>
      </c>
      <c r="D935" s="832" t="s">
        <v>2178</v>
      </c>
      <c r="E935" s="832" t="s">
        <v>4959</v>
      </c>
      <c r="F935" s="832" t="s">
        <v>4960</v>
      </c>
      <c r="G935" s="832" t="s">
        <v>4961</v>
      </c>
      <c r="H935" s="849"/>
      <c r="I935" s="849"/>
      <c r="J935" s="832"/>
      <c r="K935" s="832"/>
      <c r="L935" s="849">
        <v>1</v>
      </c>
      <c r="M935" s="849">
        <v>251</v>
      </c>
      <c r="N935" s="832">
        <v>1</v>
      </c>
      <c r="O935" s="832">
        <v>251</v>
      </c>
      <c r="P935" s="849">
        <v>2</v>
      </c>
      <c r="Q935" s="849">
        <v>502</v>
      </c>
      <c r="R935" s="837">
        <v>2</v>
      </c>
      <c r="S935" s="850">
        <v>251</v>
      </c>
    </row>
    <row r="936" spans="1:19" ht="14.4" customHeight="1" x14ac:dyDescent="0.3">
      <c r="A936" s="831" t="s">
        <v>4976</v>
      </c>
      <c r="B936" s="832" t="s">
        <v>4992</v>
      </c>
      <c r="C936" s="832" t="s">
        <v>608</v>
      </c>
      <c r="D936" s="832" t="s">
        <v>2178</v>
      </c>
      <c r="E936" s="832" t="s">
        <v>4959</v>
      </c>
      <c r="F936" s="832" t="s">
        <v>4963</v>
      </c>
      <c r="G936" s="832" t="s">
        <v>4964</v>
      </c>
      <c r="H936" s="849"/>
      <c r="I936" s="849"/>
      <c r="J936" s="832"/>
      <c r="K936" s="832"/>
      <c r="L936" s="849">
        <v>1</v>
      </c>
      <c r="M936" s="849">
        <v>126</v>
      </c>
      <c r="N936" s="832">
        <v>1</v>
      </c>
      <c r="O936" s="832">
        <v>126</v>
      </c>
      <c r="P936" s="849">
        <v>1</v>
      </c>
      <c r="Q936" s="849">
        <v>126</v>
      </c>
      <c r="R936" s="837">
        <v>1</v>
      </c>
      <c r="S936" s="850">
        <v>126</v>
      </c>
    </row>
    <row r="937" spans="1:19" ht="14.4" customHeight="1" x14ac:dyDescent="0.3">
      <c r="A937" s="831" t="s">
        <v>4976</v>
      </c>
      <c r="B937" s="832" t="s">
        <v>4992</v>
      </c>
      <c r="C937" s="832" t="s">
        <v>608</v>
      </c>
      <c r="D937" s="832" t="s">
        <v>2178</v>
      </c>
      <c r="E937" s="832" t="s">
        <v>4959</v>
      </c>
      <c r="F937" s="832" t="s">
        <v>5080</v>
      </c>
      <c r="G937" s="832" t="s">
        <v>5066</v>
      </c>
      <c r="H937" s="849"/>
      <c r="I937" s="849"/>
      <c r="J937" s="832"/>
      <c r="K937" s="832"/>
      <c r="L937" s="849"/>
      <c r="M937" s="849"/>
      <c r="N937" s="832"/>
      <c r="O937" s="832"/>
      <c r="P937" s="849">
        <v>1</v>
      </c>
      <c r="Q937" s="849">
        <v>728</v>
      </c>
      <c r="R937" s="837"/>
      <c r="S937" s="850">
        <v>728</v>
      </c>
    </row>
    <row r="938" spans="1:19" ht="14.4" customHeight="1" x14ac:dyDescent="0.3">
      <c r="A938" s="831" t="s">
        <v>4976</v>
      </c>
      <c r="B938" s="832" t="s">
        <v>4992</v>
      </c>
      <c r="C938" s="832" t="s">
        <v>608</v>
      </c>
      <c r="D938" s="832" t="s">
        <v>2178</v>
      </c>
      <c r="E938" s="832" t="s">
        <v>4959</v>
      </c>
      <c r="F938" s="832" t="s">
        <v>4969</v>
      </c>
      <c r="G938" s="832" t="s">
        <v>4970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307</v>
      </c>
      <c r="R938" s="837"/>
      <c r="S938" s="850">
        <v>307</v>
      </c>
    </row>
    <row r="939" spans="1:19" ht="14.4" customHeight="1" x14ac:dyDescent="0.3">
      <c r="A939" s="831" t="s">
        <v>4976</v>
      </c>
      <c r="B939" s="832" t="s">
        <v>4992</v>
      </c>
      <c r="C939" s="832" t="s">
        <v>608</v>
      </c>
      <c r="D939" s="832" t="s">
        <v>2178</v>
      </c>
      <c r="E939" s="832" t="s">
        <v>4959</v>
      </c>
      <c r="F939" s="832" t="s">
        <v>4971</v>
      </c>
      <c r="G939" s="832" t="s">
        <v>4970</v>
      </c>
      <c r="H939" s="849"/>
      <c r="I939" s="849"/>
      <c r="J939" s="832"/>
      <c r="K939" s="832"/>
      <c r="L939" s="849">
        <v>4</v>
      </c>
      <c r="M939" s="849">
        <v>1520</v>
      </c>
      <c r="N939" s="832">
        <v>1</v>
      </c>
      <c r="O939" s="832">
        <v>380</v>
      </c>
      <c r="P939" s="849"/>
      <c r="Q939" s="849"/>
      <c r="R939" s="837"/>
      <c r="S939" s="850"/>
    </row>
    <row r="940" spans="1:19" ht="14.4" customHeight="1" x14ac:dyDescent="0.3">
      <c r="A940" s="831" t="s">
        <v>4976</v>
      </c>
      <c r="B940" s="832" t="s">
        <v>4992</v>
      </c>
      <c r="C940" s="832" t="s">
        <v>608</v>
      </c>
      <c r="D940" s="832" t="s">
        <v>2178</v>
      </c>
      <c r="E940" s="832" t="s">
        <v>4959</v>
      </c>
      <c r="F940" s="832" t="s">
        <v>5092</v>
      </c>
      <c r="G940" s="832" t="s">
        <v>5085</v>
      </c>
      <c r="H940" s="849"/>
      <c r="I940" s="849"/>
      <c r="J940" s="832"/>
      <c r="K940" s="832"/>
      <c r="L940" s="849"/>
      <c r="M940" s="849"/>
      <c r="N940" s="832"/>
      <c r="O940" s="832"/>
      <c r="P940" s="849">
        <v>6</v>
      </c>
      <c r="Q940" s="849">
        <v>4944</v>
      </c>
      <c r="R940" s="837"/>
      <c r="S940" s="850">
        <v>824</v>
      </c>
    </row>
    <row r="941" spans="1:19" ht="14.4" customHeight="1" x14ac:dyDescent="0.3">
      <c r="A941" s="831" t="s">
        <v>4976</v>
      </c>
      <c r="B941" s="832" t="s">
        <v>4992</v>
      </c>
      <c r="C941" s="832" t="s">
        <v>608</v>
      </c>
      <c r="D941" s="832" t="s">
        <v>4918</v>
      </c>
      <c r="E941" s="832" t="s">
        <v>4959</v>
      </c>
      <c r="F941" s="832" t="s">
        <v>4960</v>
      </c>
      <c r="G941" s="832" t="s">
        <v>4961</v>
      </c>
      <c r="H941" s="849">
        <v>2</v>
      </c>
      <c r="I941" s="849">
        <v>470</v>
      </c>
      <c r="J941" s="832"/>
      <c r="K941" s="832">
        <v>235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4976</v>
      </c>
      <c r="B942" s="832" t="s">
        <v>4992</v>
      </c>
      <c r="C942" s="832" t="s">
        <v>608</v>
      </c>
      <c r="D942" s="832" t="s">
        <v>4918</v>
      </c>
      <c r="E942" s="832" t="s">
        <v>4959</v>
      </c>
      <c r="F942" s="832" t="s">
        <v>4963</v>
      </c>
      <c r="G942" s="832" t="s">
        <v>4964</v>
      </c>
      <c r="H942" s="849">
        <v>5</v>
      </c>
      <c r="I942" s="849">
        <v>590</v>
      </c>
      <c r="J942" s="832"/>
      <c r="K942" s="832">
        <v>118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4976</v>
      </c>
      <c r="B943" s="832" t="s">
        <v>4992</v>
      </c>
      <c r="C943" s="832" t="s">
        <v>608</v>
      </c>
      <c r="D943" s="832" t="s">
        <v>4918</v>
      </c>
      <c r="E943" s="832" t="s">
        <v>4959</v>
      </c>
      <c r="F943" s="832" t="s">
        <v>5076</v>
      </c>
      <c r="G943" s="832" t="s">
        <v>4979</v>
      </c>
      <c r="H943" s="849">
        <v>2</v>
      </c>
      <c r="I943" s="849">
        <v>974</v>
      </c>
      <c r="J943" s="832"/>
      <c r="K943" s="832">
        <v>487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4976</v>
      </c>
      <c r="B944" s="832" t="s">
        <v>4992</v>
      </c>
      <c r="C944" s="832" t="s">
        <v>608</v>
      </c>
      <c r="D944" s="832" t="s">
        <v>4918</v>
      </c>
      <c r="E944" s="832" t="s">
        <v>4959</v>
      </c>
      <c r="F944" s="832" t="s">
        <v>4978</v>
      </c>
      <c r="G944" s="832" t="s">
        <v>4979</v>
      </c>
      <c r="H944" s="849">
        <v>8</v>
      </c>
      <c r="I944" s="849">
        <v>4472</v>
      </c>
      <c r="J944" s="832"/>
      <c r="K944" s="832">
        <v>559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4976</v>
      </c>
      <c r="B945" s="832" t="s">
        <v>4992</v>
      </c>
      <c r="C945" s="832" t="s">
        <v>608</v>
      </c>
      <c r="D945" s="832" t="s">
        <v>4918</v>
      </c>
      <c r="E945" s="832" t="s">
        <v>4959</v>
      </c>
      <c r="F945" s="832" t="s">
        <v>5079</v>
      </c>
      <c r="G945" s="832" t="s">
        <v>5078</v>
      </c>
      <c r="H945" s="849">
        <v>2</v>
      </c>
      <c r="I945" s="849">
        <v>1504</v>
      </c>
      <c r="J945" s="832"/>
      <c r="K945" s="832">
        <v>752</v>
      </c>
      <c r="L945" s="849"/>
      <c r="M945" s="849"/>
      <c r="N945" s="832"/>
      <c r="O945" s="832"/>
      <c r="P945" s="849"/>
      <c r="Q945" s="849"/>
      <c r="R945" s="837"/>
      <c r="S945" s="850"/>
    </row>
    <row r="946" spans="1:19" ht="14.4" customHeight="1" x14ac:dyDescent="0.3">
      <c r="A946" s="831" t="s">
        <v>4976</v>
      </c>
      <c r="B946" s="832" t="s">
        <v>4992</v>
      </c>
      <c r="C946" s="832" t="s">
        <v>608</v>
      </c>
      <c r="D946" s="832" t="s">
        <v>4918</v>
      </c>
      <c r="E946" s="832" t="s">
        <v>4959</v>
      </c>
      <c r="F946" s="832" t="s">
        <v>4967</v>
      </c>
      <c r="G946" s="832" t="s">
        <v>4968</v>
      </c>
      <c r="H946" s="849">
        <v>5</v>
      </c>
      <c r="I946" s="849">
        <v>425</v>
      </c>
      <c r="J946" s="832"/>
      <c r="K946" s="832">
        <v>85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4976</v>
      </c>
      <c r="B947" s="832" t="s">
        <v>4992</v>
      </c>
      <c r="C947" s="832" t="s">
        <v>608</v>
      </c>
      <c r="D947" s="832" t="s">
        <v>4918</v>
      </c>
      <c r="E947" s="832" t="s">
        <v>4959</v>
      </c>
      <c r="F947" s="832" t="s">
        <v>5082</v>
      </c>
      <c r="G947" s="832" t="s">
        <v>5083</v>
      </c>
      <c r="H947" s="849">
        <v>1</v>
      </c>
      <c r="I947" s="849">
        <v>272</v>
      </c>
      <c r="J947" s="832"/>
      <c r="K947" s="832">
        <v>272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4976</v>
      </c>
      <c r="B948" s="832" t="s">
        <v>4992</v>
      </c>
      <c r="C948" s="832" t="s">
        <v>608</v>
      </c>
      <c r="D948" s="832" t="s">
        <v>2179</v>
      </c>
      <c r="E948" s="832" t="s">
        <v>4959</v>
      </c>
      <c r="F948" s="832" t="s">
        <v>4963</v>
      </c>
      <c r="G948" s="832" t="s">
        <v>4964</v>
      </c>
      <c r="H948" s="849"/>
      <c r="I948" s="849"/>
      <c r="J948" s="832"/>
      <c r="K948" s="832"/>
      <c r="L948" s="849">
        <v>2</v>
      </c>
      <c r="M948" s="849">
        <v>252</v>
      </c>
      <c r="N948" s="832">
        <v>1</v>
      </c>
      <c r="O948" s="832">
        <v>126</v>
      </c>
      <c r="P948" s="849"/>
      <c r="Q948" s="849"/>
      <c r="R948" s="837"/>
      <c r="S948" s="850"/>
    </row>
    <row r="949" spans="1:19" ht="14.4" customHeight="1" x14ac:dyDescent="0.3">
      <c r="A949" s="831" t="s">
        <v>4976</v>
      </c>
      <c r="B949" s="832" t="s">
        <v>4992</v>
      </c>
      <c r="C949" s="832" t="s">
        <v>608</v>
      </c>
      <c r="D949" s="832" t="s">
        <v>2179</v>
      </c>
      <c r="E949" s="832" t="s">
        <v>4959</v>
      </c>
      <c r="F949" s="832" t="s">
        <v>4971</v>
      </c>
      <c r="G949" s="832" t="s">
        <v>4970</v>
      </c>
      <c r="H949" s="849"/>
      <c r="I949" s="849"/>
      <c r="J949" s="832"/>
      <c r="K949" s="832"/>
      <c r="L949" s="849">
        <v>2</v>
      </c>
      <c r="M949" s="849">
        <v>760</v>
      </c>
      <c r="N949" s="832">
        <v>1</v>
      </c>
      <c r="O949" s="832">
        <v>380</v>
      </c>
      <c r="P949" s="849"/>
      <c r="Q949" s="849"/>
      <c r="R949" s="837"/>
      <c r="S949" s="850"/>
    </row>
    <row r="950" spans="1:19" ht="14.4" customHeight="1" x14ac:dyDescent="0.3">
      <c r="A950" s="831" t="s">
        <v>4976</v>
      </c>
      <c r="B950" s="832" t="s">
        <v>4992</v>
      </c>
      <c r="C950" s="832" t="s">
        <v>608</v>
      </c>
      <c r="D950" s="832" t="s">
        <v>2180</v>
      </c>
      <c r="E950" s="832" t="s">
        <v>4959</v>
      </c>
      <c r="F950" s="832" t="s">
        <v>4960</v>
      </c>
      <c r="G950" s="832" t="s">
        <v>4961</v>
      </c>
      <c r="H950" s="849">
        <v>1</v>
      </c>
      <c r="I950" s="849">
        <v>235</v>
      </c>
      <c r="J950" s="832"/>
      <c r="K950" s="832">
        <v>235</v>
      </c>
      <c r="L950" s="849"/>
      <c r="M950" s="849"/>
      <c r="N950" s="832"/>
      <c r="O950" s="832"/>
      <c r="P950" s="849">
        <v>3</v>
      </c>
      <c r="Q950" s="849">
        <v>753</v>
      </c>
      <c r="R950" s="837"/>
      <c r="S950" s="850">
        <v>251</v>
      </c>
    </row>
    <row r="951" spans="1:19" ht="14.4" customHeight="1" x14ac:dyDescent="0.3">
      <c r="A951" s="831" t="s">
        <v>4976</v>
      </c>
      <c r="B951" s="832" t="s">
        <v>4992</v>
      </c>
      <c r="C951" s="832" t="s">
        <v>608</v>
      </c>
      <c r="D951" s="832" t="s">
        <v>2180</v>
      </c>
      <c r="E951" s="832" t="s">
        <v>4959</v>
      </c>
      <c r="F951" s="832" t="s">
        <v>4963</v>
      </c>
      <c r="G951" s="832" t="s">
        <v>4964</v>
      </c>
      <c r="H951" s="849">
        <v>6</v>
      </c>
      <c r="I951" s="849">
        <v>708</v>
      </c>
      <c r="J951" s="832"/>
      <c r="K951" s="832">
        <v>118</v>
      </c>
      <c r="L951" s="849"/>
      <c r="M951" s="849"/>
      <c r="N951" s="832"/>
      <c r="O951" s="832"/>
      <c r="P951" s="849">
        <v>3</v>
      </c>
      <c r="Q951" s="849">
        <v>378</v>
      </c>
      <c r="R951" s="837"/>
      <c r="S951" s="850">
        <v>126</v>
      </c>
    </row>
    <row r="952" spans="1:19" ht="14.4" customHeight="1" x14ac:dyDescent="0.3">
      <c r="A952" s="831" t="s">
        <v>4976</v>
      </c>
      <c r="B952" s="832" t="s">
        <v>4992</v>
      </c>
      <c r="C952" s="832" t="s">
        <v>608</v>
      </c>
      <c r="D952" s="832" t="s">
        <v>2180</v>
      </c>
      <c r="E952" s="832" t="s">
        <v>4959</v>
      </c>
      <c r="F952" s="832" t="s">
        <v>5075</v>
      </c>
      <c r="G952" s="832" t="s">
        <v>4990</v>
      </c>
      <c r="H952" s="849"/>
      <c r="I952" s="849"/>
      <c r="J952" s="832"/>
      <c r="K952" s="832"/>
      <c r="L952" s="849"/>
      <c r="M952" s="849"/>
      <c r="N952" s="832"/>
      <c r="O952" s="832"/>
      <c r="P952" s="849">
        <v>2</v>
      </c>
      <c r="Q952" s="849">
        <v>662</v>
      </c>
      <c r="R952" s="837"/>
      <c r="S952" s="850">
        <v>331</v>
      </c>
    </row>
    <row r="953" spans="1:19" ht="14.4" customHeight="1" x14ac:dyDescent="0.3">
      <c r="A953" s="831" t="s">
        <v>4976</v>
      </c>
      <c r="B953" s="832" t="s">
        <v>4992</v>
      </c>
      <c r="C953" s="832" t="s">
        <v>608</v>
      </c>
      <c r="D953" s="832" t="s">
        <v>2180</v>
      </c>
      <c r="E953" s="832" t="s">
        <v>4959</v>
      </c>
      <c r="F953" s="832" t="s">
        <v>5076</v>
      </c>
      <c r="G953" s="832" t="s">
        <v>4979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495</v>
      </c>
      <c r="R953" s="837"/>
      <c r="S953" s="850">
        <v>495</v>
      </c>
    </row>
    <row r="954" spans="1:19" ht="14.4" customHeight="1" x14ac:dyDescent="0.3">
      <c r="A954" s="831" t="s">
        <v>4976</v>
      </c>
      <c r="B954" s="832" t="s">
        <v>4992</v>
      </c>
      <c r="C954" s="832" t="s">
        <v>608</v>
      </c>
      <c r="D954" s="832" t="s">
        <v>2180</v>
      </c>
      <c r="E954" s="832" t="s">
        <v>4959</v>
      </c>
      <c r="F954" s="832" t="s">
        <v>4969</v>
      </c>
      <c r="G954" s="832" t="s">
        <v>4970</v>
      </c>
      <c r="H954" s="849">
        <v>7</v>
      </c>
      <c r="I954" s="849">
        <v>2093</v>
      </c>
      <c r="J954" s="832"/>
      <c r="K954" s="832">
        <v>299</v>
      </c>
      <c r="L954" s="849"/>
      <c r="M954" s="849"/>
      <c r="N954" s="832"/>
      <c r="O954" s="832"/>
      <c r="P954" s="849">
        <v>6</v>
      </c>
      <c r="Q954" s="849">
        <v>1842</v>
      </c>
      <c r="R954" s="837"/>
      <c r="S954" s="850">
        <v>307</v>
      </c>
    </row>
    <row r="955" spans="1:19" ht="14.4" customHeight="1" x14ac:dyDescent="0.3">
      <c r="A955" s="831" t="s">
        <v>4976</v>
      </c>
      <c r="B955" s="832" t="s">
        <v>4992</v>
      </c>
      <c r="C955" s="832" t="s">
        <v>608</v>
      </c>
      <c r="D955" s="832" t="s">
        <v>2181</v>
      </c>
      <c r="E955" s="832" t="s">
        <v>4959</v>
      </c>
      <c r="F955" s="832" t="s">
        <v>4960</v>
      </c>
      <c r="G955" s="832" t="s">
        <v>4961</v>
      </c>
      <c r="H955" s="849">
        <v>4</v>
      </c>
      <c r="I955" s="849">
        <v>940</v>
      </c>
      <c r="J955" s="832">
        <v>0.93625498007968122</v>
      </c>
      <c r="K955" s="832">
        <v>235</v>
      </c>
      <c r="L955" s="849">
        <v>4</v>
      </c>
      <c r="M955" s="849">
        <v>1004</v>
      </c>
      <c r="N955" s="832">
        <v>1</v>
      </c>
      <c r="O955" s="832">
        <v>251</v>
      </c>
      <c r="P955" s="849">
        <v>1</v>
      </c>
      <c r="Q955" s="849">
        <v>251</v>
      </c>
      <c r="R955" s="837">
        <v>0.25</v>
      </c>
      <c r="S955" s="850">
        <v>251</v>
      </c>
    </row>
    <row r="956" spans="1:19" ht="14.4" customHeight="1" x14ac:dyDescent="0.3">
      <c r="A956" s="831" t="s">
        <v>4976</v>
      </c>
      <c r="B956" s="832" t="s">
        <v>4992</v>
      </c>
      <c r="C956" s="832" t="s">
        <v>608</v>
      </c>
      <c r="D956" s="832" t="s">
        <v>2181</v>
      </c>
      <c r="E956" s="832" t="s">
        <v>4959</v>
      </c>
      <c r="F956" s="832" t="s">
        <v>4963</v>
      </c>
      <c r="G956" s="832" t="s">
        <v>4964</v>
      </c>
      <c r="H956" s="849">
        <v>4</v>
      </c>
      <c r="I956" s="849">
        <v>472</v>
      </c>
      <c r="J956" s="832">
        <v>0.93650793650793651</v>
      </c>
      <c r="K956" s="832">
        <v>118</v>
      </c>
      <c r="L956" s="849">
        <v>4</v>
      </c>
      <c r="M956" s="849">
        <v>504</v>
      </c>
      <c r="N956" s="832">
        <v>1</v>
      </c>
      <c r="O956" s="832">
        <v>126</v>
      </c>
      <c r="P956" s="849">
        <v>4</v>
      </c>
      <c r="Q956" s="849">
        <v>504</v>
      </c>
      <c r="R956" s="837">
        <v>1</v>
      </c>
      <c r="S956" s="850">
        <v>126</v>
      </c>
    </row>
    <row r="957" spans="1:19" ht="14.4" customHeight="1" x14ac:dyDescent="0.3">
      <c r="A957" s="831" t="s">
        <v>4976</v>
      </c>
      <c r="B957" s="832" t="s">
        <v>4992</v>
      </c>
      <c r="C957" s="832" t="s">
        <v>608</v>
      </c>
      <c r="D957" s="832" t="s">
        <v>2181</v>
      </c>
      <c r="E957" s="832" t="s">
        <v>4959</v>
      </c>
      <c r="F957" s="832" t="s">
        <v>5075</v>
      </c>
      <c r="G957" s="832" t="s">
        <v>4990</v>
      </c>
      <c r="H957" s="849">
        <v>2</v>
      </c>
      <c r="I957" s="849">
        <v>646</v>
      </c>
      <c r="J957" s="832"/>
      <c r="K957" s="832">
        <v>323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4976</v>
      </c>
      <c r="B958" s="832" t="s">
        <v>4992</v>
      </c>
      <c r="C958" s="832" t="s">
        <v>608</v>
      </c>
      <c r="D958" s="832" t="s">
        <v>2181</v>
      </c>
      <c r="E958" s="832" t="s">
        <v>4959</v>
      </c>
      <c r="F958" s="832" t="s">
        <v>5076</v>
      </c>
      <c r="G958" s="832" t="s">
        <v>4979</v>
      </c>
      <c r="H958" s="849">
        <v>3</v>
      </c>
      <c r="I958" s="849">
        <v>1461</v>
      </c>
      <c r="J958" s="832">
        <v>0.42164502164502166</v>
      </c>
      <c r="K958" s="832">
        <v>487</v>
      </c>
      <c r="L958" s="849">
        <v>7</v>
      </c>
      <c r="M958" s="849">
        <v>3465</v>
      </c>
      <c r="N958" s="832">
        <v>1</v>
      </c>
      <c r="O958" s="832">
        <v>495</v>
      </c>
      <c r="P958" s="849">
        <v>1</v>
      </c>
      <c r="Q958" s="849">
        <v>495</v>
      </c>
      <c r="R958" s="837">
        <v>0.14285714285714285</v>
      </c>
      <c r="S958" s="850">
        <v>495</v>
      </c>
    </row>
    <row r="959" spans="1:19" ht="14.4" customHeight="1" x14ac:dyDescent="0.3">
      <c r="A959" s="831" t="s">
        <v>4976</v>
      </c>
      <c r="B959" s="832" t="s">
        <v>4992</v>
      </c>
      <c r="C959" s="832" t="s">
        <v>608</v>
      </c>
      <c r="D959" s="832" t="s">
        <v>2181</v>
      </c>
      <c r="E959" s="832" t="s">
        <v>4959</v>
      </c>
      <c r="F959" s="832" t="s">
        <v>4967</v>
      </c>
      <c r="G959" s="832" t="s">
        <v>4968</v>
      </c>
      <c r="H959" s="849"/>
      <c r="I959" s="849"/>
      <c r="J959" s="832"/>
      <c r="K959" s="832"/>
      <c r="L959" s="849">
        <v>3</v>
      </c>
      <c r="M959" s="849">
        <v>255</v>
      </c>
      <c r="N959" s="832">
        <v>1</v>
      </c>
      <c r="O959" s="832">
        <v>85</v>
      </c>
      <c r="P959" s="849"/>
      <c r="Q959" s="849"/>
      <c r="R959" s="837"/>
      <c r="S959" s="850"/>
    </row>
    <row r="960" spans="1:19" ht="14.4" customHeight="1" x14ac:dyDescent="0.3">
      <c r="A960" s="831" t="s">
        <v>4976</v>
      </c>
      <c r="B960" s="832" t="s">
        <v>4992</v>
      </c>
      <c r="C960" s="832" t="s">
        <v>608</v>
      </c>
      <c r="D960" s="832" t="s">
        <v>2181</v>
      </c>
      <c r="E960" s="832" t="s">
        <v>4959</v>
      </c>
      <c r="F960" s="832" t="s">
        <v>5057</v>
      </c>
      <c r="G960" s="832" t="s">
        <v>5058</v>
      </c>
      <c r="H960" s="849">
        <v>2</v>
      </c>
      <c r="I960" s="849">
        <v>228</v>
      </c>
      <c r="J960" s="832">
        <v>1.9</v>
      </c>
      <c r="K960" s="832">
        <v>114</v>
      </c>
      <c r="L960" s="849">
        <v>1</v>
      </c>
      <c r="M960" s="849">
        <v>120</v>
      </c>
      <c r="N960" s="832">
        <v>1</v>
      </c>
      <c r="O960" s="832">
        <v>120</v>
      </c>
      <c r="P960" s="849"/>
      <c r="Q960" s="849"/>
      <c r="R960" s="837"/>
      <c r="S960" s="850"/>
    </row>
    <row r="961" spans="1:19" ht="14.4" customHeight="1" x14ac:dyDescent="0.3">
      <c r="A961" s="831" t="s">
        <v>4976</v>
      </c>
      <c r="B961" s="832" t="s">
        <v>4992</v>
      </c>
      <c r="C961" s="832" t="s">
        <v>608</v>
      </c>
      <c r="D961" s="832" t="s">
        <v>2181</v>
      </c>
      <c r="E961" s="832" t="s">
        <v>4959</v>
      </c>
      <c r="F961" s="832" t="s">
        <v>4969</v>
      </c>
      <c r="G961" s="832" t="s">
        <v>4970</v>
      </c>
      <c r="H961" s="849"/>
      <c r="I961" s="849"/>
      <c r="J961" s="832"/>
      <c r="K961" s="832"/>
      <c r="L961" s="849">
        <v>1</v>
      </c>
      <c r="M961" s="849">
        <v>307</v>
      </c>
      <c r="N961" s="832">
        <v>1</v>
      </c>
      <c r="O961" s="832">
        <v>307</v>
      </c>
      <c r="P961" s="849">
        <v>2</v>
      </c>
      <c r="Q961" s="849">
        <v>614</v>
      </c>
      <c r="R961" s="837">
        <v>2</v>
      </c>
      <c r="S961" s="850">
        <v>307</v>
      </c>
    </row>
    <row r="962" spans="1:19" ht="14.4" customHeight="1" x14ac:dyDescent="0.3">
      <c r="A962" s="831" t="s">
        <v>4976</v>
      </c>
      <c r="B962" s="832" t="s">
        <v>4992</v>
      </c>
      <c r="C962" s="832" t="s">
        <v>608</v>
      </c>
      <c r="D962" s="832" t="s">
        <v>2181</v>
      </c>
      <c r="E962" s="832" t="s">
        <v>4959</v>
      </c>
      <c r="F962" s="832" t="s">
        <v>5082</v>
      </c>
      <c r="G962" s="832" t="s">
        <v>5083</v>
      </c>
      <c r="H962" s="849">
        <v>2</v>
      </c>
      <c r="I962" s="849">
        <v>544</v>
      </c>
      <c r="J962" s="832"/>
      <c r="K962" s="832">
        <v>272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4976</v>
      </c>
      <c r="B963" s="832" t="s">
        <v>4992</v>
      </c>
      <c r="C963" s="832" t="s">
        <v>608</v>
      </c>
      <c r="D963" s="832" t="s">
        <v>4919</v>
      </c>
      <c r="E963" s="832" t="s">
        <v>4959</v>
      </c>
      <c r="F963" s="832" t="s">
        <v>4960</v>
      </c>
      <c r="G963" s="832" t="s">
        <v>4961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251</v>
      </c>
      <c r="R963" s="837"/>
      <c r="S963" s="850">
        <v>251</v>
      </c>
    </row>
    <row r="964" spans="1:19" ht="14.4" customHeight="1" x14ac:dyDescent="0.3">
      <c r="A964" s="831" t="s">
        <v>4976</v>
      </c>
      <c r="B964" s="832" t="s">
        <v>4992</v>
      </c>
      <c r="C964" s="832" t="s">
        <v>608</v>
      </c>
      <c r="D964" s="832" t="s">
        <v>4919</v>
      </c>
      <c r="E964" s="832" t="s">
        <v>4959</v>
      </c>
      <c r="F964" s="832" t="s">
        <v>4963</v>
      </c>
      <c r="G964" s="832" t="s">
        <v>4964</v>
      </c>
      <c r="H964" s="849"/>
      <c r="I964" s="849"/>
      <c r="J964" s="832"/>
      <c r="K964" s="832"/>
      <c r="L964" s="849">
        <v>2</v>
      </c>
      <c r="M964" s="849">
        <v>252</v>
      </c>
      <c r="N964" s="832">
        <v>1</v>
      </c>
      <c r="O964" s="832">
        <v>126</v>
      </c>
      <c r="P964" s="849">
        <v>2</v>
      </c>
      <c r="Q964" s="849">
        <v>252</v>
      </c>
      <c r="R964" s="837">
        <v>1</v>
      </c>
      <c r="S964" s="850">
        <v>126</v>
      </c>
    </row>
    <row r="965" spans="1:19" ht="14.4" customHeight="1" x14ac:dyDescent="0.3">
      <c r="A965" s="831" t="s">
        <v>4976</v>
      </c>
      <c r="B965" s="832" t="s">
        <v>4992</v>
      </c>
      <c r="C965" s="832" t="s">
        <v>608</v>
      </c>
      <c r="D965" s="832" t="s">
        <v>4919</v>
      </c>
      <c r="E965" s="832" t="s">
        <v>4959</v>
      </c>
      <c r="F965" s="832" t="s">
        <v>4971</v>
      </c>
      <c r="G965" s="832" t="s">
        <v>4970</v>
      </c>
      <c r="H965" s="849"/>
      <c r="I965" s="849"/>
      <c r="J965" s="832"/>
      <c r="K965" s="832"/>
      <c r="L965" s="849">
        <v>2</v>
      </c>
      <c r="M965" s="849">
        <v>760</v>
      </c>
      <c r="N965" s="832">
        <v>1</v>
      </c>
      <c r="O965" s="832">
        <v>380</v>
      </c>
      <c r="P965" s="849"/>
      <c r="Q965" s="849"/>
      <c r="R965" s="837"/>
      <c r="S965" s="850"/>
    </row>
    <row r="966" spans="1:19" ht="14.4" customHeight="1" x14ac:dyDescent="0.3">
      <c r="A966" s="831" t="s">
        <v>4976</v>
      </c>
      <c r="B966" s="832" t="s">
        <v>4992</v>
      </c>
      <c r="C966" s="832" t="s">
        <v>608</v>
      </c>
      <c r="D966" s="832" t="s">
        <v>4919</v>
      </c>
      <c r="E966" s="832" t="s">
        <v>4959</v>
      </c>
      <c r="F966" s="832" t="s">
        <v>5067</v>
      </c>
      <c r="G966" s="832" t="s">
        <v>4981</v>
      </c>
      <c r="H966" s="849"/>
      <c r="I966" s="849"/>
      <c r="J966" s="832"/>
      <c r="K966" s="832"/>
      <c r="L966" s="849"/>
      <c r="M966" s="849"/>
      <c r="N966" s="832"/>
      <c r="O966" s="832"/>
      <c r="P966" s="849">
        <v>2</v>
      </c>
      <c r="Q966" s="849">
        <v>706</v>
      </c>
      <c r="R966" s="837"/>
      <c r="S966" s="850">
        <v>353</v>
      </c>
    </row>
    <row r="967" spans="1:19" ht="14.4" customHeight="1" x14ac:dyDescent="0.3">
      <c r="A967" s="831" t="s">
        <v>4976</v>
      </c>
      <c r="B967" s="832" t="s">
        <v>4992</v>
      </c>
      <c r="C967" s="832" t="s">
        <v>608</v>
      </c>
      <c r="D967" s="832" t="s">
        <v>2182</v>
      </c>
      <c r="E967" s="832" t="s">
        <v>4959</v>
      </c>
      <c r="F967" s="832" t="s">
        <v>4960</v>
      </c>
      <c r="G967" s="832" t="s">
        <v>4961</v>
      </c>
      <c r="H967" s="849">
        <v>1</v>
      </c>
      <c r="I967" s="849">
        <v>235</v>
      </c>
      <c r="J967" s="832">
        <v>0.31208499335989376</v>
      </c>
      <c r="K967" s="832">
        <v>235</v>
      </c>
      <c r="L967" s="849">
        <v>3</v>
      </c>
      <c r="M967" s="849">
        <v>753</v>
      </c>
      <c r="N967" s="832">
        <v>1</v>
      </c>
      <c r="O967" s="832">
        <v>251</v>
      </c>
      <c r="P967" s="849"/>
      <c r="Q967" s="849"/>
      <c r="R967" s="837"/>
      <c r="S967" s="850"/>
    </row>
    <row r="968" spans="1:19" ht="14.4" customHeight="1" x14ac:dyDescent="0.3">
      <c r="A968" s="831" t="s">
        <v>4976</v>
      </c>
      <c r="B968" s="832" t="s">
        <v>4992</v>
      </c>
      <c r="C968" s="832" t="s">
        <v>608</v>
      </c>
      <c r="D968" s="832" t="s">
        <v>2182</v>
      </c>
      <c r="E968" s="832" t="s">
        <v>4959</v>
      </c>
      <c r="F968" s="832" t="s">
        <v>4963</v>
      </c>
      <c r="G968" s="832" t="s">
        <v>4964</v>
      </c>
      <c r="H968" s="849">
        <v>1</v>
      </c>
      <c r="I968" s="849">
        <v>118</v>
      </c>
      <c r="J968" s="832">
        <v>0.10405643738977072</v>
      </c>
      <c r="K968" s="832">
        <v>118</v>
      </c>
      <c r="L968" s="849">
        <v>9</v>
      </c>
      <c r="M968" s="849">
        <v>1134</v>
      </c>
      <c r="N968" s="832">
        <v>1</v>
      </c>
      <c r="O968" s="832">
        <v>126</v>
      </c>
      <c r="P968" s="849">
        <v>2</v>
      </c>
      <c r="Q968" s="849">
        <v>252</v>
      </c>
      <c r="R968" s="837">
        <v>0.22222222222222221</v>
      </c>
      <c r="S968" s="850">
        <v>126</v>
      </c>
    </row>
    <row r="969" spans="1:19" ht="14.4" customHeight="1" x14ac:dyDescent="0.3">
      <c r="A969" s="831" t="s">
        <v>4976</v>
      </c>
      <c r="B969" s="832" t="s">
        <v>4992</v>
      </c>
      <c r="C969" s="832" t="s">
        <v>608</v>
      </c>
      <c r="D969" s="832" t="s">
        <v>2182</v>
      </c>
      <c r="E969" s="832" t="s">
        <v>4959</v>
      </c>
      <c r="F969" s="832" t="s">
        <v>4978</v>
      </c>
      <c r="G969" s="832" t="s">
        <v>4979</v>
      </c>
      <c r="H969" s="849"/>
      <c r="I969" s="849"/>
      <c r="J969" s="832"/>
      <c r="K969" s="832"/>
      <c r="L969" s="849"/>
      <c r="M969" s="849"/>
      <c r="N969" s="832"/>
      <c r="O969" s="832"/>
      <c r="P969" s="849">
        <v>2</v>
      </c>
      <c r="Q969" s="849">
        <v>1136</v>
      </c>
      <c r="R969" s="837"/>
      <c r="S969" s="850">
        <v>568</v>
      </c>
    </row>
    <row r="970" spans="1:19" ht="14.4" customHeight="1" x14ac:dyDescent="0.3">
      <c r="A970" s="831" t="s">
        <v>4976</v>
      </c>
      <c r="B970" s="832" t="s">
        <v>4992</v>
      </c>
      <c r="C970" s="832" t="s">
        <v>608</v>
      </c>
      <c r="D970" s="832" t="s">
        <v>2182</v>
      </c>
      <c r="E970" s="832" t="s">
        <v>4959</v>
      </c>
      <c r="F970" s="832" t="s">
        <v>4969</v>
      </c>
      <c r="G970" s="832" t="s">
        <v>4970</v>
      </c>
      <c r="H970" s="849"/>
      <c r="I970" s="849"/>
      <c r="J970" s="832"/>
      <c r="K970" s="832"/>
      <c r="L970" s="849">
        <v>1</v>
      </c>
      <c r="M970" s="849">
        <v>307</v>
      </c>
      <c r="N970" s="832">
        <v>1</v>
      </c>
      <c r="O970" s="832">
        <v>307</v>
      </c>
      <c r="P970" s="849"/>
      <c r="Q970" s="849"/>
      <c r="R970" s="837"/>
      <c r="S970" s="850"/>
    </row>
    <row r="971" spans="1:19" ht="14.4" customHeight="1" x14ac:dyDescent="0.3">
      <c r="A971" s="831" t="s">
        <v>4976</v>
      </c>
      <c r="B971" s="832" t="s">
        <v>4992</v>
      </c>
      <c r="C971" s="832" t="s">
        <v>608</v>
      </c>
      <c r="D971" s="832" t="s">
        <v>2182</v>
      </c>
      <c r="E971" s="832" t="s">
        <v>4959</v>
      </c>
      <c r="F971" s="832" t="s">
        <v>4971</v>
      </c>
      <c r="G971" s="832" t="s">
        <v>4970</v>
      </c>
      <c r="H971" s="849">
        <v>1</v>
      </c>
      <c r="I971" s="849">
        <v>371</v>
      </c>
      <c r="J971" s="832">
        <v>0.13947368421052631</v>
      </c>
      <c r="K971" s="832">
        <v>371</v>
      </c>
      <c r="L971" s="849">
        <v>7</v>
      </c>
      <c r="M971" s="849">
        <v>2660</v>
      </c>
      <c r="N971" s="832">
        <v>1</v>
      </c>
      <c r="O971" s="832">
        <v>380</v>
      </c>
      <c r="P971" s="849">
        <v>1</v>
      </c>
      <c r="Q971" s="849">
        <v>380</v>
      </c>
      <c r="R971" s="837">
        <v>0.14285714285714285</v>
      </c>
      <c r="S971" s="850">
        <v>380</v>
      </c>
    </row>
    <row r="972" spans="1:19" ht="14.4" customHeight="1" x14ac:dyDescent="0.3">
      <c r="A972" s="831" t="s">
        <v>4976</v>
      </c>
      <c r="B972" s="832" t="s">
        <v>4992</v>
      </c>
      <c r="C972" s="832" t="s">
        <v>608</v>
      </c>
      <c r="D972" s="832" t="s">
        <v>4920</v>
      </c>
      <c r="E972" s="832" t="s">
        <v>4959</v>
      </c>
      <c r="F972" s="832" t="s">
        <v>4960</v>
      </c>
      <c r="G972" s="832" t="s">
        <v>4961</v>
      </c>
      <c r="H972" s="849"/>
      <c r="I972" s="849"/>
      <c r="J972" s="832"/>
      <c r="K972" s="832"/>
      <c r="L972" s="849"/>
      <c r="M972" s="849"/>
      <c r="N972" s="832"/>
      <c r="O972" s="832"/>
      <c r="P972" s="849">
        <v>1</v>
      </c>
      <c r="Q972" s="849">
        <v>251</v>
      </c>
      <c r="R972" s="837"/>
      <c r="S972" s="850">
        <v>251</v>
      </c>
    </row>
    <row r="973" spans="1:19" ht="14.4" customHeight="1" x14ac:dyDescent="0.3">
      <c r="A973" s="831" t="s">
        <v>4976</v>
      </c>
      <c r="B973" s="832" t="s">
        <v>4992</v>
      </c>
      <c r="C973" s="832" t="s">
        <v>608</v>
      </c>
      <c r="D973" s="832" t="s">
        <v>4920</v>
      </c>
      <c r="E973" s="832" t="s">
        <v>4959</v>
      </c>
      <c r="F973" s="832" t="s">
        <v>4963</v>
      </c>
      <c r="G973" s="832" t="s">
        <v>4964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126</v>
      </c>
      <c r="R973" s="837"/>
      <c r="S973" s="850">
        <v>126</v>
      </c>
    </row>
    <row r="974" spans="1:19" ht="14.4" customHeight="1" x14ac:dyDescent="0.3">
      <c r="A974" s="831" t="s">
        <v>4976</v>
      </c>
      <c r="B974" s="832" t="s">
        <v>4992</v>
      </c>
      <c r="C974" s="832" t="s">
        <v>608</v>
      </c>
      <c r="D974" s="832" t="s">
        <v>4920</v>
      </c>
      <c r="E974" s="832" t="s">
        <v>4959</v>
      </c>
      <c r="F974" s="832" t="s">
        <v>5075</v>
      </c>
      <c r="G974" s="832" t="s">
        <v>4990</v>
      </c>
      <c r="H974" s="849"/>
      <c r="I974" s="849"/>
      <c r="J974" s="832"/>
      <c r="K974" s="832"/>
      <c r="L974" s="849"/>
      <c r="M974" s="849"/>
      <c r="N974" s="832"/>
      <c r="O974" s="832"/>
      <c r="P974" s="849">
        <v>2</v>
      </c>
      <c r="Q974" s="849">
        <v>662</v>
      </c>
      <c r="R974" s="837"/>
      <c r="S974" s="850">
        <v>331</v>
      </c>
    </row>
    <row r="975" spans="1:19" ht="14.4" customHeight="1" x14ac:dyDescent="0.3">
      <c r="A975" s="831" t="s">
        <v>4976</v>
      </c>
      <c r="B975" s="832" t="s">
        <v>4992</v>
      </c>
      <c r="C975" s="832" t="s">
        <v>608</v>
      </c>
      <c r="D975" s="832" t="s">
        <v>4920</v>
      </c>
      <c r="E975" s="832" t="s">
        <v>4959</v>
      </c>
      <c r="F975" s="832" t="s">
        <v>5076</v>
      </c>
      <c r="G975" s="832" t="s">
        <v>4979</v>
      </c>
      <c r="H975" s="849">
        <v>1</v>
      </c>
      <c r="I975" s="849">
        <v>487</v>
      </c>
      <c r="J975" s="832"/>
      <c r="K975" s="832">
        <v>487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4976</v>
      </c>
      <c r="B976" s="832" t="s">
        <v>4992</v>
      </c>
      <c r="C976" s="832" t="s">
        <v>608</v>
      </c>
      <c r="D976" s="832" t="s">
        <v>4920</v>
      </c>
      <c r="E976" s="832" t="s">
        <v>4959</v>
      </c>
      <c r="F976" s="832" t="s">
        <v>5082</v>
      </c>
      <c r="G976" s="832" t="s">
        <v>5083</v>
      </c>
      <c r="H976" s="849"/>
      <c r="I976" s="849"/>
      <c r="J976" s="832"/>
      <c r="K976" s="832"/>
      <c r="L976" s="849"/>
      <c r="M976" s="849"/>
      <c r="N976" s="832"/>
      <c r="O976" s="832"/>
      <c r="P976" s="849">
        <v>1</v>
      </c>
      <c r="Q976" s="849">
        <v>272</v>
      </c>
      <c r="R976" s="837"/>
      <c r="S976" s="850">
        <v>272</v>
      </c>
    </row>
    <row r="977" spans="1:19" ht="14.4" customHeight="1" x14ac:dyDescent="0.3">
      <c r="A977" s="831" t="s">
        <v>4976</v>
      </c>
      <c r="B977" s="832" t="s">
        <v>4992</v>
      </c>
      <c r="C977" s="832" t="s">
        <v>608</v>
      </c>
      <c r="D977" s="832" t="s">
        <v>4921</v>
      </c>
      <c r="E977" s="832" t="s">
        <v>4959</v>
      </c>
      <c r="F977" s="832" t="s">
        <v>4960</v>
      </c>
      <c r="G977" s="832" t="s">
        <v>4961</v>
      </c>
      <c r="H977" s="849"/>
      <c r="I977" s="849"/>
      <c r="J977" s="832"/>
      <c r="K977" s="832"/>
      <c r="L977" s="849">
        <v>1</v>
      </c>
      <c r="M977" s="849">
        <v>251</v>
      </c>
      <c r="N977" s="832">
        <v>1</v>
      </c>
      <c r="O977" s="832">
        <v>251</v>
      </c>
      <c r="P977" s="849"/>
      <c r="Q977" s="849"/>
      <c r="R977" s="837"/>
      <c r="S977" s="850"/>
    </row>
    <row r="978" spans="1:19" ht="14.4" customHeight="1" x14ac:dyDescent="0.3">
      <c r="A978" s="831" t="s">
        <v>4976</v>
      </c>
      <c r="B978" s="832" t="s">
        <v>4992</v>
      </c>
      <c r="C978" s="832" t="s">
        <v>608</v>
      </c>
      <c r="D978" s="832" t="s">
        <v>4921</v>
      </c>
      <c r="E978" s="832" t="s">
        <v>4959</v>
      </c>
      <c r="F978" s="832" t="s">
        <v>4978</v>
      </c>
      <c r="G978" s="832" t="s">
        <v>4979</v>
      </c>
      <c r="H978" s="849"/>
      <c r="I978" s="849"/>
      <c r="J978" s="832"/>
      <c r="K978" s="832"/>
      <c r="L978" s="849">
        <v>1</v>
      </c>
      <c r="M978" s="849">
        <v>568</v>
      </c>
      <c r="N978" s="832">
        <v>1</v>
      </c>
      <c r="O978" s="832">
        <v>568</v>
      </c>
      <c r="P978" s="849"/>
      <c r="Q978" s="849"/>
      <c r="R978" s="837"/>
      <c r="S978" s="850"/>
    </row>
    <row r="979" spans="1:19" ht="14.4" customHeight="1" x14ac:dyDescent="0.3">
      <c r="A979" s="831" t="s">
        <v>4976</v>
      </c>
      <c r="B979" s="832" t="s">
        <v>4992</v>
      </c>
      <c r="C979" s="832" t="s">
        <v>608</v>
      </c>
      <c r="D979" s="832" t="s">
        <v>2184</v>
      </c>
      <c r="E979" s="832" t="s">
        <v>4959</v>
      </c>
      <c r="F979" s="832" t="s">
        <v>4960</v>
      </c>
      <c r="G979" s="832" t="s">
        <v>4961</v>
      </c>
      <c r="H979" s="849">
        <v>2</v>
      </c>
      <c r="I979" s="849">
        <v>470</v>
      </c>
      <c r="J979" s="832">
        <v>0.46812749003984061</v>
      </c>
      <c r="K979" s="832">
        <v>235</v>
      </c>
      <c r="L979" s="849">
        <v>4</v>
      </c>
      <c r="M979" s="849">
        <v>1004</v>
      </c>
      <c r="N979" s="832">
        <v>1</v>
      </c>
      <c r="O979" s="832">
        <v>251</v>
      </c>
      <c r="P979" s="849">
        <v>5</v>
      </c>
      <c r="Q979" s="849">
        <v>1255</v>
      </c>
      <c r="R979" s="837">
        <v>1.25</v>
      </c>
      <c r="S979" s="850">
        <v>251</v>
      </c>
    </row>
    <row r="980" spans="1:19" ht="14.4" customHeight="1" x14ac:dyDescent="0.3">
      <c r="A980" s="831" t="s">
        <v>4976</v>
      </c>
      <c r="B980" s="832" t="s">
        <v>4992</v>
      </c>
      <c r="C980" s="832" t="s">
        <v>608</v>
      </c>
      <c r="D980" s="832" t="s">
        <v>2184</v>
      </c>
      <c r="E980" s="832" t="s">
        <v>4959</v>
      </c>
      <c r="F980" s="832" t="s">
        <v>4963</v>
      </c>
      <c r="G980" s="832" t="s">
        <v>4964</v>
      </c>
      <c r="H980" s="849"/>
      <c r="I980" s="849"/>
      <c r="J980" s="832"/>
      <c r="K980" s="832"/>
      <c r="L980" s="849">
        <v>2</v>
      </c>
      <c r="M980" s="849">
        <v>252</v>
      </c>
      <c r="N980" s="832">
        <v>1</v>
      </c>
      <c r="O980" s="832">
        <v>126</v>
      </c>
      <c r="P980" s="849">
        <v>6</v>
      </c>
      <c r="Q980" s="849">
        <v>756</v>
      </c>
      <c r="R980" s="837">
        <v>3</v>
      </c>
      <c r="S980" s="850">
        <v>126</v>
      </c>
    </row>
    <row r="981" spans="1:19" ht="14.4" customHeight="1" x14ac:dyDescent="0.3">
      <c r="A981" s="831" t="s">
        <v>4976</v>
      </c>
      <c r="B981" s="832" t="s">
        <v>4992</v>
      </c>
      <c r="C981" s="832" t="s">
        <v>608</v>
      </c>
      <c r="D981" s="832" t="s">
        <v>2184</v>
      </c>
      <c r="E981" s="832" t="s">
        <v>4959</v>
      </c>
      <c r="F981" s="832" t="s">
        <v>5075</v>
      </c>
      <c r="G981" s="832" t="s">
        <v>4990</v>
      </c>
      <c r="H981" s="849"/>
      <c r="I981" s="849"/>
      <c r="J981" s="832"/>
      <c r="K981" s="832"/>
      <c r="L981" s="849"/>
      <c r="M981" s="849"/>
      <c r="N981" s="832"/>
      <c r="O981" s="832"/>
      <c r="P981" s="849">
        <v>3</v>
      </c>
      <c r="Q981" s="849">
        <v>993</v>
      </c>
      <c r="R981" s="837"/>
      <c r="S981" s="850">
        <v>331</v>
      </c>
    </row>
    <row r="982" spans="1:19" ht="14.4" customHeight="1" x14ac:dyDescent="0.3">
      <c r="A982" s="831" t="s">
        <v>4976</v>
      </c>
      <c r="B982" s="832" t="s">
        <v>4992</v>
      </c>
      <c r="C982" s="832" t="s">
        <v>608</v>
      </c>
      <c r="D982" s="832" t="s">
        <v>2184</v>
      </c>
      <c r="E982" s="832" t="s">
        <v>4959</v>
      </c>
      <c r="F982" s="832" t="s">
        <v>5076</v>
      </c>
      <c r="G982" s="832" t="s">
        <v>4979</v>
      </c>
      <c r="H982" s="849">
        <v>4</v>
      </c>
      <c r="I982" s="849">
        <v>1948</v>
      </c>
      <c r="J982" s="832">
        <v>0.49191919191919192</v>
      </c>
      <c r="K982" s="832">
        <v>487</v>
      </c>
      <c r="L982" s="849">
        <v>8</v>
      </c>
      <c r="M982" s="849">
        <v>3960</v>
      </c>
      <c r="N982" s="832">
        <v>1</v>
      </c>
      <c r="O982" s="832">
        <v>495</v>
      </c>
      <c r="P982" s="849">
        <v>8</v>
      </c>
      <c r="Q982" s="849">
        <v>3960</v>
      </c>
      <c r="R982" s="837">
        <v>1</v>
      </c>
      <c r="S982" s="850">
        <v>495</v>
      </c>
    </row>
    <row r="983" spans="1:19" ht="14.4" customHeight="1" x14ac:dyDescent="0.3">
      <c r="A983" s="831" t="s">
        <v>4976</v>
      </c>
      <c r="B983" s="832" t="s">
        <v>4992</v>
      </c>
      <c r="C983" s="832" t="s">
        <v>608</v>
      </c>
      <c r="D983" s="832" t="s">
        <v>2184</v>
      </c>
      <c r="E983" s="832" t="s">
        <v>4959</v>
      </c>
      <c r="F983" s="832" t="s">
        <v>5077</v>
      </c>
      <c r="G983" s="832" t="s">
        <v>5078</v>
      </c>
      <c r="H983" s="849"/>
      <c r="I983" s="849"/>
      <c r="J983" s="832"/>
      <c r="K983" s="832"/>
      <c r="L983" s="849"/>
      <c r="M983" s="849"/>
      <c r="N983" s="832"/>
      <c r="O983" s="832"/>
      <c r="P983" s="849">
        <v>2</v>
      </c>
      <c r="Q983" s="849">
        <v>1376</v>
      </c>
      <c r="R983" s="837"/>
      <c r="S983" s="850">
        <v>688</v>
      </c>
    </row>
    <row r="984" spans="1:19" ht="14.4" customHeight="1" x14ac:dyDescent="0.3">
      <c r="A984" s="831" t="s">
        <v>4976</v>
      </c>
      <c r="B984" s="832" t="s">
        <v>4992</v>
      </c>
      <c r="C984" s="832" t="s">
        <v>608</v>
      </c>
      <c r="D984" s="832" t="s">
        <v>2184</v>
      </c>
      <c r="E984" s="832" t="s">
        <v>4959</v>
      </c>
      <c r="F984" s="832" t="s">
        <v>4967</v>
      </c>
      <c r="G984" s="832" t="s">
        <v>4968</v>
      </c>
      <c r="H984" s="849"/>
      <c r="I984" s="849"/>
      <c r="J984" s="832"/>
      <c r="K984" s="832"/>
      <c r="L984" s="849"/>
      <c r="M984" s="849"/>
      <c r="N984" s="832"/>
      <c r="O984" s="832"/>
      <c r="P984" s="849">
        <v>2</v>
      </c>
      <c r="Q984" s="849">
        <v>170</v>
      </c>
      <c r="R984" s="837"/>
      <c r="S984" s="850">
        <v>85</v>
      </c>
    </row>
    <row r="985" spans="1:19" ht="14.4" customHeight="1" x14ac:dyDescent="0.3">
      <c r="A985" s="831" t="s">
        <v>4976</v>
      </c>
      <c r="B985" s="832" t="s">
        <v>4992</v>
      </c>
      <c r="C985" s="832" t="s">
        <v>608</v>
      </c>
      <c r="D985" s="832" t="s">
        <v>2184</v>
      </c>
      <c r="E985" s="832" t="s">
        <v>4959</v>
      </c>
      <c r="F985" s="832" t="s">
        <v>5057</v>
      </c>
      <c r="G985" s="832" t="s">
        <v>5058</v>
      </c>
      <c r="H985" s="849"/>
      <c r="I985" s="849"/>
      <c r="J985" s="832"/>
      <c r="K985" s="832"/>
      <c r="L985" s="849">
        <v>3</v>
      </c>
      <c r="M985" s="849">
        <v>360</v>
      </c>
      <c r="N985" s="832">
        <v>1</v>
      </c>
      <c r="O985" s="832">
        <v>120</v>
      </c>
      <c r="P985" s="849"/>
      <c r="Q985" s="849"/>
      <c r="R985" s="837"/>
      <c r="S985" s="850"/>
    </row>
    <row r="986" spans="1:19" ht="14.4" customHeight="1" x14ac:dyDescent="0.3">
      <c r="A986" s="831" t="s">
        <v>4976</v>
      </c>
      <c r="B986" s="832" t="s">
        <v>4992</v>
      </c>
      <c r="C986" s="832" t="s">
        <v>608</v>
      </c>
      <c r="D986" s="832" t="s">
        <v>2184</v>
      </c>
      <c r="E986" s="832" t="s">
        <v>4959</v>
      </c>
      <c r="F986" s="832" t="s">
        <v>4969</v>
      </c>
      <c r="G986" s="832" t="s">
        <v>4970</v>
      </c>
      <c r="H986" s="849"/>
      <c r="I986" s="849"/>
      <c r="J986" s="832"/>
      <c r="K986" s="832"/>
      <c r="L986" s="849"/>
      <c r="M986" s="849"/>
      <c r="N986" s="832"/>
      <c r="O986" s="832"/>
      <c r="P986" s="849">
        <v>2</v>
      </c>
      <c r="Q986" s="849">
        <v>614</v>
      </c>
      <c r="R986" s="837"/>
      <c r="S986" s="850">
        <v>307</v>
      </c>
    </row>
    <row r="987" spans="1:19" ht="14.4" customHeight="1" x14ac:dyDescent="0.3">
      <c r="A987" s="831" t="s">
        <v>4976</v>
      </c>
      <c r="B987" s="832" t="s">
        <v>4992</v>
      </c>
      <c r="C987" s="832" t="s">
        <v>608</v>
      </c>
      <c r="D987" s="832" t="s">
        <v>2184</v>
      </c>
      <c r="E987" s="832" t="s">
        <v>4959</v>
      </c>
      <c r="F987" s="832" t="s">
        <v>5081</v>
      </c>
      <c r="G987" s="832" t="s">
        <v>4966</v>
      </c>
      <c r="H987" s="849"/>
      <c r="I987" s="849"/>
      <c r="J987" s="832"/>
      <c r="K987" s="832"/>
      <c r="L987" s="849"/>
      <c r="M987" s="849"/>
      <c r="N987" s="832"/>
      <c r="O987" s="832"/>
      <c r="P987" s="849">
        <v>1</v>
      </c>
      <c r="Q987" s="849">
        <v>178</v>
      </c>
      <c r="R987" s="837"/>
      <c r="S987" s="850">
        <v>178</v>
      </c>
    </row>
    <row r="988" spans="1:19" ht="14.4" customHeight="1" x14ac:dyDescent="0.3">
      <c r="A988" s="831" t="s">
        <v>4976</v>
      </c>
      <c r="B988" s="832" t="s">
        <v>4992</v>
      </c>
      <c r="C988" s="832" t="s">
        <v>608</v>
      </c>
      <c r="D988" s="832" t="s">
        <v>2184</v>
      </c>
      <c r="E988" s="832" t="s">
        <v>4959</v>
      </c>
      <c r="F988" s="832" t="s">
        <v>5082</v>
      </c>
      <c r="G988" s="832" t="s">
        <v>5083</v>
      </c>
      <c r="H988" s="849">
        <v>1</v>
      </c>
      <c r="I988" s="849">
        <v>272</v>
      </c>
      <c r="J988" s="832"/>
      <c r="K988" s="832">
        <v>272</v>
      </c>
      <c r="L988" s="849"/>
      <c r="M988" s="849"/>
      <c r="N988" s="832"/>
      <c r="O988" s="832"/>
      <c r="P988" s="849">
        <v>3</v>
      </c>
      <c r="Q988" s="849">
        <v>816</v>
      </c>
      <c r="R988" s="837"/>
      <c r="S988" s="850">
        <v>272</v>
      </c>
    </row>
    <row r="989" spans="1:19" ht="14.4" customHeight="1" x14ac:dyDescent="0.3">
      <c r="A989" s="831" t="s">
        <v>4976</v>
      </c>
      <c r="B989" s="832" t="s">
        <v>4992</v>
      </c>
      <c r="C989" s="832" t="s">
        <v>608</v>
      </c>
      <c r="D989" s="832" t="s">
        <v>2184</v>
      </c>
      <c r="E989" s="832" t="s">
        <v>4959</v>
      </c>
      <c r="F989" s="832" t="s">
        <v>5067</v>
      </c>
      <c r="G989" s="832" t="s">
        <v>4981</v>
      </c>
      <c r="H989" s="849">
        <v>1</v>
      </c>
      <c r="I989" s="849">
        <v>340</v>
      </c>
      <c r="J989" s="832"/>
      <c r="K989" s="832">
        <v>340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4976</v>
      </c>
      <c r="B990" s="832" t="s">
        <v>4992</v>
      </c>
      <c r="C990" s="832" t="s">
        <v>608</v>
      </c>
      <c r="D990" s="832" t="s">
        <v>4922</v>
      </c>
      <c r="E990" s="832" t="s">
        <v>4959</v>
      </c>
      <c r="F990" s="832" t="s">
        <v>4960</v>
      </c>
      <c r="G990" s="832" t="s">
        <v>4961</v>
      </c>
      <c r="H990" s="849">
        <v>7</v>
      </c>
      <c r="I990" s="849">
        <v>1645</v>
      </c>
      <c r="J990" s="832"/>
      <c r="K990" s="832">
        <v>235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4976</v>
      </c>
      <c r="B991" s="832" t="s">
        <v>4992</v>
      </c>
      <c r="C991" s="832" t="s">
        <v>608</v>
      </c>
      <c r="D991" s="832" t="s">
        <v>4922</v>
      </c>
      <c r="E991" s="832" t="s">
        <v>4959</v>
      </c>
      <c r="F991" s="832" t="s">
        <v>4978</v>
      </c>
      <c r="G991" s="832" t="s">
        <v>4979</v>
      </c>
      <c r="H991" s="849">
        <v>1</v>
      </c>
      <c r="I991" s="849">
        <v>559</v>
      </c>
      <c r="J991" s="832"/>
      <c r="K991" s="832">
        <v>559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4976</v>
      </c>
      <c r="B992" s="832" t="s">
        <v>4992</v>
      </c>
      <c r="C992" s="832" t="s">
        <v>608</v>
      </c>
      <c r="D992" s="832" t="s">
        <v>4922</v>
      </c>
      <c r="E992" s="832" t="s">
        <v>4959</v>
      </c>
      <c r="F992" s="832" t="s">
        <v>5079</v>
      </c>
      <c r="G992" s="832" t="s">
        <v>5078</v>
      </c>
      <c r="H992" s="849">
        <v>3</v>
      </c>
      <c r="I992" s="849">
        <v>2256</v>
      </c>
      <c r="J992" s="832"/>
      <c r="K992" s="832">
        <v>752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4976</v>
      </c>
      <c r="B993" s="832" t="s">
        <v>4992</v>
      </c>
      <c r="C993" s="832" t="s">
        <v>608</v>
      </c>
      <c r="D993" s="832" t="s">
        <v>4922</v>
      </c>
      <c r="E993" s="832" t="s">
        <v>4959</v>
      </c>
      <c r="F993" s="832" t="s">
        <v>4971</v>
      </c>
      <c r="G993" s="832" t="s">
        <v>4970</v>
      </c>
      <c r="H993" s="849">
        <v>1</v>
      </c>
      <c r="I993" s="849">
        <v>371</v>
      </c>
      <c r="J993" s="832"/>
      <c r="K993" s="832">
        <v>371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4976</v>
      </c>
      <c r="B994" s="832" t="s">
        <v>4992</v>
      </c>
      <c r="C994" s="832" t="s">
        <v>608</v>
      </c>
      <c r="D994" s="832" t="s">
        <v>4922</v>
      </c>
      <c r="E994" s="832" t="s">
        <v>4959</v>
      </c>
      <c r="F994" s="832" t="s">
        <v>5082</v>
      </c>
      <c r="G994" s="832" t="s">
        <v>5083</v>
      </c>
      <c r="H994" s="849">
        <v>6</v>
      </c>
      <c r="I994" s="849">
        <v>1632</v>
      </c>
      <c r="J994" s="832"/>
      <c r="K994" s="832">
        <v>272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4976</v>
      </c>
      <c r="B995" s="832" t="s">
        <v>4992</v>
      </c>
      <c r="C995" s="832" t="s">
        <v>608</v>
      </c>
      <c r="D995" s="832" t="s">
        <v>4922</v>
      </c>
      <c r="E995" s="832" t="s">
        <v>4959</v>
      </c>
      <c r="F995" s="832" t="s">
        <v>4989</v>
      </c>
      <c r="G995" s="832" t="s">
        <v>4990</v>
      </c>
      <c r="H995" s="849">
        <v>11</v>
      </c>
      <c r="I995" s="849">
        <v>4345</v>
      </c>
      <c r="J995" s="832"/>
      <c r="K995" s="832">
        <v>395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4976</v>
      </c>
      <c r="B996" s="832" t="s">
        <v>4992</v>
      </c>
      <c r="C996" s="832" t="s">
        <v>608</v>
      </c>
      <c r="D996" s="832" t="s">
        <v>2187</v>
      </c>
      <c r="E996" s="832" t="s">
        <v>4959</v>
      </c>
      <c r="F996" s="832" t="s">
        <v>4960</v>
      </c>
      <c r="G996" s="832" t="s">
        <v>4961</v>
      </c>
      <c r="H996" s="849"/>
      <c r="I996" s="849"/>
      <c r="J996" s="832"/>
      <c r="K996" s="832"/>
      <c r="L996" s="849">
        <v>2</v>
      </c>
      <c r="M996" s="849">
        <v>502</v>
      </c>
      <c r="N996" s="832">
        <v>1</v>
      </c>
      <c r="O996" s="832">
        <v>251</v>
      </c>
      <c r="P996" s="849">
        <v>3</v>
      </c>
      <c r="Q996" s="849">
        <v>753</v>
      </c>
      <c r="R996" s="837">
        <v>1.5</v>
      </c>
      <c r="S996" s="850">
        <v>251</v>
      </c>
    </row>
    <row r="997" spans="1:19" ht="14.4" customHeight="1" x14ac:dyDescent="0.3">
      <c r="A997" s="831" t="s">
        <v>4976</v>
      </c>
      <c r="B997" s="832" t="s">
        <v>4992</v>
      </c>
      <c r="C997" s="832" t="s">
        <v>608</v>
      </c>
      <c r="D997" s="832" t="s">
        <v>2187</v>
      </c>
      <c r="E997" s="832" t="s">
        <v>4959</v>
      </c>
      <c r="F997" s="832" t="s">
        <v>4963</v>
      </c>
      <c r="G997" s="832" t="s">
        <v>4964</v>
      </c>
      <c r="H997" s="849"/>
      <c r="I997" s="849"/>
      <c r="J997" s="832"/>
      <c r="K997" s="832"/>
      <c r="L997" s="849">
        <v>1</v>
      </c>
      <c r="M997" s="849">
        <v>126</v>
      </c>
      <c r="N997" s="832">
        <v>1</v>
      </c>
      <c r="O997" s="832">
        <v>126</v>
      </c>
      <c r="P997" s="849">
        <v>3</v>
      </c>
      <c r="Q997" s="849">
        <v>378</v>
      </c>
      <c r="R997" s="837">
        <v>3</v>
      </c>
      <c r="S997" s="850">
        <v>126</v>
      </c>
    </row>
    <row r="998" spans="1:19" ht="14.4" customHeight="1" x14ac:dyDescent="0.3">
      <c r="A998" s="831" t="s">
        <v>4976</v>
      </c>
      <c r="B998" s="832" t="s">
        <v>4992</v>
      </c>
      <c r="C998" s="832" t="s">
        <v>608</v>
      </c>
      <c r="D998" s="832" t="s">
        <v>2187</v>
      </c>
      <c r="E998" s="832" t="s">
        <v>4959</v>
      </c>
      <c r="F998" s="832" t="s">
        <v>5075</v>
      </c>
      <c r="G998" s="832" t="s">
        <v>4990</v>
      </c>
      <c r="H998" s="849"/>
      <c r="I998" s="849"/>
      <c r="J998" s="832"/>
      <c r="K998" s="832"/>
      <c r="L998" s="849">
        <v>2</v>
      </c>
      <c r="M998" s="849">
        <v>662</v>
      </c>
      <c r="N998" s="832">
        <v>1</v>
      </c>
      <c r="O998" s="832">
        <v>331</v>
      </c>
      <c r="P998" s="849"/>
      <c r="Q998" s="849"/>
      <c r="R998" s="837"/>
      <c r="S998" s="850"/>
    </row>
    <row r="999" spans="1:19" ht="14.4" customHeight="1" x14ac:dyDescent="0.3">
      <c r="A999" s="831" t="s">
        <v>4976</v>
      </c>
      <c r="B999" s="832" t="s">
        <v>4992</v>
      </c>
      <c r="C999" s="832" t="s">
        <v>608</v>
      </c>
      <c r="D999" s="832" t="s">
        <v>2187</v>
      </c>
      <c r="E999" s="832" t="s">
        <v>4959</v>
      </c>
      <c r="F999" s="832" t="s">
        <v>4980</v>
      </c>
      <c r="G999" s="832" t="s">
        <v>4981</v>
      </c>
      <c r="H999" s="849"/>
      <c r="I999" s="849"/>
      <c r="J999" s="832"/>
      <c r="K999" s="832"/>
      <c r="L999" s="849">
        <v>1</v>
      </c>
      <c r="M999" s="849">
        <v>462</v>
      </c>
      <c r="N999" s="832">
        <v>1</v>
      </c>
      <c r="O999" s="832">
        <v>462</v>
      </c>
      <c r="P999" s="849"/>
      <c r="Q999" s="849"/>
      <c r="R999" s="837"/>
      <c r="S999" s="850"/>
    </row>
    <row r="1000" spans="1:19" ht="14.4" customHeight="1" x14ac:dyDescent="0.3">
      <c r="A1000" s="831" t="s">
        <v>4976</v>
      </c>
      <c r="B1000" s="832" t="s">
        <v>4992</v>
      </c>
      <c r="C1000" s="832" t="s">
        <v>608</v>
      </c>
      <c r="D1000" s="832" t="s">
        <v>2187</v>
      </c>
      <c r="E1000" s="832" t="s">
        <v>4959</v>
      </c>
      <c r="F1000" s="832" t="s">
        <v>4969</v>
      </c>
      <c r="G1000" s="832" t="s">
        <v>4970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3</v>
      </c>
      <c r="Q1000" s="849">
        <v>921</v>
      </c>
      <c r="R1000" s="837"/>
      <c r="S1000" s="850">
        <v>307</v>
      </c>
    </row>
    <row r="1001" spans="1:19" ht="14.4" customHeight="1" x14ac:dyDescent="0.3">
      <c r="A1001" s="831" t="s">
        <v>4976</v>
      </c>
      <c r="B1001" s="832" t="s">
        <v>4992</v>
      </c>
      <c r="C1001" s="832" t="s">
        <v>608</v>
      </c>
      <c r="D1001" s="832" t="s">
        <v>2187</v>
      </c>
      <c r="E1001" s="832" t="s">
        <v>4959</v>
      </c>
      <c r="F1001" s="832" t="s">
        <v>4971</v>
      </c>
      <c r="G1001" s="832" t="s">
        <v>4970</v>
      </c>
      <c r="H1001" s="849"/>
      <c r="I1001" s="849"/>
      <c r="J1001" s="832"/>
      <c r="K1001" s="832"/>
      <c r="L1001" s="849">
        <v>3</v>
      </c>
      <c r="M1001" s="849">
        <v>1140</v>
      </c>
      <c r="N1001" s="832">
        <v>1</v>
      </c>
      <c r="O1001" s="832">
        <v>380</v>
      </c>
      <c r="P1001" s="849">
        <v>2</v>
      </c>
      <c r="Q1001" s="849">
        <v>760</v>
      </c>
      <c r="R1001" s="837">
        <v>0.66666666666666663</v>
      </c>
      <c r="S1001" s="850">
        <v>380</v>
      </c>
    </row>
    <row r="1002" spans="1:19" ht="14.4" customHeight="1" x14ac:dyDescent="0.3">
      <c r="A1002" s="831" t="s">
        <v>4976</v>
      </c>
      <c r="B1002" s="832" t="s">
        <v>4992</v>
      </c>
      <c r="C1002" s="832" t="s">
        <v>608</v>
      </c>
      <c r="D1002" s="832" t="s">
        <v>2187</v>
      </c>
      <c r="E1002" s="832" t="s">
        <v>4959</v>
      </c>
      <c r="F1002" s="832" t="s">
        <v>5067</v>
      </c>
      <c r="G1002" s="832" t="s">
        <v>4981</v>
      </c>
      <c r="H1002" s="849"/>
      <c r="I1002" s="849"/>
      <c r="J1002" s="832"/>
      <c r="K1002" s="832"/>
      <c r="L1002" s="849">
        <v>1</v>
      </c>
      <c r="M1002" s="849">
        <v>352</v>
      </c>
      <c r="N1002" s="832">
        <v>1</v>
      </c>
      <c r="O1002" s="832">
        <v>352</v>
      </c>
      <c r="P1002" s="849"/>
      <c r="Q1002" s="849"/>
      <c r="R1002" s="837"/>
      <c r="S1002" s="850"/>
    </row>
    <row r="1003" spans="1:19" ht="14.4" customHeight="1" x14ac:dyDescent="0.3">
      <c r="A1003" s="831" t="s">
        <v>4976</v>
      </c>
      <c r="B1003" s="832" t="s">
        <v>4992</v>
      </c>
      <c r="C1003" s="832" t="s">
        <v>608</v>
      </c>
      <c r="D1003" s="832" t="s">
        <v>2188</v>
      </c>
      <c r="E1003" s="832" t="s">
        <v>4959</v>
      </c>
      <c r="F1003" s="832" t="s">
        <v>4960</v>
      </c>
      <c r="G1003" s="832" t="s">
        <v>4961</v>
      </c>
      <c r="H1003" s="849">
        <v>1</v>
      </c>
      <c r="I1003" s="849">
        <v>235</v>
      </c>
      <c r="J1003" s="832"/>
      <c r="K1003" s="832">
        <v>235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4976</v>
      </c>
      <c r="B1004" s="832" t="s">
        <v>4992</v>
      </c>
      <c r="C1004" s="832" t="s">
        <v>608</v>
      </c>
      <c r="D1004" s="832" t="s">
        <v>2188</v>
      </c>
      <c r="E1004" s="832" t="s">
        <v>4959</v>
      </c>
      <c r="F1004" s="832" t="s">
        <v>4978</v>
      </c>
      <c r="G1004" s="832" t="s">
        <v>4979</v>
      </c>
      <c r="H1004" s="849">
        <v>3</v>
      </c>
      <c r="I1004" s="849">
        <v>1677</v>
      </c>
      <c r="J1004" s="832"/>
      <c r="K1004" s="832">
        <v>559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4976</v>
      </c>
      <c r="B1005" s="832" t="s">
        <v>4992</v>
      </c>
      <c r="C1005" s="832" t="s">
        <v>608</v>
      </c>
      <c r="D1005" s="832" t="s">
        <v>2188</v>
      </c>
      <c r="E1005" s="832" t="s">
        <v>4959</v>
      </c>
      <c r="F1005" s="832" t="s">
        <v>4967</v>
      </c>
      <c r="G1005" s="832" t="s">
        <v>4968</v>
      </c>
      <c r="H1005" s="849">
        <v>3</v>
      </c>
      <c r="I1005" s="849">
        <v>255</v>
      </c>
      <c r="J1005" s="832"/>
      <c r="K1005" s="832">
        <v>85</v>
      </c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4976</v>
      </c>
      <c r="B1006" s="832" t="s">
        <v>4992</v>
      </c>
      <c r="C1006" s="832" t="s">
        <v>608</v>
      </c>
      <c r="D1006" s="832" t="s">
        <v>2189</v>
      </c>
      <c r="E1006" s="832" t="s">
        <v>4959</v>
      </c>
      <c r="F1006" s="832" t="s">
        <v>4960</v>
      </c>
      <c r="G1006" s="832" t="s">
        <v>4961</v>
      </c>
      <c r="H1006" s="849"/>
      <c r="I1006" s="849"/>
      <c r="J1006" s="832"/>
      <c r="K1006" s="832"/>
      <c r="L1006" s="849">
        <v>1</v>
      </c>
      <c r="M1006" s="849">
        <v>251</v>
      </c>
      <c r="N1006" s="832">
        <v>1</v>
      </c>
      <c r="O1006" s="832">
        <v>251</v>
      </c>
      <c r="P1006" s="849">
        <v>1</v>
      </c>
      <c r="Q1006" s="849">
        <v>251</v>
      </c>
      <c r="R1006" s="837">
        <v>1</v>
      </c>
      <c r="S1006" s="850">
        <v>251</v>
      </c>
    </row>
    <row r="1007" spans="1:19" ht="14.4" customHeight="1" x14ac:dyDescent="0.3">
      <c r="A1007" s="831" t="s">
        <v>4976</v>
      </c>
      <c r="B1007" s="832" t="s">
        <v>4992</v>
      </c>
      <c r="C1007" s="832" t="s">
        <v>608</v>
      </c>
      <c r="D1007" s="832" t="s">
        <v>2189</v>
      </c>
      <c r="E1007" s="832" t="s">
        <v>4959</v>
      </c>
      <c r="F1007" s="832" t="s">
        <v>4963</v>
      </c>
      <c r="G1007" s="832" t="s">
        <v>4964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126</v>
      </c>
      <c r="R1007" s="837"/>
      <c r="S1007" s="850">
        <v>126</v>
      </c>
    </row>
    <row r="1008" spans="1:19" ht="14.4" customHeight="1" x14ac:dyDescent="0.3">
      <c r="A1008" s="831" t="s">
        <v>4976</v>
      </c>
      <c r="B1008" s="832" t="s">
        <v>4992</v>
      </c>
      <c r="C1008" s="832" t="s">
        <v>608</v>
      </c>
      <c r="D1008" s="832" t="s">
        <v>2189</v>
      </c>
      <c r="E1008" s="832" t="s">
        <v>4959</v>
      </c>
      <c r="F1008" s="832" t="s">
        <v>4978</v>
      </c>
      <c r="G1008" s="832" t="s">
        <v>4979</v>
      </c>
      <c r="H1008" s="849"/>
      <c r="I1008" s="849"/>
      <c r="J1008" s="832"/>
      <c r="K1008" s="832"/>
      <c r="L1008" s="849">
        <v>2</v>
      </c>
      <c r="M1008" s="849">
        <v>1136</v>
      </c>
      <c r="N1008" s="832">
        <v>1</v>
      </c>
      <c r="O1008" s="832">
        <v>568</v>
      </c>
      <c r="P1008" s="849">
        <v>1</v>
      </c>
      <c r="Q1008" s="849">
        <v>568</v>
      </c>
      <c r="R1008" s="837">
        <v>0.5</v>
      </c>
      <c r="S1008" s="850">
        <v>568</v>
      </c>
    </row>
    <row r="1009" spans="1:19" ht="14.4" customHeight="1" x14ac:dyDescent="0.3">
      <c r="A1009" s="831" t="s">
        <v>4976</v>
      </c>
      <c r="B1009" s="832" t="s">
        <v>4992</v>
      </c>
      <c r="C1009" s="832" t="s">
        <v>608</v>
      </c>
      <c r="D1009" s="832" t="s">
        <v>2190</v>
      </c>
      <c r="E1009" s="832" t="s">
        <v>4959</v>
      </c>
      <c r="F1009" s="832" t="s">
        <v>4960</v>
      </c>
      <c r="G1009" s="832" t="s">
        <v>4961</v>
      </c>
      <c r="H1009" s="849">
        <v>5</v>
      </c>
      <c r="I1009" s="849">
        <v>1175</v>
      </c>
      <c r="J1009" s="832">
        <v>2.3406374501992033</v>
      </c>
      <c r="K1009" s="832">
        <v>235</v>
      </c>
      <c r="L1009" s="849">
        <v>2</v>
      </c>
      <c r="M1009" s="849">
        <v>502</v>
      </c>
      <c r="N1009" s="832">
        <v>1</v>
      </c>
      <c r="O1009" s="832">
        <v>251</v>
      </c>
      <c r="P1009" s="849">
        <v>2</v>
      </c>
      <c r="Q1009" s="849">
        <v>502</v>
      </c>
      <c r="R1009" s="837">
        <v>1</v>
      </c>
      <c r="S1009" s="850">
        <v>251</v>
      </c>
    </row>
    <row r="1010" spans="1:19" ht="14.4" customHeight="1" x14ac:dyDescent="0.3">
      <c r="A1010" s="831" t="s">
        <v>4976</v>
      </c>
      <c r="B1010" s="832" t="s">
        <v>4992</v>
      </c>
      <c r="C1010" s="832" t="s">
        <v>608</v>
      </c>
      <c r="D1010" s="832" t="s">
        <v>2190</v>
      </c>
      <c r="E1010" s="832" t="s">
        <v>4959</v>
      </c>
      <c r="F1010" s="832" t="s">
        <v>4963</v>
      </c>
      <c r="G1010" s="832" t="s">
        <v>4964</v>
      </c>
      <c r="H1010" s="849">
        <v>9</v>
      </c>
      <c r="I1010" s="849">
        <v>1062</v>
      </c>
      <c r="J1010" s="832">
        <v>4.2142857142857144</v>
      </c>
      <c r="K1010" s="832">
        <v>118</v>
      </c>
      <c r="L1010" s="849">
        <v>2</v>
      </c>
      <c r="M1010" s="849">
        <v>252</v>
      </c>
      <c r="N1010" s="832">
        <v>1</v>
      </c>
      <c r="O1010" s="832">
        <v>126</v>
      </c>
      <c r="P1010" s="849">
        <v>12</v>
      </c>
      <c r="Q1010" s="849">
        <v>1512</v>
      </c>
      <c r="R1010" s="837">
        <v>6</v>
      </c>
      <c r="S1010" s="850">
        <v>126</v>
      </c>
    </row>
    <row r="1011" spans="1:19" ht="14.4" customHeight="1" x14ac:dyDescent="0.3">
      <c r="A1011" s="831" t="s">
        <v>4976</v>
      </c>
      <c r="B1011" s="832" t="s">
        <v>4992</v>
      </c>
      <c r="C1011" s="832" t="s">
        <v>608</v>
      </c>
      <c r="D1011" s="832" t="s">
        <v>2190</v>
      </c>
      <c r="E1011" s="832" t="s">
        <v>4959</v>
      </c>
      <c r="F1011" s="832" t="s">
        <v>4978</v>
      </c>
      <c r="G1011" s="832" t="s">
        <v>4979</v>
      </c>
      <c r="H1011" s="849">
        <v>4</v>
      </c>
      <c r="I1011" s="849">
        <v>2236</v>
      </c>
      <c r="J1011" s="832">
        <v>0.98415492957746475</v>
      </c>
      <c r="K1011" s="832">
        <v>559</v>
      </c>
      <c r="L1011" s="849">
        <v>4</v>
      </c>
      <c r="M1011" s="849">
        <v>2272</v>
      </c>
      <c r="N1011" s="832">
        <v>1</v>
      </c>
      <c r="O1011" s="832">
        <v>568</v>
      </c>
      <c r="P1011" s="849">
        <v>5</v>
      </c>
      <c r="Q1011" s="849">
        <v>2840</v>
      </c>
      <c r="R1011" s="837">
        <v>1.25</v>
      </c>
      <c r="S1011" s="850">
        <v>568</v>
      </c>
    </row>
    <row r="1012" spans="1:19" ht="14.4" customHeight="1" x14ac:dyDescent="0.3">
      <c r="A1012" s="831" t="s">
        <v>4976</v>
      </c>
      <c r="B1012" s="832" t="s">
        <v>4992</v>
      </c>
      <c r="C1012" s="832" t="s">
        <v>608</v>
      </c>
      <c r="D1012" s="832" t="s">
        <v>2190</v>
      </c>
      <c r="E1012" s="832" t="s">
        <v>4959</v>
      </c>
      <c r="F1012" s="832" t="s">
        <v>4971</v>
      </c>
      <c r="G1012" s="832" t="s">
        <v>4970</v>
      </c>
      <c r="H1012" s="849">
        <v>6</v>
      </c>
      <c r="I1012" s="849">
        <v>2226</v>
      </c>
      <c r="J1012" s="832">
        <v>1.9526315789473685</v>
      </c>
      <c r="K1012" s="832">
        <v>371</v>
      </c>
      <c r="L1012" s="849">
        <v>3</v>
      </c>
      <c r="M1012" s="849">
        <v>1140</v>
      </c>
      <c r="N1012" s="832">
        <v>1</v>
      </c>
      <c r="O1012" s="832">
        <v>380</v>
      </c>
      <c r="P1012" s="849">
        <v>1</v>
      </c>
      <c r="Q1012" s="849">
        <v>380</v>
      </c>
      <c r="R1012" s="837">
        <v>0.33333333333333331</v>
      </c>
      <c r="S1012" s="850">
        <v>380</v>
      </c>
    </row>
    <row r="1013" spans="1:19" ht="14.4" customHeight="1" x14ac:dyDescent="0.3">
      <c r="A1013" s="831" t="s">
        <v>4976</v>
      </c>
      <c r="B1013" s="832" t="s">
        <v>4992</v>
      </c>
      <c r="C1013" s="832" t="s">
        <v>608</v>
      </c>
      <c r="D1013" s="832" t="s">
        <v>2190</v>
      </c>
      <c r="E1013" s="832" t="s">
        <v>4959</v>
      </c>
      <c r="F1013" s="832" t="s">
        <v>5082</v>
      </c>
      <c r="G1013" s="832" t="s">
        <v>5083</v>
      </c>
      <c r="H1013" s="849">
        <v>1</v>
      </c>
      <c r="I1013" s="849">
        <v>272</v>
      </c>
      <c r="J1013" s="832"/>
      <c r="K1013" s="832">
        <v>272</v>
      </c>
      <c r="L1013" s="849"/>
      <c r="M1013" s="849"/>
      <c r="N1013" s="832"/>
      <c r="O1013" s="832"/>
      <c r="P1013" s="849">
        <v>2</v>
      </c>
      <c r="Q1013" s="849">
        <v>544</v>
      </c>
      <c r="R1013" s="837"/>
      <c r="S1013" s="850">
        <v>272</v>
      </c>
    </row>
    <row r="1014" spans="1:19" ht="14.4" customHeight="1" x14ac:dyDescent="0.3">
      <c r="A1014" s="831" t="s">
        <v>4976</v>
      </c>
      <c r="B1014" s="832" t="s">
        <v>4992</v>
      </c>
      <c r="C1014" s="832" t="s">
        <v>608</v>
      </c>
      <c r="D1014" s="832" t="s">
        <v>4924</v>
      </c>
      <c r="E1014" s="832" t="s">
        <v>4959</v>
      </c>
      <c r="F1014" s="832" t="s">
        <v>4963</v>
      </c>
      <c r="G1014" s="832" t="s">
        <v>4964</v>
      </c>
      <c r="H1014" s="849"/>
      <c r="I1014" s="849"/>
      <c r="J1014" s="832"/>
      <c r="K1014" s="832"/>
      <c r="L1014" s="849">
        <v>1</v>
      </c>
      <c r="M1014" s="849">
        <v>126</v>
      </c>
      <c r="N1014" s="832">
        <v>1</v>
      </c>
      <c r="O1014" s="832">
        <v>126</v>
      </c>
      <c r="P1014" s="849"/>
      <c r="Q1014" s="849"/>
      <c r="R1014" s="837"/>
      <c r="S1014" s="850"/>
    </row>
    <row r="1015" spans="1:19" ht="14.4" customHeight="1" x14ac:dyDescent="0.3">
      <c r="A1015" s="831" t="s">
        <v>4976</v>
      </c>
      <c r="B1015" s="832" t="s">
        <v>4992</v>
      </c>
      <c r="C1015" s="832" t="s">
        <v>608</v>
      </c>
      <c r="D1015" s="832" t="s">
        <v>4924</v>
      </c>
      <c r="E1015" s="832" t="s">
        <v>4959</v>
      </c>
      <c r="F1015" s="832" t="s">
        <v>4969</v>
      </c>
      <c r="G1015" s="832" t="s">
        <v>4970</v>
      </c>
      <c r="H1015" s="849"/>
      <c r="I1015" s="849"/>
      <c r="J1015" s="832"/>
      <c r="K1015" s="832"/>
      <c r="L1015" s="849">
        <v>1</v>
      </c>
      <c r="M1015" s="849">
        <v>307</v>
      </c>
      <c r="N1015" s="832">
        <v>1</v>
      </c>
      <c r="O1015" s="832">
        <v>307</v>
      </c>
      <c r="P1015" s="849"/>
      <c r="Q1015" s="849"/>
      <c r="R1015" s="837"/>
      <c r="S1015" s="850"/>
    </row>
    <row r="1016" spans="1:19" ht="14.4" customHeight="1" x14ac:dyDescent="0.3">
      <c r="A1016" s="831" t="s">
        <v>4976</v>
      </c>
      <c r="B1016" s="832" t="s">
        <v>4992</v>
      </c>
      <c r="C1016" s="832" t="s">
        <v>608</v>
      </c>
      <c r="D1016" s="832" t="s">
        <v>2191</v>
      </c>
      <c r="E1016" s="832" t="s">
        <v>4959</v>
      </c>
      <c r="F1016" s="832" t="s">
        <v>4960</v>
      </c>
      <c r="G1016" s="832" t="s">
        <v>4961</v>
      </c>
      <c r="H1016" s="849">
        <v>1</v>
      </c>
      <c r="I1016" s="849">
        <v>235</v>
      </c>
      <c r="J1016" s="832"/>
      <c r="K1016" s="832">
        <v>235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4976</v>
      </c>
      <c r="B1017" s="832" t="s">
        <v>4992</v>
      </c>
      <c r="C1017" s="832" t="s">
        <v>608</v>
      </c>
      <c r="D1017" s="832" t="s">
        <v>2191</v>
      </c>
      <c r="E1017" s="832" t="s">
        <v>4959</v>
      </c>
      <c r="F1017" s="832" t="s">
        <v>4963</v>
      </c>
      <c r="G1017" s="832" t="s">
        <v>4964</v>
      </c>
      <c r="H1017" s="849">
        <v>1</v>
      </c>
      <c r="I1017" s="849">
        <v>118</v>
      </c>
      <c r="J1017" s="832"/>
      <c r="K1017" s="832">
        <v>118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4976</v>
      </c>
      <c r="B1018" s="832" t="s">
        <v>4992</v>
      </c>
      <c r="C1018" s="832" t="s">
        <v>608</v>
      </c>
      <c r="D1018" s="832" t="s">
        <v>2191</v>
      </c>
      <c r="E1018" s="832" t="s">
        <v>4959</v>
      </c>
      <c r="F1018" s="832" t="s">
        <v>4978</v>
      </c>
      <c r="G1018" s="832" t="s">
        <v>4979</v>
      </c>
      <c r="H1018" s="849">
        <v>2</v>
      </c>
      <c r="I1018" s="849">
        <v>1118</v>
      </c>
      <c r="J1018" s="832"/>
      <c r="K1018" s="832">
        <v>559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4976</v>
      </c>
      <c r="B1019" s="832" t="s">
        <v>4992</v>
      </c>
      <c r="C1019" s="832" t="s">
        <v>608</v>
      </c>
      <c r="D1019" s="832" t="s">
        <v>4925</v>
      </c>
      <c r="E1019" s="832" t="s">
        <v>4959</v>
      </c>
      <c r="F1019" s="832" t="s">
        <v>4960</v>
      </c>
      <c r="G1019" s="832" t="s">
        <v>4961</v>
      </c>
      <c r="H1019" s="849">
        <v>2</v>
      </c>
      <c r="I1019" s="849">
        <v>470</v>
      </c>
      <c r="J1019" s="832">
        <v>0.93625498007968122</v>
      </c>
      <c r="K1019" s="832">
        <v>235</v>
      </c>
      <c r="L1019" s="849">
        <v>2</v>
      </c>
      <c r="M1019" s="849">
        <v>502</v>
      </c>
      <c r="N1019" s="832">
        <v>1</v>
      </c>
      <c r="O1019" s="832">
        <v>251</v>
      </c>
      <c r="P1019" s="849">
        <v>2</v>
      </c>
      <c r="Q1019" s="849">
        <v>502</v>
      </c>
      <c r="R1019" s="837">
        <v>1</v>
      </c>
      <c r="S1019" s="850">
        <v>251</v>
      </c>
    </row>
    <row r="1020" spans="1:19" ht="14.4" customHeight="1" x14ac:dyDescent="0.3">
      <c r="A1020" s="831" t="s">
        <v>4976</v>
      </c>
      <c r="B1020" s="832" t="s">
        <v>4992</v>
      </c>
      <c r="C1020" s="832" t="s">
        <v>608</v>
      </c>
      <c r="D1020" s="832" t="s">
        <v>4925</v>
      </c>
      <c r="E1020" s="832" t="s">
        <v>4959</v>
      </c>
      <c r="F1020" s="832" t="s">
        <v>4963</v>
      </c>
      <c r="G1020" s="832" t="s">
        <v>4964</v>
      </c>
      <c r="H1020" s="849">
        <v>3</v>
      </c>
      <c r="I1020" s="849">
        <v>354</v>
      </c>
      <c r="J1020" s="832">
        <v>0.70238095238095233</v>
      </c>
      <c r="K1020" s="832">
        <v>118</v>
      </c>
      <c r="L1020" s="849">
        <v>4</v>
      </c>
      <c r="M1020" s="849">
        <v>504</v>
      </c>
      <c r="N1020" s="832">
        <v>1</v>
      </c>
      <c r="O1020" s="832">
        <v>126</v>
      </c>
      <c r="P1020" s="849">
        <v>4</v>
      </c>
      <c r="Q1020" s="849">
        <v>504</v>
      </c>
      <c r="R1020" s="837">
        <v>1</v>
      </c>
      <c r="S1020" s="850">
        <v>126</v>
      </c>
    </row>
    <row r="1021" spans="1:19" ht="14.4" customHeight="1" x14ac:dyDescent="0.3">
      <c r="A1021" s="831" t="s">
        <v>4976</v>
      </c>
      <c r="B1021" s="832" t="s">
        <v>4992</v>
      </c>
      <c r="C1021" s="832" t="s">
        <v>608</v>
      </c>
      <c r="D1021" s="832" t="s">
        <v>4925</v>
      </c>
      <c r="E1021" s="832" t="s">
        <v>4959</v>
      </c>
      <c r="F1021" s="832" t="s">
        <v>5075</v>
      </c>
      <c r="G1021" s="832" t="s">
        <v>4990</v>
      </c>
      <c r="H1021" s="849">
        <v>2</v>
      </c>
      <c r="I1021" s="849">
        <v>646</v>
      </c>
      <c r="J1021" s="832">
        <v>0.65055387713997981</v>
      </c>
      <c r="K1021" s="832">
        <v>323</v>
      </c>
      <c r="L1021" s="849">
        <v>3</v>
      </c>
      <c r="M1021" s="849">
        <v>993</v>
      </c>
      <c r="N1021" s="832">
        <v>1</v>
      </c>
      <c r="O1021" s="832">
        <v>331</v>
      </c>
      <c r="P1021" s="849"/>
      <c r="Q1021" s="849"/>
      <c r="R1021" s="837"/>
      <c r="S1021" s="850"/>
    </row>
    <row r="1022" spans="1:19" ht="14.4" customHeight="1" x14ac:dyDescent="0.3">
      <c r="A1022" s="831" t="s">
        <v>4976</v>
      </c>
      <c r="B1022" s="832" t="s">
        <v>4992</v>
      </c>
      <c r="C1022" s="832" t="s">
        <v>608</v>
      </c>
      <c r="D1022" s="832" t="s">
        <v>4925</v>
      </c>
      <c r="E1022" s="832" t="s">
        <v>4959</v>
      </c>
      <c r="F1022" s="832" t="s">
        <v>5076</v>
      </c>
      <c r="G1022" s="832" t="s">
        <v>4979</v>
      </c>
      <c r="H1022" s="849">
        <v>2</v>
      </c>
      <c r="I1022" s="849">
        <v>974</v>
      </c>
      <c r="J1022" s="832">
        <v>0.49191919191919192</v>
      </c>
      <c r="K1022" s="832">
        <v>487</v>
      </c>
      <c r="L1022" s="849">
        <v>4</v>
      </c>
      <c r="M1022" s="849">
        <v>1980</v>
      </c>
      <c r="N1022" s="832">
        <v>1</v>
      </c>
      <c r="O1022" s="832">
        <v>495</v>
      </c>
      <c r="P1022" s="849">
        <v>4</v>
      </c>
      <c r="Q1022" s="849">
        <v>1980</v>
      </c>
      <c r="R1022" s="837">
        <v>1</v>
      </c>
      <c r="S1022" s="850">
        <v>495</v>
      </c>
    </row>
    <row r="1023" spans="1:19" ht="14.4" customHeight="1" x14ac:dyDescent="0.3">
      <c r="A1023" s="831" t="s">
        <v>4976</v>
      </c>
      <c r="B1023" s="832" t="s">
        <v>4992</v>
      </c>
      <c r="C1023" s="832" t="s">
        <v>608</v>
      </c>
      <c r="D1023" s="832" t="s">
        <v>4925</v>
      </c>
      <c r="E1023" s="832" t="s">
        <v>4959</v>
      </c>
      <c r="F1023" s="832" t="s">
        <v>4969</v>
      </c>
      <c r="G1023" s="832" t="s">
        <v>4970</v>
      </c>
      <c r="H1023" s="849">
        <v>2</v>
      </c>
      <c r="I1023" s="849">
        <v>598</v>
      </c>
      <c r="J1023" s="832"/>
      <c r="K1023" s="832">
        <v>299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4976</v>
      </c>
      <c r="B1024" s="832" t="s">
        <v>4992</v>
      </c>
      <c r="C1024" s="832" t="s">
        <v>608</v>
      </c>
      <c r="D1024" s="832" t="s">
        <v>4925</v>
      </c>
      <c r="E1024" s="832" t="s">
        <v>4959</v>
      </c>
      <c r="F1024" s="832" t="s">
        <v>5067</v>
      </c>
      <c r="G1024" s="832" t="s">
        <v>4981</v>
      </c>
      <c r="H1024" s="849"/>
      <c r="I1024" s="849"/>
      <c r="J1024" s="832"/>
      <c r="K1024" s="832"/>
      <c r="L1024" s="849">
        <v>1</v>
      </c>
      <c r="M1024" s="849">
        <v>352</v>
      </c>
      <c r="N1024" s="832">
        <v>1</v>
      </c>
      <c r="O1024" s="832">
        <v>352</v>
      </c>
      <c r="P1024" s="849">
        <v>2</v>
      </c>
      <c r="Q1024" s="849">
        <v>706</v>
      </c>
      <c r="R1024" s="837">
        <v>2.0056818181818183</v>
      </c>
      <c r="S1024" s="850">
        <v>353</v>
      </c>
    </row>
    <row r="1025" spans="1:19" ht="14.4" customHeight="1" x14ac:dyDescent="0.3">
      <c r="A1025" s="831" t="s">
        <v>4976</v>
      </c>
      <c r="B1025" s="832" t="s">
        <v>4992</v>
      </c>
      <c r="C1025" s="832" t="s">
        <v>608</v>
      </c>
      <c r="D1025" s="832" t="s">
        <v>4926</v>
      </c>
      <c r="E1025" s="832" t="s">
        <v>4959</v>
      </c>
      <c r="F1025" s="832" t="s">
        <v>4960</v>
      </c>
      <c r="G1025" s="832" t="s">
        <v>4961</v>
      </c>
      <c r="H1025" s="849">
        <v>3</v>
      </c>
      <c r="I1025" s="849">
        <v>705</v>
      </c>
      <c r="J1025" s="832">
        <v>2.808764940239044</v>
      </c>
      <c r="K1025" s="832">
        <v>235</v>
      </c>
      <c r="L1025" s="849">
        <v>1</v>
      </c>
      <c r="M1025" s="849">
        <v>251</v>
      </c>
      <c r="N1025" s="832">
        <v>1</v>
      </c>
      <c r="O1025" s="832">
        <v>251</v>
      </c>
      <c r="P1025" s="849"/>
      <c r="Q1025" s="849"/>
      <c r="R1025" s="837"/>
      <c r="S1025" s="850"/>
    </row>
    <row r="1026" spans="1:19" ht="14.4" customHeight="1" x14ac:dyDescent="0.3">
      <c r="A1026" s="831" t="s">
        <v>4976</v>
      </c>
      <c r="B1026" s="832" t="s">
        <v>4992</v>
      </c>
      <c r="C1026" s="832" t="s">
        <v>608</v>
      </c>
      <c r="D1026" s="832" t="s">
        <v>4926</v>
      </c>
      <c r="E1026" s="832" t="s">
        <v>4959</v>
      </c>
      <c r="F1026" s="832" t="s">
        <v>4963</v>
      </c>
      <c r="G1026" s="832" t="s">
        <v>4964</v>
      </c>
      <c r="H1026" s="849">
        <v>1</v>
      </c>
      <c r="I1026" s="849">
        <v>118</v>
      </c>
      <c r="J1026" s="832">
        <v>0.93650793650793651</v>
      </c>
      <c r="K1026" s="832">
        <v>118</v>
      </c>
      <c r="L1026" s="849">
        <v>1</v>
      </c>
      <c r="M1026" s="849">
        <v>126</v>
      </c>
      <c r="N1026" s="832">
        <v>1</v>
      </c>
      <c r="O1026" s="832">
        <v>126</v>
      </c>
      <c r="P1026" s="849"/>
      <c r="Q1026" s="849"/>
      <c r="R1026" s="837"/>
      <c r="S1026" s="850"/>
    </row>
    <row r="1027" spans="1:19" ht="14.4" customHeight="1" x14ac:dyDescent="0.3">
      <c r="A1027" s="831" t="s">
        <v>4976</v>
      </c>
      <c r="B1027" s="832" t="s">
        <v>4992</v>
      </c>
      <c r="C1027" s="832" t="s">
        <v>608</v>
      </c>
      <c r="D1027" s="832" t="s">
        <v>4926</v>
      </c>
      <c r="E1027" s="832" t="s">
        <v>4959</v>
      </c>
      <c r="F1027" s="832" t="s">
        <v>4969</v>
      </c>
      <c r="G1027" s="832" t="s">
        <v>4970</v>
      </c>
      <c r="H1027" s="849">
        <v>2</v>
      </c>
      <c r="I1027" s="849">
        <v>598</v>
      </c>
      <c r="J1027" s="832">
        <v>1.9478827361563518</v>
      </c>
      <c r="K1027" s="832">
        <v>299</v>
      </c>
      <c r="L1027" s="849">
        <v>1</v>
      </c>
      <c r="M1027" s="849">
        <v>307</v>
      </c>
      <c r="N1027" s="832">
        <v>1</v>
      </c>
      <c r="O1027" s="832">
        <v>307</v>
      </c>
      <c r="P1027" s="849"/>
      <c r="Q1027" s="849"/>
      <c r="R1027" s="837"/>
      <c r="S1027" s="850"/>
    </row>
    <row r="1028" spans="1:19" ht="14.4" customHeight="1" x14ac:dyDescent="0.3">
      <c r="A1028" s="831" t="s">
        <v>4976</v>
      </c>
      <c r="B1028" s="832" t="s">
        <v>4992</v>
      </c>
      <c r="C1028" s="832" t="s">
        <v>608</v>
      </c>
      <c r="D1028" s="832" t="s">
        <v>4926</v>
      </c>
      <c r="E1028" s="832" t="s">
        <v>4959</v>
      </c>
      <c r="F1028" s="832" t="s">
        <v>4971</v>
      </c>
      <c r="G1028" s="832" t="s">
        <v>4970</v>
      </c>
      <c r="H1028" s="849">
        <v>1</v>
      </c>
      <c r="I1028" s="849">
        <v>371</v>
      </c>
      <c r="J1028" s="832"/>
      <c r="K1028" s="832">
        <v>371</v>
      </c>
      <c r="L1028" s="849"/>
      <c r="M1028" s="849"/>
      <c r="N1028" s="832"/>
      <c r="O1028" s="832"/>
      <c r="P1028" s="849"/>
      <c r="Q1028" s="849"/>
      <c r="R1028" s="837"/>
      <c r="S1028" s="850"/>
    </row>
    <row r="1029" spans="1:19" ht="14.4" customHeight="1" x14ac:dyDescent="0.3">
      <c r="A1029" s="831" t="s">
        <v>4976</v>
      </c>
      <c r="B1029" s="832" t="s">
        <v>4992</v>
      </c>
      <c r="C1029" s="832" t="s">
        <v>608</v>
      </c>
      <c r="D1029" s="832" t="s">
        <v>2193</v>
      </c>
      <c r="E1029" s="832" t="s">
        <v>4959</v>
      </c>
      <c r="F1029" s="832" t="s">
        <v>4960</v>
      </c>
      <c r="G1029" s="832" t="s">
        <v>4961</v>
      </c>
      <c r="H1029" s="849">
        <v>3</v>
      </c>
      <c r="I1029" s="849">
        <v>705</v>
      </c>
      <c r="J1029" s="832">
        <v>1.404382470119522</v>
      </c>
      <c r="K1029" s="832">
        <v>235</v>
      </c>
      <c r="L1029" s="849">
        <v>2</v>
      </c>
      <c r="M1029" s="849">
        <v>502</v>
      </c>
      <c r="N1029" s="832">
        <v>1</v>
      </c>
      <c r="O1029" s="832">
        <v>251</v>
      </c>
      <c r="P1029" s="849">
        <v>2</v>
      </c>
      <c r="Q1029" s="849">
        <v>502</v>
      </c>
      <c r="R1029" s="837">
        <v>1</v>
      </c>
      <c r="S1029" s="850">
        <v>251</v>
      </c>
    </row>
    <row r="1030" spans="1:19" ht="14.4" customHeight="1" x14ac:dyDescent="0.3">
      <c r="A1030" s="831" t="s">
        <v>4976</v>
      </c>
      <c r="B1030" s="832" t="s">
        <v>4992</v>
      </c>
      <c r="C1030" s="832" t="s">
        <v>608</v>
      </c>
      <c r="D1030" s="832" t="s">
        <v>2193</v>
      </c>
      <c r="E1030" s="832" t="s">
        <v>4959</v>
      </c>
      <c r="F1030" s="832" t="s">
        <v>4963</v>
      </c>
      <c r="G1030" s="832" t="s">
        <v>4964</v>
      </c>
      <c r="H1030" s="849">
        <v>2</v>
      </c>
      <c r="I1030" s="849">
        <v>236</v>
      </c>
      <c r="J1030" s="832">
        <v>0.93650793650793651</v>
      </c>
      <c r="K1030" s="832">
        <v>118</v>
      </c>
      <c r="L1030" s="849">
        <v>2</v>
      </c>
      <c r="M1030" s="849">
        <v>252</v>
      </c>
      <c r="N1030" s="832">
        <v>1</v>
      </c>
      <c r="O1030" s="832">
        <v>126</v>
      </c>
      <c r="P1030" s="849">
        <v>4</v>
      </c>
      <c r="Q1030" s="849">
        <v>504</v>
      </c>
      <c r="R1030" s="837">
        <v>2</v>
      </c>
      <c r="S1030" s="850">
        <v>126</v>
      </c>
    </row>
    <row r="1031" spans="1:19" ht="14.4" customHeight="1" x14ac:dyDescent="0.3">
      <c r="A1031" s="831" t="s">
        <v>4976</v>
      </c>
      <c r="B1031" s="832" t="s">
        <v>4992</v>
      </c>
      <c r="C1031" s="832" t="s">
        <v>608</v>
      </c>
      <c r="D1031" s="832" t="s">
        <v>2193</v>
      </c>
      <c r="E1031" s="832" t="s">
        <v>4959</v>
      </c>
      <c r="F1031" s="832" t="s">
        <v>4965</v>
      </c>
      <c r="G1031" s="832" t="s">
        <v>4966</v>
      </c>
      <c r="H1031" s="849">
        <v>1</v>
      </c>
      <c r="I1031" s="849">
        <v>210</v>
      </c>
      <c r="J1031" s="832"/>
      <c r="K1031" s="832">
        <v>210</v>
      </c>
      <c r="L1031" s="849"/>
      <c r="M1031" s="849"/>
      <c r="N1031" s="832"/>
      <c r="O1031" s="832"/>
      <c r="P1031" s="849"/>
      <c r="Q1031" s="849"/>
      <c r="R1031" s="837"/>
      <c r="S1031" s="850"/>
    </row>
    <row r="1032" spans="1:19" ht="14.4" customHeight="1" x14ac:dyDescent="0.3">
      <c r="A1032" s="831" t="s">
        <v>4976</v>
      </c>
      <c r="B1032" s="832" t="s">
        <v>4992</v>
      </c>
      <c r="C1032" s="832" t="s">
        <v>608</v>
      </c>
      <c r="D1032" s="832" t="s">
        <v>2193</v>
      </c>
      <c r="E1032" s="832" t="s">
        <v>4959</v>
      </c>
      <c r="F1032" s="832" t="s">
        <v>5051</v>
      </c>
      <c r="G1032" s="832" t="s">
        <v>5052</v>
      </c>
      <c r="H1032" s="849">
        <v>1</v>
      </c>
      <c r="I1032" s="849">
        <v>707</v>
      </c>
      <c r="J1032" s="832"/>
      <c r="K1032" s="832">
        <v>707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4976</v>
      </c>
      <c r="B1033" s="832" t="s">
        <v>4992</v>
      </c>
      <c r="C1033" s="832" t="s">
        <v>608</v>
      </c>
      <c r="D1033" s="832" t="s">
        <v>2193</v>
      </c>
      <c r="E1033" s="832" t="s">
        <v>4959</v>
      </c>
      <c r="F1033" s="832" t="s">
        <v>4969</v>
      </c>
      <c r="G1033" s="832" t="s">
        <v>4970</v>
      </c>
      <c r="H1033" s="849"/>
      <c r="I1033" s="849"/>
      <c r="J1033" s="832"/>
      <c r="K1033" s="832"/>
      <c r="L1033" s="849"/>
      <c r="M1033" s="849"/>
      <c r="N1033" s="832"/>
      <c r="O1033" s="832"/>
      <c r="P1033" s="849">
        <v>1</v>
      </c>
      <c r="Q1033" s="849">
        <v>307</v>
      </c>
      <c r="R1033" s="837"/>
      <c r="S1033" s="850">
        <v>307</v>
      </c>
    </row>
    <row r="1034" spans="1:19" ht="14.4" customHeight="1" x14ac:dyDescent="0.3">
      <c r="A1034" s="831" t="s">
        <v>4976</v>
      </c>
      <c r="B1034" s="832" t="s">
        <v>4992</v>
      </c>
      <c r="C1034" s="832" t="s">
        <v>608</v>
      </c>
      <c r="D1034" s="832" t="s">
        <v>2193</v>
      </c>
      <c r="E1034" s="832" t="s">
        <v>4959</v>
      </c>
      <c r="F1034" s="832" t="s">
        <v>4971</v>
      </c>
      <c r="G1034" s="832" t="s">
        <v>4970</v>
      </c>
      <c r="H1034" s="849">
        <v>6</v>
      </c>
      <c r="I1034" s="849">
        <v>2226</v>
      </c>
      <c r="J1034" s="832">
        <v>1.9526315789473685</v>
      </c>
      <c r="K1034" s="832">
        <v>371</v>
      </c>
      <c r="L1034" s="849">
        <v>3</v>
      </c>
      <c r="M1034" s="849">
        <v>1140</v>
      </c>
      <c r="N1034" s="832">
        <v>1</v>
      </c>
      <c r="O1034" s="832">
        <v>380</v>
      </c>
      <c r="P1034" s="849">
        <v>3</v>
      </c>
      <c r="Q1034" s="849">
        <v>1140</v>
      </c>
      <c r="R1034" s="837">
        <v>1</v>
      </c>
      <c r="S1034" s="850">
        <v>380</v>
      </c>
    </row>
    <row r="1035" spans="1:19" ht="14.4" customHeight="1" x14ac:dyDescent="0.3">
      <c r="A1035" s="831" t="s">
        <v>4976</v>
      </c>
      <c r="B1035" s="832" t="s">
        <v>4992</v>
      </c>
      <c r="C1035" s="832" t="s">
        <v>608</v>
      </c>
      <c r="D1035" s="832" t="s">
        <v>2194</v>
      </c>
      <c r="E1035" s="832" t="s">
        <v>4959</v>
      </c>
      <c r="F1035" s="832" t="s">
        <v>4960</v>
      </c>
      <c r="G1035" s="832" t="s">
        <v>4961</v>
      </c>
      <c r="H1035" s="849"/>
      <c r="I1035" s="849"/>
      <c r="J1035" s="832"/>
      <c r="K1035" s="832"/>
      <c r="L1035" s="849">
        <v>1</v>
      </c>
      <c r="M1035" s="849">
        <v>251</v>
      </c>
      <c r="N1035" s="832">
        <v>1</v>
      </c>
      <c r="O1035" s="832">
        <v>251</v>
      </c>
      <c r="P1035" s="849">
        <v>4</v>
      </c>
      <c r="Q1035" s="849">
        <v>1004</v>
      </c>
      <c r="R1035" s="837">
        <v>4</v>
      </c>
      <c r="S1035" s="850">
        <v>251</v>
      </c>
    </row>
    <row r="1036" spans="1:19" ht="14.4" customHeight="1" x14ac:dyDescent="0.3">
      <c r="A1036" s="831" t="s">
        <v>4976</v>
      </c>
      <c r="B1036" s="832" t="s">
        <v>4992</v>
      </c>
      <c r="C1036" s="832" t="s">
        <v>608</v>
      </c>
      <c r="D1036" s="832" t="s">
        <v>2194</v>
      </c>
      <c r="E1036" s="832" t="s">
        <v>4959</v>
      </c>
      <c r="F1036" s="832" t="s">
        <v>4963</v>
      </c>
      <c r="G1036" s="832" t="s">
        <v>4964</v>
      </c>
      <c r="H1036" s="849"/>
      <c r="I1036" s="849"/>
      <c r="J1036" s="832"/>
      <c r="K1036" s="832"/>
      <c r="L1036" s="849">
        <v>4</v>
      </c>
      <c r="M1036" s="849">
        <v>504</v>
      </c>
      <c r="N1036" s="832">
        <v>1</v>
      </c>
      <c r="O1036" s="832">
        <v>126</v>
      </c>
      <c r="P1036" s="849">
        <v>15</v>
      </c>
      <c r="Q1036" s="849">
        <v>1890</v>
      </c>
      <c r="R1036" s="837">
        <v>3.75</v>
      </c>
      <c r="S1036" s="850">
        <v>126</v>
      </c>
    </row>
    <row r="1037" spans="1:19" ht="14.4" customHeight="1" x14ac:dyDescent="0.3">
      <c r="A1037" s="831" t="s">
        <v>4976</v>
      </c>
      <c r="B1037" s="832" t="s">
        <v>4992</v>
      </c>
      <c r="C1037" s="832" t="s">
        <v>608</v>
      </c>
      <c r="D1037" s="832" t="s">
        <v>2194</v>
      </c>
      <c r="E1037" s="832" t="s">
        <v>4959</v>
      </c>
      <c r="F1037" s="832" t="s">
        <v>5076</v>
      </c>
      <c r="G1037" s="832" t="s">
        <v>4979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9</v>
      </c>
      <c r="Q1037" s="849">
        <v>4455</v>
      </c>
      <c r="R1037" s="837"/>
      <c r="S1037" s="850">
        <v>495</v>
      </c>
    </row>
    <row r="1038" spans="1:19" ht="14.4" customHeight="1" x14ac:dyDescent="0.3">
      <c r="A1038" s="831" t="s">
        <v>4976</v>
      </c>
      <c r="B1038" s="832" t="s">
        <v>4992</v>
      </c>
      <c r="C1038" s="832" t="s">
        <v>608</v>
      </c>
      <c r="D1038" s="832" t="s">
        <v>2194</v>
      </c>
      <c r="E1038" s="832" t="s">
        <v>4959</v>
      </c>
      <c r="F1038" s="832" t="s">
        <v>4978</v>
      </c>
      <c r="G1038" s="832" t="s">
        <v>4979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2</v>
      </c>
      <c r="Q1038" s="849">
        <v>1136</v>
      </c>
      <c r="R1038" s="837"/>
      <c r="S1038" s="850">
        <v>568</v>
      </c>
    </row>
    <row r="1039" spans="1:19" ht="14.4" customHeight="1" x14ac:dyDescent="0.3">
      <c r="A1039" s="831" t="s">
        <v>4976</v>
      </c>
      <c r="B1039" s="832" t="s">
        <v>4992</v>
      </c>
      <c r="C1039" s="832" t="s">
        <v>608</v>
      </c>
      <c r="D1039" s="832" t="s">
        <v>2194</v>
      </c>
      <c r="E1039" s="832" t="s">
        <v>4959</v>
      </c>
      <c r="F1039" s="832" t="s">
        <v>4969</v>
      </c>
      <c r="G1039" s="832" t="s">
        <v>4970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2</v>
      </c>
      <c r="Q1039" s="849">
        <v>614</v>
      </c>
      <c r="R1039" s="837"/>
      <c r="S1039" s="850">
        <v>307</v>
      </c>
    </row>
    <row r="1040" spans="1:19" ht="14.4" customHeight="1" x14ac:dyDescent="0.3">
      <c r="A1040" s="831" t="s">
        <v>4976</v>
      </c>
      <c r="B1040" s="832" t="s">
        <v>4992</v>
      </c>
      <c r="C1040" s="832" t="s">
        <v>608</v>
      </c>
      <c r="D1040" s="832" t="s">
        <v>2194</v>
      </c>
      <c r="E1040" s="832" t="s">
        <v>4959</v>
      </c>
      <c r="F1040" s="832" t="s">
        <v>5081</v>
      </c>
      <c r="G1040" s="832" t="s">
        <v>4966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178</v>
      </c>
      <c r="R1040" s="837"/>
      <c r="S1040" s="850">
        <v>178</v>
      </c>
    </row>
    <row r="1041" spans="1:19" ht="14.4" customHeight="1" x14ac:dyDescent="0.3">
      <c r="A1041" s="831" t="s">
        <v>4976</v>
      </c>
      <c r="B1041" s="832" t="s">
        <v>4992</v>
      </c>
      <c r="C1041" s="832" t="s">
        <v>608</v>
      </c>
      <c r="D1041" s="832" t="s">
        <v>2194</v>
      </c>
      <c r="E1041" s="832" t="s">
        <v>4959</v>
      </c>
      <c r="F1041" s="832" t="s">
        <v>4971</v>
      </c>
      <c r="G1041" s="832" t="s">
        <v>4970</v>
      </c>
      <c r="H1041" s="849"/>
      <c r="I1041" s="849"/>
      <c r="J1041" s="832"/>
      <c r="K1041" s="832"/>
      <c r="L1041" s="849">
        <v>2</v>
      </c>
      <c r="M1041" s="849">
        <v>760</v>
      </c>
      <c r="N1041" s="832">
        <v>1</v>
      </c>
      <c r="O1041" s="832">
        <v>380</v>
      </c>
      <c r="P1041" s="849"/>
      <c r="Q1041" s="849"/>
      <c r="R1041" s="837"/>
      <c r="S1041" s="850"/>
    </row>
    <row r="1042" spans="1:19" ht="14.4" customHeight="1" x14ac:dyDescent="0.3">
      <c r="A1042" s="831" t="s">
        <v>4976</v>
      </c>
      <c r="B1042" s="832" t="s">
        <v>4992</v>
      </c>
      <c r="C1042" s="832" t="s">
        <v>608</v>
      </c>
      <c r="D1042" s="832" t="s">
        <v>2195</v>
      </c>
      <c r="E1042" s="832" t="s">
        <v>4959</v>
      </c>
      <c r="F1042" s="832" t="s">
        <v>4960</v>
      </c>
      <c r="G1042" s="832" t="s">
        <v>4961</v>
      </c>
      <c r="H1042" s="849">
        <v>42</v>
      </c>
      <c r="I1042" s="849">
        <v>9870</v>
      </c>
      <c r="J1042" s="832">
        <v>1.7096830071020266</v>
      </c>
      <c r="K1042" s="832">
        <v>235</v>
      </c>
      <c r="L1042" s="849">
        <v>23</v>
      </c>
      <c r="M1042" s="849">
        <v>5773</v>
      </c>
      <c r="N1042" s="832">
        <v>1</v>
      </c>
      <c r="O1042" s="832">
        <v>251</v>
      </c>
      <c r="P1042" s="849">
        <v>9</v>
      </c>
      <c r="Q1042" s="849">
        <v>2259</v>
      </c>
      <c r="R1042" s="837">
        <v>0.39130434782608697</v>
      </c>
      <c r="S1042" s="850">
        <v>251</v>
      </c>
    </row>
    <row r="1043" spans="1:19" ht="14.4" customHeight="1" x14ac:dyDescent="0.3">
      <c r="A1043" s="831" t="s">
        <v>4976</v>
      </c>
      <c r="B1043" s="832" t="s">
        <v>4992</v>
      </c>
      <c r="C1043" s="832" t="s">
        <v>608</v>
      </c>
      <c r="D1043" s="832" t="s">
        <v>2195</v>
      </c>
      <c r="E1043" s="832" t="s">
        <v>4959</v>
      </c>
      <c r="F1043" s="832" t="s">
        <v>4963</v>
      </c>
      <c r="G1043" s="832" t="s">
        <v>4964</v>
      </c>
      <c r="H1043" s="849">
        <v>58</v>
      </c>
      <c r="I1043" s="849">
        <v>6844</v>
      </c>
      <c r="J1043" s="832">
        <v>1.6459836459836459</v>
      </c>
      <c r="K1043" s="832">
        <v>118</v>
      </c>
      <c r="L1043" s="849">
        <v>33</v>
      </c>
      <c r="M1043" s="849">
        <v>4158</v>
      </c>
      <c r="N1043" s="832">
        <v>1</v>
      </c>
      <c r="O1043" s="832">
        <v>126</v>
      </c>
      <c r="P1043" s="849">
        <v>14</v>
      </c>
      <c r="Q1043" s="849">
        <v>1764</v>
      </c>
      <c r="R1043" s="837">
        <v>0.42424242424242425</v>
      </c>
      <c r="S1043" s="850">
        <v>126</v>
      </c>
    </row>
    <row r="1044" spans="1:19" ht="14.4" customHeight="1" x14ac:dyDescent="0.3">
      <c r="A1044" s="831" t="s">
        <v>4976</v>
      </c>
      <c r="B1044" s="832" t="s">
        <v>4992</v>
      </c>
      <c r="C1044" s="832" t="s">
        <v>608</v>
      </c>
      <c r="D1044" s="832" t="s">
        <v>2195</v>
      </c>
      <c r="E1044" s="832" t="s">
        <v>4959</v>
      </c>
      <c r="F1044" s="832" t="s">
        <v>4978</v>
      </c>
      <c r="G1044" s="832" t="s">
        <v>4979</v>
      </c>
      <c r="H1044" s="849">
        <v>40</v>
      </c>
      <c r="I1044" s="849">
        <v>22360</v>
      </c>
      <c r="J1044" s="832">
        <v>1.230193661971831</v>
      </c>
      <c r="K1044" s="832">
        <v>559</v>
      </c>
      <c r="L1044" s="849">
        <v>32</v>
      </c>
      <c r="M1044" s="849">
        <v>18176</v>
      </c>
      <c r="N1044" s="832">
        <v>1</v>
      </c>
      <c r="O1044" s="832">
        <v>568</v>
      </c>
      <c r="P1044" s="849">
        <v>19</v>
      </c>
      <c r="Q1044" s="849">
        <v>10792</v>
      </c>
      <c r="R1044" s="837">
        <v>0.59375</v>
      </c>
      <c r="S1044" s="850">
        <v>568</v>
      </c>
    </row>
    <row r="1045" spans="1:19" ht="14.4" customHeight="1" x14ac:dyDescent="0.3">
      <c r="A1045" s="831" t="s">
        <v>4976</v>
      </c>
      <c r="B1045" s="832" t="s">
        <v>4992</v>
      </c>
      <c r="C1045" s="832" t="s">
        <v>608</v>
      </c>
      <c r="D1045" s="832" t="s">
        <v>2195</v>
      </c>
      <c r="E1045" s="832" t="s">
        <v>4959</v>
      </c>
      <c r="F1045" s="832" t="s">
        <v>4980</v>
      </c>
      <c r="G1045" s="832" t="s">
        <v>4981</v>
      </c>
      <c r="H1045" s="849">
        <v>8</v>
      </c>
      <c r="I1045" s="849">
        <v>3592</v>
      </c>
      <c r="J1045" s="832">
        <v>1.9437229437229437</v>
      </c>
      <c r="K1045" s="832">
        <v>449</v>
      </c>
      <c r="L1045" s="849">
        <v>4</v>
      </c>
      <c r="M1045" s="849">
        <v>1848</v>
      </c>
      <c r="N1045" s="832">
        <v>1</v>
      </c>
      <c r="O1045" s="832">
        <v>462</v>
      </c>
      <c r="P1045" s="849">
        <v>1</v>
      </c>
      <c r="Q1045" s="849">
        <v>462</v>
      </c>
      <c r="R1045" s="837">
        <v>0.25</v>
      </c>
      <c r="S1045" s="850">
        <v>462</v>
      </c>
    </row>
    <row r="1046" spans="1:19" ht="14.4" customHeight="1" x14ac:dyDescent="0.3">
      <c r="A1046" s="831" t="s">
        <v>4976</v>
      </c>
      <c r="B1046" s="832" t="s">
        <v>4992</v>
      </c>
      <c r="C1046" s="832" t="s">
        <v>608</v>
      </c>
      <c r="D1046" s="832" t="s">
        <v>2195</v>
      </c>
      <c r="E1046" s="832" t="s">
        <v>4959</v>
      </c>
      <c r="F1046" s="832" t="s">
        <v>4971</v>
      </c>
      <c r="G1046" s="832" t="s">
        <v>4970</v>
      </c>
      <c r="H1046" s="849">
        <v>14</v>
      </c>
      <c r="I1046" s="849">
        <v>5194</v>
      </c>
      <c r="J1046" s="832">
        <v>1.2425837320574162</v>
      </c>
      <c r="K1046" s="832">
        <v>371</v>
      </c>
      <c r="L1046" s="849">
        <v>11</v>
      </c>
      <c r="M1046" s="849">
        <v>4180</v>
      </c>
      <c r="N1046" s="832">
        <v>1</v>
      </c>
      <c r="O1046" s="832">
        <v>380</v>
      </c>
      <c r="P1046" s="849">
        <v>7</v>
      </c>
      <c r="Q1046" s="849">
        <v>2660</v>
      </c>
      <c r="R1046" s="837">
        <v>0.63636363636363635</v>
      </c>
      <c r="S1046" s="850">
        <v>380</v>
      </c>
    </row>
    <row r="1047" spans="1:19" ht="14.4" customHeight="1" x14ac:dyDescent="0.3">
      <c r="A1047" s="831" t="s">
        <v>4976</v>
      </c>
      <c r="B1047" s="832" t="s">
        <v>4992</v>
      </c>
      <c r="C1047" s="832" t="s">
        <v>608</v>
      </c>
      <c r="D1047" s="832" t="s">
        <v>2195</v>
      </c>
      <c r="E1047" s="832" t="s">
        <v>4959</v>
      </c>
      <c r="F1047" s="832" t="s">
        <v>5082</v>
      </c>
      <c r="G1047" s="832" t="s">
        <v>5083</v>
      </c>
      <c r="H1047" s="849">
        <v>27</v>
      </c>
      <c r="I1047" s="849">
        <v>7344</v>
      </c>
      <c r="J1047" s="832">
        <v>2.25</v>
      </c>
      <c r="K1047" s="832">
        <v>272</v>
      </c>
      <c r="L1047" s="849">
        <v>12</v>
      </c>
      <c r="M1047" s="849">
        <v>3264</v>
      </c>
      <c r="N1047" s="832">
        <v>1</v>
      </c>
      <c r="O1047" s="832">
        <v>272</v>
      </c>
      <c r="P1047" s="849">
        <v>5</v>
      </c>
      <c r="Q1047" s="849">
        <v>1360</v>
      </c>
      <c r="R1047" s="837">
        <v>0.41666666666666669</v>
      </c>
      <c r="S1047" s="850">
        <v>272</v>
      </c>
    </row>
    <row r="1048" spans="1:19" ht="14.4" customHeight="1" x14ac:dyDescent="0.3">
      <c r="A1048" s="831" t="s">
        <v>4976</v>
      </c>
      <c r="B1048" s="832" t="s">
        <v>4992</v>
      </c>
      <c r="C1048" s="832" t="s">
        <v>608</v>
      </c>
      <c r="D1048" s="832" t="s">
        <v>2195</v>
      </c>
      <c r="E1048" s="832" t="s">
        <v>4959</v>
      </c>
      <c r="F1048" s="832" t="s">
        <v>4989</v>
      </c>
      <c r="G1048" s="832" t="s">
        <v>4990</v>
      </c>
      <c r="H1048" s="849">
        <v>66</v>
      </c>
      <c r="I1048" s="849">
        <v>26070</v>
      </c>
      <c r="J1048" s="832">
        <v>2.1509900990099009</v>
      </c>
      <c r="K1048" s="832">
        <v>395</v>
      </c>
      <c r="L1048" s="849">
        <v>30</v>
      </c>
      <c r="M1048" s="849">
        <v>12120</v>
      </c>
      <c r="N1048" s="832">
        <v>1</v>
      </c>
      <c r="O1048" s="832">
        <v>404</v>
      </c>
      <c r="P1048" s="849">
        <v>2</v>
      </c>
      <c r="Q1048" s="849">
        <v>808</v>
      </c>
      <c r="R1048" s="837">
        <v>6.6666666666666666E-2</v>
      </c>
      <c r="S1048" s="850">
        <v>404</v>
      </c>
    </row>
    <row r="1049" spans="1:19" ht="14.4" customHeight="1" x14ac:dyDescent="0.3">
      <c r="A1049" s="831" t="s">
        <v>4976</v>
      </c>
      <c r="B1049" s="832" t="s">
        <v>4992</v>
      </c>
      <c r="C1049" s="832" t="s">
        <v>608</v>
      </c>
      <c r="D1049" s="832" t="s">
        <v>4931</v>
      </c>
      <c r="E1049" s="832" t="s">
        <v>4959</v>
      </c>
      <c r="F1049" s="832" t="s">
        <v>4960</v>
      </c>
      <c r="G1049" s="832" t="s">
        <v>4961</v>
      </c>
      <c r="H1049" s="849">
        <v>1</v>
      </c>
      <c r="I1049" s="849">
        <v>235</v>
      </c>
      <c r="J1049" s="832">
        <v>0.18725099601593626</v>
      </c>
      <c r="K1049" s="832">
        <v>235</v>
      </c>
      <c r="L1049" s="849">
        <v>5</v>
      </c>
      <c r="M1049" s="849">
        <v>1255</v>
      </c>
      <c r="N1049" s="832">
        <v>1</v>
      </c>
      <c r="O1049" s="832">
        <v>251</v>
      </c>
      <c r="P1049" s="849">
        <v>1</v>
      </c>
      <c r="Q1049" s="849">
        <v>251</v>
      </c>
      <c r="R1049" s="837">
        <v>0.2</v>
      </c>
      <c r="S1049" s="850">
        <v>251</v>
      </c>
    </row>
    <row r="1050" spans="1:19" ht="14.4" customHeight="1" x14ac:dyDescent="0.3">
      <c r="A1050" s="831" t="s">
        <v>4976</v>
      </c>
      <c r="B1050" s="832" t="s">
        <v>4992</v>
      </c>
      <c r="C1050" s="832" t="s">
        <v>608</v>
      </c>
      <c r="D1050" s="832" t="s">
        <v>4931</v>
      </c>
      <c r="E1050" s="832" t="s">
        <v>4959</v>
      </c>
      <c r="F1050" s="832" t="s">
        <v>4963</v>
      </c>
      <c r="G1050" s="832" t="s">
        <v>4964</v>
      </c>
      <c r="H1050" s="849">
        <v>6</v>
      </c>
      <c r="I1050" s="849">
        <v>708</v>
      </c>
      <c r="J1050" s="832">
        <v>2.8095238095238093</v>
      </c>
      <c r="K1050" s="832">
        <v>118</v>
      </c>
      <c r="L1050" s="849">
        <v>2</v>
      </c>
      <c r="M1050" s="849">
        <v>252</v>
      </c>
      <c r="N1050" s="832">
        <v>1</v>
      </c>
      <c r="O1050" s="832">
        <v>126</v>
      </c>
      <c r="P1050" s="849">
        <v>5</v>
      </c>
      <c r="Q1050" s="849">
        <v>630</v>
      </c>
      <c r="R1050" s="837">
        <v>2.5</v>
      </c>
      <c r="S1050" s="850">
        <v>126</v>
      </c>
    </row>
    <row r="1051" spans="1:19" ht="14.4" customHeight="1" x14ac:dyDescent="0.3">
      <c r="A1051" s="831" t="s">
        <v>4976</v>
      </c>
      <c r="B1051" s="832" t="s">
        <v>4992</v>
      </c>
      <c r="C1051" s="832" t="s">
        <v>608</v>
      </c>
      <c r="D1051" s="832" t="s">
        <v>4931</v>
      </c>
      <c r="E1051" s="832" t="s">
        <v>4959</v>
      </c>
      <c r="F1051" s="832" t="s">
        <v>4980</v>
      </c>
      <c r="G1051" s="832" t="s">
        <v>4981</v>
      </c>
      <c r="H1051" s="849">
        <v>1</v>
      </c>
      <c r="I1051" s="849">
        <v>449</v>
      </c>
      <c r="J1051" s="832">
        <v>0.97186147186147187</v>
      </c>
      <c r="K1051" s="832">
        <v>449</v>
      </c>
      <c r="L1051" s="849">
        <v>1</v>
      </c>
      <c r="M1051" s="849">
        <v>462</v>
      </c>
      <c r="N1051" s="832">
        <v>1</v>
      </c>
      <c r="O1051" s="832">
        <v>462</v>
      </c>
      <c r="P1051" s="849"/>
      <c r="Q1051" s="849"/>
      <c r="R1051" s="837"/>
      <c r="S1051" s="850"/>
    </row>
    <row r="1052" spans="1:19" ht="14.4" customHeight="1" x14ac:dyDescent="0.3">
      <c r="A1052" s="831" t="s">
        <v>4976</v>
      </c>
      <c r="B1052" s="832" t="s">
        <v>4992</v>
      </c>
      <c r="C1052" s="832" t="s">
        <v>608</v>
      </c>
      <c r="D1052" s="832" t="s">
        <v>4931</v>
      </c>
      <c r="E1052" s="832" t="s">
        <v>4959</v>
      </c>
      <c r="F1052" s="832" t="s">
        <v>4969</v>
      </c>
      <c r="G1052" s="832" t="s">
        <v>4970</v>
      </c>
      <c r="H1052" s="849"/>
      <c r="I1052" s="849"/>
      <c r="J1052" s="832"/>
      <c r="K1052" s="832"/>
      <c r="L1052" s="849">
        <v>1</v>
      </c>
      <c r="M1052" s="849">
        <v>307</v>
      </c>
      <c r="N1052" s="832">
        <v>1</v>
      </c>
      <c r="O1052" s="832">
        <v>307</v>
      </c>
      <c r="P1052" s="849"/>
      <c r="Q1052" s="849"/>
      <c r="R1052" s="837"/>
      <c r="S1052" s="850"/>
    </row>
    <row r="1053" spans="1:19" ht="14.4" customHeight="1" x14ac:dyDescent="0.3">
      <c r="A1053" s="831" t="s">
        <v>4976</v>
      </c>
      <c r="B1053" s="832" t="s">
        <v>4992</v>
      </c>
      <c r="C1053" s="832" t="s">
        <v>608</v>
      </c>
      <c r="D1053" s="832" t="s">
        <v>4931</v>
      </c>
      <c r="E1053" s="832" t="s">
        <v>4959</v>
      </c>
      <c r="F1053" s="832" t="s">
        <v>4971</v>
      </c>
      <c r="G1053" s="832" t="s">
        <v>4970</v>
      </c>
      <c r="H1053" s="849">
        <v>7</v>
      </c>
      <c r="I1053" s="849">
        <v>2597</v>
      </c>
      <c r="J1053" s="832">
        <v>6.8342105263157897</v>
      </c>
      <c r="K1053" s="832">
        <v>371</v>
      </c>
      <c r="L1053" s="849">
        <v>1</v>
      </c>
      <c r="M1053" s="849">
        <v>380</v>
      </c>
      <c r="N1053" s="832">
        <v>1</v>
      </c>
      <c r="O1053" s="832">
        <v>380</v>
      </c>
      <c r="P1053" s="849">
        <v>2</v>
      </c>
      <c r="Q1053" s="849">
        <v>760</v>
      </c>
      <c r="R1053" s="837">
        <v>2</v>
      </c>
      <c r="S1053" s="850">
        <v>380</v>
      </c>
    </row>
    <row r="1054" spans="1:19" ht="14.4" customHeight="1" x14ac:dyDescent="0.3">
      <c r="A1054" s="831" t="s">
        <v>4976</v>
      </c>
      <c r="B1054" s="832" t="s">
        <v>4992</v>
      </c>
      <c r="C1054" s="832" t="s">
        <v>608</v>
      </c>
      <c r="D1054" s="832" t="s">
        <v>4931</v>
      </c>
      <c r="E1054" s="832" t="s">
        <v>4959</v>
      </c>
      <c r="F1054" s="832" t="s">
        <v>5082</v>
      </c>
      <c r="G1054" s="832" t="s">
        <v>5083</v>
      </c>
      <c r="H1054" s="849">
        <v>2</v>
      </c>
      <c r="I1054" s="849">
        <v>544</v>
      </c>
      <c r="J1054" s="832"/>
      <c r="K1054" s="832">
        <v>272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4976</v>
      </c>
      <c r="B1055" s="832" t="s">
        <v>4992</v>
      </c>
      <c r="C1055" s="832" t="s">
        <v>608</v>
      </c>
      <c r="D1055" s="832" t="s">
        <v>4931</v>
      </c>
      <c r="E1055" s="832" t="s">
        <v>4959</v>
      </c>
      <c r="F1055" s="832" t="s">
        <v>5067</v>
      </c>
      <c r="G1055" s="832" t="s">
        <v>4981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4</v>
      </c>
      <c r="Q1055" s="849">
        <v>1412</v>
      </c>
      <c r="R1055" s="837"/>
      <c r="S1055" s="850">
        <v>353</v>
      </c>
    </row>
    <row r="1056" spans="1:19" ht="14.4" customHeight="1" x14ac:dyDescent="0.3">
      <c r="A1056" s="831" t="s">
        <v>4976</v>
      </c>
      <c r="B1056" s="832" t="s">
        <v>4992</v>
      </c>
      <c r="C1056" s="832" t="s">
        <v>608</v>
      </c>
      <c r="D1056" s="832" t="s">
        <v>4931</v>
      </c>
      <c r="E1056" s="832" t="s">
        <v>4959</v>
      </c>
      <c r="F1056" s="832" t="s">
        <v>4989</v>
      </c>
      <c r="G1056" s="832" t="s">
        <v>4990</v>
      </c>
      <c r="H1056" s="849">
        <v>2</v>
      </c>
      <c r="I1056" s="849">
        <v>790</v>
      </c>
      <c r="J1056" s="832"/>
      <c r="K1056" s="832">
        <v>395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4976</v>
      </c>
      <c r="B1057" s="832" t="s">
        <v>4992</v>
      </c>
      <c r="C1057" s="832" t="s">
        <v>608</v>
      </c>
      <c r="D1057" s="832" t="s">
        <v>4932</v>
      </c>
      <c r="E1057" s="832" t="s">
        <v>4959</v>
      </c>
      <c r="F1057" s="832" t="s">
        <v>4960</v>
      </c>
      <c r="G1057" s="832" t="s">
        <v>4961</v>
      </c>
      <c r="H1057" s="849">
        <v>1</v>
      </c>
      <c r="I1057" s="849">
        <v>235</v>
      </c>
      <c r="J1057" s="832">
        <v>0.93625498007968122</v>
      </c>
      <c r="K1057" s="832">
        <v>235</v>
      </c>
      <c r="L1057" s="849">
        <v>1</v>
      </c>
      <c r="M1057" s="849">
        <v>251</v>
      </c>
      <c r="N1057" s="832">
        <v>1</v>
      </c>
      <c r="O1057" s="832">
        <v>251</v>
      </c>
      <c r="P1057" s="849">
        <v>1</v>
      </c>
      <c r="Q1057" s="849">
        <v>251</v>
      </c>
      <c r="R1057" s="837">
        <v>1</v>
      </c>
      <c r="S1057" s="850">
        <v>251</v>
      </c>
    </row>
    <row r="1058" spans="1:19" ht="14.4" customHeight="1" x14ac:dyDescent="0.3">
      <c r="A1058" s="831" t="s">
        <v>4976</v>
      </c>
      <c r="B1058" s="832" t="s">
        <v>4992</v>
      </c>
      <c r="C1058" s="832" t="s">
        <v>608</v>
      </c>
      <c r="D1058" s="832" t="s">
        <v>4932</v>
      </c>
      <c r="E1058" s="832" t="s">
        <v>4959</v>
      </c>
      <c r="F1058" s="832" t="s">
        <v>4963</v>
      </c>
      <c r="G1058" s="832" t="s">
        <v>4964</v>
      </c>
      <c r="H1058" s="849">
        <v>3</v>
      </c>
      <c r="I1058" s="849">
        <v>354</v>
      </c>
      <c r="J1058" s="832">
        <v>2.8095238095238093</v>
      </c>
      <c r="K1058" s="832">
        <v>118</v>
      </c>
      <c r="L1058" s="849">
        <v>1</v>
      </c>
      <c r="M1058" s="849">
        <v>126</v>
      </c>
      <c r="N1058" s="832">
        <v>1</v>
      </c>
      <c r="O1058" s="832">
        <v>126</v>
      </c>
      <c r="P1058" s="849">
        <v>1</v>
      </c>
      <c r="Q1058" s="849">
        <v>126</v>
      </c>
      <c r="R1058" s="837">
        <v>1</v>
      </c>
      <c r="S1058" s="850">
        <v>126</v>
      </c>
    </row>
    <row r="1059" spans="1:19" ht="14.4" customHeight="1" x14ac:dyDescent="0.3">
      <c r="A1059" s="831" t="s">
        <v>4976</v>
      </c>
      <c r="B1059" s="832" t="s">
        <v>4992</v>
      </c>
      <c r="C1059" s="832" t="s">
        <v>608</v>
      </c>
      <c r="D1059" s="832" t="s">
        <v>4932</v>
      </c>
      <c r="E1059" s="832" t="s">
        <v>4959</v>
      </c>
      <c r="F1059" s="832" t="s">
        <v>4978</v>
      </c>
      <c r="G1059" s="832" t="s">
        <v>4979</v>
      </c>
      <c r="H1059" s="849"/>
      <c r="I1059" s="849"/>
      <c r="J1059" s="832"/>
      <c r="K1059" s="832"/>
      <c r="L1059" s="849"/>
      <c r="M1059" s="849"/>
      <c r="N1059" s="832"/>
      <c r="O1059" s="832"/>
      <c r="P1059" s="849">
        <v>1</v>
      </c>
      <c r="Q1059" s="849">
        <v>568</v>
      </c>
      <c r="R1059" s="837"/>
      <c r="S1059" s="850">
        <v>568</v>
      </c>
    </row>
    <row r="1060" spans="1:19" ht="14.4" customHeight="1" x14ac:dyDescent="0.3">
      <c r="A1060" s="831" t="s">
        <v>4976</v>
      </c>
      <c r="B1060" s="832" t="s">
        <v>4992</v>
      </c>
      <c r="C1060" s="832" t="s">
        <v>608</v>
      </c>
      <c r="D1060" s="832" t="s">
        <v>4932</v>
      </c>
      <c r="E1060" s="832" t="s">
        <v>4959</v>
      </c>
      <c r="F1060" s="832" t="s">
        <v>4971</v>
      </c>
      <c r="G1060" s="832" t="s">
        <v>4970</v>
      </c>
      <c r="H1060" s="849">
        <v>2</v>
      </c>
      <c r="I1060" s="849">
        <v>742</v>
      </c>
      <c r="J1060" s="832">
        <v>1.9526315789473685</v>
      </c>
      <c r="K1060" s="832">
        <v>371</v>
      </c>
      <c r="L1060" s="849">
        <v>1</v>
      </c>
      <c r="M1060" s="849">
        <v>380</v>
      </c>
      <c r="N1060" s="832">
        <v>1</v>
      </c>
      <c r="O1060" s="832">
        <v>380</v>
      </c>
      <c r="P1060" s="849"/>
      <c r="Q1060" s="849"/>
      <c r="R1060" s="837"/>
      <c r="S1060" s="850"/>
    </row>
    <row r="1061" spans="1:19" ht="14.4" customHeight="1" x14ac:dyDescent="0.3">
      <c r="A1061" s="831" t="s">
        <v>4976</v>
      </c>
      <c r="B1061" s="832" t="s">
        <v>4992</v>
      </c>
      <c r="C1061" s="832" t="s">
        <v>608</v>
      </c>
      <c r="D1061" s="832" t="s">
        <v>4932</v>
      </c>
      <c r="E1061" s="832" t="s">
        <v>4959</v>
      </c>
      <c r="F1061" s="832" t="s">
        <v>4989</v>
      </c>
      <c r="G1061" s="832" t="s">
        <v>4990</v>
      </c>
      <c r="H1061" s="849">
        <v>2</v>
      </c>
      <c r="I1061" s="849">
        <v>790</v>
      </c>
      <c r="J1061" s="832"/>
      <c r="K1061" s="832">
        <v>395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4976</v>
      </c>
      <c r="B1062" s="832" t="s">
        <v>4992</v>
      </c>
      <c r="C1062" s="832" t="s">
        <v>608</v>
      </c>
      <c r="D1062" s="832" t="s">
        <v>4934</v>
      </c>
      <c r="E1062" s="832" t="s">
        <v>4959</v>
      </c>
      <c r="F1062" s="832" t="s">
        <v>4960</v>
      </c>
      <c r="G1062" s="832" t="s">
        <v>4961</v>
      </c>
      <c r="H1062" s="849">
        <v>5</v>
      </c>
      <c r="I1062" s="849">
        <v>1175</v>
      </c>
      <c r="J1062" s="832"/>
      <c r="K1062" s="832">
        <v>235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4976</v>
      </c>
      <c r="B1063" s="832" t="s">
        <v>4992</v>
      </c>
      <c r="C1063" s="832" t="s">
        <v>608</v>
      </c>
      <c r="D1063" s="832" t="s">
        <v>4934</v>
      </c>
      <c r="E1063" s="832" t="s">
        <v>4959</v>
      </c>
      <c r="F1063" s="832" t="s">
        <v>4963</v>
      </c>
      <c r="G1063" s="832" t="s">
        <v>4964</v>
      </c>
      <c r="H1063" s="849">
        <v>12</v>
      </c>
      <c r="I1063" s="849">
        <v>1416</v>
      </c>
      <c r="J1063" s="832"/>
      <c r="K1063" s="832">
        <v>118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4976</v>
      </c>
      <c r="B1064" s="832" t="s">
        <v>4992</v>
      </c>
      <c r="C1064" s="832" t="s">
        <v>608</v>
      </c>
      <c r="D1064" s="832" t="s">
        <v>4934</v>
      </c>
      <c r="E1064" s="832" t="s">
        <v>4959</v>
      </c>
      <c r="F1064" s="832" t="s">
        <v>5076</v>
      </c>
      <c r="G1064" s="832" t="s">
        <v>4979</v>
      </c>
      <c r="H1064" s="849">
        <v>3</v>
      </c>
      <c r="I1064" s="849">
        <v>1461</v>
      </c>
      <c r="J1064" s="832"/>
      <c r="K1064" s="832">
        <v>487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4976</v>
      </c>
      <c r="B1065" s="832" t="s">
        <v>4992</v>
      </c>
      <c r="C1065" s="832" t="s">
        <v>608</v>
      </c>
      <c r="D1065" s="832" t="s">
        <v>4934</v>
      </c>
      <c r="E1065" s="832" t="s">
        <v>4959</v>
      </c>
      <c r="F1065" s="832" t="s">
        <v>4967</v>
      </c>
      <c r="G1065" s="832" t="s">
        <v>4968</v>
      </c>
      <c r="H1065" s="849">
        <v>3</v>
      </c>
      <c r="I1065" s="849">
        <v>255</v>
      </c>
      <c r="J1065" s="832"/>
      <c r="K1065" s="832">
        <v>85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4976</v>
      </c>
      <c r="B1066" s="832" t="s">
        <v>4992</v>
      </c>
      <c r="C1066" s="832" t="s">
        <v>608</v>
      </c>
      <c r="D1066" s="832" t="s">
        <v>4934</v>
      </c>
      <c r="E1066" s="832" t="s">
        <v>4959</v>
      </c>
      <c r="F1066" s="832" t="s">
        <v>4969</v>
      </c>
      <c r="G1066" s="832" t="s">
        <v>4970</v>
      </c>
      <c r="H1066" s="849">
        <v>2</v>
      </c>
      <c r="I1066" s="849">
        <v>598</v>
      </c>
      <c r="J1066" s="832"/>
      <c r="K1066" s="832">
        <v>299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4976</v>
      </c>
      <c r="B1067" s="832" t="s">
        <v>4992</v>
      </c>
      <c r="C1067" s="832" t="s">
        <v>608</v>
      </c>
      <c r="D1067" s="832" t="s">
        <v>4934</v>
      </c>
      <c r="E1067" s="832" t="s">
        <v>4959</v>
      </c>
      <c r="F1067" s="832" t="s">
        <v>4971</v>
      </c>
      <c r="G1067" s="832" t="s">
        <v>4970</v>
      </c>
      <c r="H1067" s="849">
        <v>13</v>
      </c>
      <c r="I1067" s="849">
        <v>4823</v>
      </c>
      <c r="J1067" s="832"/>
      <c r="K1067" s="832">
        <v>371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 t="s">
        <v>4976</v>
      </c>
      <c r="B1068" s="832" t="s">
        <v>4992</v>
      </c>
      <c r="C1068" s="832" t="s">
        <v>608</v>
      </c>
      <c r="D1068" s="832" t="s">
        <v>2198</v>
      </c>
      <c r="E1068" s="832" t="s">
        <v>4959</v>
      </c>
      <c r="F1068" s="832" t="s">
        <v>4960</v>
      </c>
      <c r="G1068" s="832" t="s">
        <v>4961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1</v>
      </c>
      <c r="Q1068" s="849">
        <v>251</v>
      </c>
      <c r="R1068" s="837"/>
      <c r="S1068" s="850">
        <v>251</v>
      </c>
    </row>
    <row r="1069" spans="1:19" ht="14.4" customHeight="1" x14ac:dyDescent="0.3">
      <c r="A1069" s="831" t="s">
        <v>4976</v>
      </c>
      <c r="B1069" s="832" t="s">
        <v>4992</v>
      </c>
      <c r="C1069" s="832" t="s">
        <v>608</v>
      </c>
      <c r="D1069" s="832" t="s">
        <v>2198</v>
      </c>
      <c r="E1069" s="832" t="s">
        <v>4959</v>
      </c>
      <c r="F1069" s="832" t="s">
        <v>5076</v>
      </c>
      <c r="G1069" s="832" t="s">
        <v>4979</v>
      </c>
      <c r="H1069" s="849"/>
      <c r="I1069" s="849"/>
      <c r="J1069" s="832"/>
      <c r="K1069" s="832"/>
      <c r="L1069" s="849"/>
      <c r="M1069" s="849"/>
      <c r="N1069" s="832"/>
      <c r="O1069" s="832"/>
      <c r="P1069" s="849">
        <v>3</v>
      </c>
      <c r="Q1069" s="849">
        <v>1485</v>
      </c>
      <c r="R1069" s="837"/>
      <c r="S1069" s="850">
        <v>495</v>
      </c>
    </row>
    <row r="1070" spans="1:19" ht="14.4" customHeight="1" x14ac:dyDescent="0.3">
      <c r="A1070" s="831" t="s">
        <v>4976</v>
      </c>
      <c r="B1070" s="832" t="s">
        <v>4992</v>
      </c>
      <c r="C1070" s="832" t="s">
        <v>608</v>
      </c>
      <c r="D1070" s="832" t="s">
        <v>2198</v>
      </c>
      <c r="E1070" s="832" t="s">
        <v>4959</v>
      </c>
      <c r="F1070" s="832" t="s">
        <v>4980</v>
      </c>
      <c r="G1070" s="832" t="s">
        <v>4981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1</v>
      </c>
      <c r="Q1070" s="849">
        <v>462</v>
      </c>
      <c r="R1070" s="837"/>
      <c r="S1070" s="850">
        <v>462</v>
      </c>
    </row>
    <row r="1071" spans="1:19" ht="14.4" customHeight="1" x14ac:dyDescent="0.3">
      <c r="A1071" s="831" t="s">
        <v>4976</v>
      </c>
      <c r="B1071" s="832" t="s">
        <v>4992</v>
      </c>
      <c r="C1071" s="832" t="s">
        <v>608</v>
      </c>
      <c r="D1071" s="832" t="s">
        <v>2199</v>
      </c>
      <c r="E1071" s="832" t="s">
        <v>4959</v>
      </c>
      <c r="F1071" s="832" t="s">
        <v>4960</v>
      </c>
      <c r="G1071" s="832" t="s">
        <v>4961</v>
      </c>
      <c r="H1071" s="849"/>
      <c r="I1071" s="849"/>
      <c r="J1071" s="832"/>
      <c r="K1071" s="832"/>
      <c r="L1071" s="849">
        <v>2</v>
      </c>
      <c r="M1071" s="849">
        <v>502</v>
      </c>
      <c r="N1071" s="832">
        <v>1</v>
      </c>
      <c r="O1071" s="832">
        <v>251</v>
      </c>
      <c r="P1071" s="849">
        <v>8</v>
      </c>
      <c r="Q1071" s="849">
        <v>2008</v>
      </c>
      <c r="R1071" s="837">
        <v>4</v>
      </c>
      <c r="S1071" s="850">
        <v>251</v>
      </c>
    </row>
    <row r="1072" spans="1:19" ht="14.4" customHeight="1" x14ac:dyDescent="0.3">
      <c r="A1072" s="831" t="s">
        <v>4976</v>
      </c>
      <c r="B1072" s="832" t="s">
        <v>4992</v>
      </c>
      <c r="C1072" s="832" t="s">
        <v>608</v>
      </c>
      <c r="D1072" s="832" t="s">
        <v>2199</v>
      </c>
      <c r="E1072" s="832" t="s">
        <v>4959</v>
      </c>
      <c r="F1072" s="832" t="s">
        <v>4963</v>
      </c>
      <c r="G1072" s="832" t="s">
        <v>4964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16</v>
      </c>
      <c r="Q1072" s="849">
        <v>2016</v>
      </c>
      <c r="R1072" s="837"/>
      <c r="S1072" s="850">
        <v>126</v>
      </c>
    </row>
    <row r="1073" spans="1:19" ht="14.4" customHeight="1" x14ac:dyDescent="0.3">
      <c r="A1073" s="831" t="s">
        <v>4976</v>
      </c>
      <c r="B1073" s="832" t="s">
        <v>4992</v>
      </c>
      <c r="C1073" s="832" t="s">
        <v>608</v>
      </c>
      <c r="D1073" s="832" t="s">
        <v>2199</v>
      </c>
      <c r="E1073" s="832" t="s">
        <v>4959</v>
      </c>
      <c r="F1073" s="832" t="s">
        <v>5075</v>
      </c>
      <c r="G1073" s="832" t="s">
        <v>4990</v>
      </c>
      <c r="H1073" s="849"/>
      <c r="I1073" s="849"/>
      <c r="J1073" s="832"/>
      <c r="K1073" s="832"/>
      <c r="L1073" s="849">
        <v>4</v>
      </c>
      <c r="M1073" s="849">
        <v>1324</v>
      </c>
      <c r="N1073" s="832">
        <v>1</v>
      </c>
      <c r="O1073" s="832">
        <v>331</v>
      </c>
      <c r="P1073" s="849"/>
      <c r="Q1073" s="849"/>
      <c r="R1073" s="837"/>
      <c r="S1073" s="850"/>
    </row>
    <row r="1074" spans="1:19" ht="14.4" customHeight="1" x14ac:dyDescent="0.3">
      <c r="A1074" s="831" t="s">
        <v>4976</v>
      </c>
      <c r="B1074" s="832" t="s">
        <v>4992</v>
      </c>
      <c r="C1074" s="832" t="s">
        <v>608</v>
      </c>
      <c r="D1074" s="832" t="s">
        <v>2199</v>
      </c>
      <c r="E1074" s="832" t="s">
        <v>4959</v>
      </c>
      <c r="F1074" s="832" t="s">
        <v>5076</v>
      </c>
      <c r="G1074" s="832" t="s">
        <v>4979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10</v>
      </c>
      <c r="Q1074" s="849">
        <v>4950</v>
      </c>
      <c r="R1074" s="837"/>
      <c r="S1074" s="850">
        <v>495</v>
      </c>
    </row>
    <row r="1075" spans="1:19" ht="14.4" customHeight="1" x14ac:dyDescent="0.3">
      <c r="A1075" s="831" t="s">
        <v>4976</v>
      </c>
      <c r="B1075" s="832" t="s">
        <v>4992</v>
      </c>
      <c r="C1075" s="832" t="s">
        <v>608</v>
      </c>
      <c r="D1075" s="832" t="s">
        <v>2199</v>
      </c>
      <c r="E1075" s="832" t="s">
        <v>4959</v>
      </c>
      <c r="F1075" s="832" t="s">
        <v>5077</v>
      </c>
      <c r="G1075" s="832" t="s">
        <v>5078</v>
      </c>
      <c r="H1075" s="849"/>
      <c r="I1075" s="849"/>
      <c r="J1075" s="832"/>
      <c r="K1075" s="832"/>
      <c r="L1075" s="849">
        <v>2</v>
      </c>
      <c r="M1075" s="849">
        <v>1376</v>
      </c>
      <c r="N1075" s="832">
        <v>1</v>
      </c>
      <c r="O1075" s="832">
        <v>688</v>
      </c>
      <c r="P1075" s="849">
        <v>9</v>
      </c>
      <c r="Q1075" s="849">
        <v>6192</v>
      </c>
      <c r="R1075" s="837">
        <v>4.5</v>
      </c>
      <c r="S1075" s="850">
        <v>688</v>
      </c>
    </row>
    <row r="1076" spans="1:19" ht="14.4" customHeight="1" x14ac:dyDescent="0.3">
      <c r="A1076" s="831" t="s">
        <v>4976</v>
      </c>
      <c r="B1076" s="832" t="s">
        <v>4992</v>
      </c>
      <c r="C1076" s="832" t="s">
        <v>608</v>
      </c>
      <c r="D1076" s="832" t="s">
        <v>2199</v>
      </c>
      <c r="E1076" s="832" t="s">
        <v>4959</v>
      </c>
      <c r="F1076" s="832" t="s">
        <v>5079</v>
      </c>
      <c r="G1076" s="832" t="s">
        <v>5078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2</v>
      </c>
      <c r="Q1076" s="849">
        <v>1522</v>
      </c>
      <c r="R1076" s="837"/>
      <c r="S1076" s="850">
        <v>761</v>
      </c>
    </row>
    <row r="1077" spans="1:19" ht="14.4" customHeight="1" x14ac:dyDescent="0.3">
      <c r="A1077" s="831" t="s">
        <v>4976</v>
      </c>
      <c r="B1077" s="832" t="s">
        <v>4992</v>
      </c>
      <c r="C1077" s="832" t="s">
        <v>608</v>
      </c>
      <c r="D1077" s="832" t="s">
        <v>2199</v>
      </c>
      <c r="E1077" s="832" t="s">
        <v>4959</v>
      </c>
      <c r="F1077" s="832" t="s">
        <v>4967</v>
      </c>
      <c r="G1077" s="832" t="s">
        <v>4968</v>
      </c>
      <c r="H1077" s="849"/>
      <c r="I1077" s="849"/>
      <c r="J1077" s="832"/>
      <c r="K1077" s="832"/>
      <c r="L1077" s="849">
        <v>2</v>
      </c>
      <c r="M1077" s="849">
        <v>170</v>
      </c>
      <c r="N1077" s="832">
        <v>1</v>
      </c>
      <c r="O1077" s="832">
        <v>85</v>
      </c>
      <c r="P1077" s="849">
        <v>11</v>
      </c>
      <c r="Q1077" s="849">
        <v>935</v>
      </c>
      <c r="R1077" s="837">
        <v>5.5</v>
      </c>
      <c r="S1077" s="850">
        <v>85</v>
      </c>
    </row>
    <row r="1078" spans="1:19" ht="14.4" customHeight="1" x14ac:dyDescent="0.3">
      <c r="A1078" s="831" t="s">
        <v>4976</v>
      </c>
      <c r="B1078" s="832" t="s">
        <v>4992</v>
      </c>
      <c r="C1078" s="832" t="s">
        <v>608</v>
      </c>
      <c r="D1078" s="832" t="s">
        <v>2199</v>
      </c>
      <c r="E1078" s="832" t="s">
        <v>4959</v>
      </c>
      <c r="F1078" s="832" t="s">
        <v>4969</v>
      </c>
      <c r="G1078" s="832" t="s">
        <v>4970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3</v>
      </c>
      <c r="Q1078" s="849">
        <v>921</v>
      </c>
      <c r="R1078" s="837"/>
      <c r="S1078" s="850">
        <v>307</v>
      </c>
    </row>
    <row r="1079" spans="1:19" ht="14.4" customHeight="1" x14ac:dyDescent="0.3">
      <c r="A1079" s="831" t="s">
        <v>4976</v>
      </c>
      <c r="B1079" s="832" t="s">
        <v>4992</v>
      </c>
      <c r="C1079" s="832" t="s">
        <v>608</v>
      </c>
      <c r="D1079" s="832" t="s">
        <v>2199</v>
      </c>
      <c r="E1079" s="832" t="s">
        <v>4959</v>
      </c>
      <c r="F1079" s="832" t="s">
        <v>5082</v>
      </c>
      <c r="G1079" s="832" t="s">
        <v>5083</v>
      </c>
      <c r="H1079" s="849"/>
      <c r="I1079" s="849"/>
      <c r="J1079" s="832"/>
      <c r="K1079" s="832"/>
      <c r="L1079" s="849">
        <v>3</v>
      </c>
      <c r="M1079" s="849">
        <v>816</v>
      </c>
      <c r="N1079" s="832">
        <v>1</v>
      </c>
      <c r="O1079" s="832">
        <v>272</v>
      </c>
      <c r="P1079" s="849"/>
      <c r="Q1079" s="849"/>
      <c r="R1079" s="837"/>
      <c r="S1079" s="850"/>
    </row>
    <row r="1080" spans="1:19" ht="14.4" customHeight="1" x14ac:dyDescent="0.3">
      <c r="A1080" s="831" t="s">
        <v>4976</v>
      </c>
      <c r="B1080" s="832" t="s">
        <v>4992</v>
      </c>
      <c r="C1080" s="832" t="s">
        <v>608</v>
      </c>
      <c r="D1080" s="832" t="s">
        <v>2200</v>
      </c>
      <c r="E1080" s="832" t="s">
        <v>4959</v>
      </c>
      <c r="F1080" s="832" t="s">
        <v>4960</v>
      </c>
      <c r="G1080" s="832" t="s">
        <v>4961</v>
      </c>
      <c r="H1080" s="849">
        <v>1</v>
      </c>
      <c r="I1080" s="849">
        <v>235</v>
      </c>
      <c r="J1080" s="832">
        <v>0.46812749003984061</v>
      </c>
      <c r="K1080" s="832">
        <v>235</v>
      </c>
      <c r="L1080" s="849">
        <v>2</v>
      </c>
      <c r="M1080" s="849">
        <v>502</v>
      </c>
      <c r="N1080" s="832">
        <v>1</v>
      </c>
      <c r="O1080" s="832">
        <v>251</v>
      </c>
      <c r="P1080" s="849">
        <v>3</v>
      </c>
      <c r="Q1080" s="849">
        <v>753</v>
      </c>
      <c r="R1080" s="837">
        <v>1.5</v>
      </c>
      <c r="S1080" s="850">
        <v>251</v>
      </c>
    </row>
    <row r="1081" spans="1:19" ht="14.4" customHeight="1" x14ac:dyDescent="0.3">
      <c r="A1081" s="831" t="s">
        <v>4976</v>
      </c>
      <c r="B1081" s="832" t="s">
        <v>4992</v>
      </c>
      <c r="C1081" s="832" t="s">
        <v>608</v>
      </c>
      <c r="D1081" s="832" t="s">
        <v>2200</v>
      </c>
      <c r="E1081" s="832" t="s">
        <v>4959</v>
      </c>
      <c r="F1081" s="832" t="s">
        <v>4963</v>
      </c>
      <c r="G1081" s="832" t="s">
        <v>4964</v>
      </c>
      <c r="H1081" s="849">
        <v>2</v>
      </c>
      <c r="I1081" s="849">
        <v>236</v>
      </c>
      <c r="J1081" s="832">
        <v>0.23412698412698413</v>
      </c>
      <c r="K1081" s="832">
        <v>118</v>
      </c>
      <c r="L1081" s="849">
        <v>8</v>
      </c>
      <c r="M1081" s="849">
        <v>1008</v>
      </c>
      <c r="N1081" s="832">
        <v>1</v>
      </c>
      <c r="O1081" s="832">
        <v>126</v>
      </c>
      <c r="P1081" s="849">
        <v>5</v>
      </c>
      <c r="Q1081" s="849">
        <v>630</v>
      </c>
      <c r="R1081" s="837">
        <v>0.625</v>
      </c>
      <c r="S1081" s="850">
        <v>126</v>
      </c>
    </row>
    <row r="1082" spans="1:19" ht="14.4" customHeight="1" x14ac:dyDescent="0.3">
      <c r="A1082" s="831" t="s">
        <v>4976</v>
      </c>
      <c r="B1082" s="832" t="s">
        <v>4992</v>
      </c>
      <c r="C1082" s="832" t="s">
        <v>608</v>
      </c>
      <c r="D1082" s="832" t="s">
        <v>2200</v>
      </c>
      <c r="E1082" s="832" t="s">
        <v>4959</v>
      </c>
      <c r="F1082" s="832" t="s">
        <v>5075</v>
      </c>
      <c r="G1082" s="832" t="s">
        <v>4990</v>
      </c>
      <c r="H1082" s="849"/>
      <c r="I1082" s="849"/>
      <c r="J1082" s="832"/>
      <c r="K1082" s="832"/>
      <c r="L1082" s="849">
        <v>4</v>
      </c>
      <c r="M1082" s="849">
        <v>1324</v>
      </c>
      <c r="N1082" s="832">
        <v>1</v>
      </c>
      <c r="O1082" s="832">
        <v>331</v>
      </c>
      <c r="P1082" s="849"/>
      <c r="Q1082" s="849"/>
      <c r="R1082" s="837"/>
      <c r="S1082" s="850"/>
    </row>
    <row r="1083" spans="1:19" ht="14.4" customHeight="1" x14ac:dyDescent="0.3">
      <c r="A1083" s="831" t="s">
        <v>4976</v>
      </c>
      <c r="B1083" s="832" t="s">
        <v>4992</v>
      </c>
      <c r="C1083" s="832" t="s">
        <v>608</v>
      </c>
      <c r="D1083" s="832" t="s">
        <v>2200</v>
      </c>
      <c r="E1083" s="832" t="s">
        <v>4959</v>
      </c>
      <c r="F1083" s="832" t="s">
        <v>5076</v>
      </c>
      <c r="G1083" s="832" t="s">
        <v>4979</v>
      </c>
      <c r="H1083" s="849"/>
      <c r="I1083" s="849"/>
      <c r="J1083" s="832"/>
      <c r="K1083" s="832"/>
      <c r="L1083" s="849">
        <v>1</v>
      </c>
      <c r="M1083" s="849">
        <v>495</v>
      </c>
      <c r="N1083" s="832">
        <v>1</v>
      </c>
      <c r="O1083" s="832">
        <v>495</v>
      </c>
      <c r="P1083" s="849">
        <v>2</v>
      </c>
      <c r="Q1083" s="849">
        <v>990</v>
      </c>
      <c r="R1083" s="837">
        <v>2</v>
      </c>
      <c r="S1083" s="850">
        <v>495</v>
      </c>
    </row>
    <row r="1084" spans="1:19" ht="14.4" customHeight="1" x14ac:dyDescent="0.3">
      <c r="A1084" s="831" t="s">
        <v>4976</v>
      </c>
      <c r="B1084" s="832" t="s">
        <v>4992</v>
      </c>
      <c r="C1084" s="832" t="s">
        <v>608</v>
      </c>
      <c r="D1084" s="832" t="s">
        <v>2200</v>
      </c>
      <c r="E1084" s="832" t="s">
        <v>4959</v>
      </c>
      <c r="F1084" s="832" t="s">
        <v>4978</v>
      </c>
      <c r="G1084" s="832" t="s">
        <v>4979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4</v>
      </c>
      <c r="Q1084" s="849">
        <v>2272</v>
      </c>
      <c r="R1084" s="837"/>
      <c r="S1084" s="850">
        <v>568</v>
      </c>
    </row>
    <row r="1085" spans="1:19" ht="14.4" customHeight="1" x14ac:dyDescent="0.3">
      <c r="A1085" s="831" t="s">
        <v>4976</v>
      </c>
      <c r="B1085" s="832" t="s">
        <v>4992</v>
      </c>
      <c r="C1085" s="832" t="s">
        <v>608</v>
      </c>
      <c r="D1085" s="832" t="s">
        <v>2200</v>
      </c>
      <c r="E1085" s="832" t="s">
        <v>4959</v>
      </c>
      <c r="F1085" s="832" t="s">
        <v>4969</v>
      </c>
      <c r="G1085" s="832" t="s">
        <v>4970</v>
      </c>
      <c r="H1085" s="849">
        <v>2</v>
      </c>
      <c r="I1085" s="849">
        <v>598</v>
      </c>
      <c r="J1085" s="832">
        <v>0.97394136807817588</v>
      </c>
      <c r="K1085" s="832">
        <v>299</v>
      </c>
      <c r="L1085" s="849">
        <v>2</v>
      </c>
      <c r="M1085" s="849">
        <v>614</v>
      </c>
      <c r="N1085" s="832">
        <v>1</v>
      </c>
      <c r="O1085" s="832">
        <v>307</v>
      </c>
      <c r="P1085" s="849"/>
      <c r="Q1085" s="849"/>
      <c r="R1085" s="837"/>
      <c r="S1085" s="850"/>
    </row>
    <row r="1086" spans="1:19" ht="14.4" customHeight="1" x14ac:dyDescent="0.3">
      <c r="A1086" s="831" t="s">
        <v>4976</v>
      </c>
      <c r="B1086" s="832" t="s">
        <v>4992</v>
      </c>
      <c r="C1086" s="832" t="s">
        <v>608</v>
      </c>
      <c r="D1086" s="832" t="s">
        <v>2200</v>
      </c>
      <c r="E1086" s="832" t="s">
        <v>4959</v>
      </c>
      <c r="F1086" s="832" t="s">
        <v>4971</v>
      </c>
      <c r="G1086" s="832" t="s">
        <v>4970</v>
      </c>
      <c r="H1086" s="849"/>
      <c r="I1086" s="849"/>
      <c r="J1086" s="832"/>
      <c r="K1086" s="832"/>
      <c r="L1086" s="849">
        <v>6</v>
      </c>
      <c r="M1086" s="849">
        <v>2280</v>
      </c>
      <c r="N1086" s="832">
        <v>1</v>
      </c>
      <c r="O1086" s="832">
        <v>380</v>
      </c>
      <c r="P1086" s="849">
        <v>3</v>
      </c>
      <c r="Q1086" s="849">
        <v>1140</v>
      </c>
      <c r="R1086" s="837">
        <v>0.5</v>
      </c>
      <c r="S1086" s="850">
        <v>380</v>
      </c>
    </row>
    <row r="1087" spans="1:19" ht="14.4" customHeight="1" x14ac:dyDescent="0.3">
      <c r="A1087" s="831" t="s">
        <v>4976</v>
      </c>
      <c r="B1087" s="832" t="s">
        <v>4992</v>
      </c>
      <c r="C1087" s="832" t="s">
        <v>608</v>
      </c>
      <c r="D1087" s="832" t="s">
        <v>2200</v>
      </c>
      <c r="E1087" s="832" t="s">
        <v>4959</v>
      </c>
      <c r="F1087" s="832" t="s">
        <v>5082</v>
      </c>
      <c r="G1087" s="832" t="s">
        <v>5083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1</v>
      </c>
      <c r="Q1087" s="849">
        <v>272</v>
      </c>
      <c r="R1087" s="837"/>
      <c r="S1087" s="850">
        <v>272</v>
      </c>
    </row>
    <row r="1088" spans="1:19" ht="14.4" customHeight="1" x14ac:dyDescent="0.3">
      <c r="A1088" s="831" t="s">
        <v>4976</v>
      </c>
      <c r="B1088" s="832" t="s">
        <v>4992</v>
      </c>
      <c r="C1088" s="832" t="s">
        <v>608</v>
      </c>
      <c r="D1088" s="832" t="s">
        <v>2200</v>
      </c>
      <c r="E1088" s="832" t="s">
        <v>4959</v>
      </c>
      <c r="F1088" s="832" t="s">
        <v>4989</v>
      </c>
      <c r="G1088" s="832" t="s">
        <v>4990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2</v>
      </c>
      <c r="Q1088" s="849">
        <v>808</v>
      </c>
      <c r="R1088" s="837"/>
      <c r="S1088" s="850">
        <v>404</v>
      </c>
    </row>
    <row r="1089" spans="1:19" ht="14.4" customHeight="1" x14ac:dyDescent="0.3">
      <c r="A1089" s="831" t="s">
        <v>4976</v>
      </c>
      <c r="B1089" s="832" t="s">
        <v>4992</v>
      </c>
      <c r="C1089" s="832" t="s">
        <v>608</v>
      </c>
      <c r="D1089" s="832" t="s">
        <v>2201</v>
      </c>
      <c r="E1089" s="832" t="s">
        <v>4959</v>
      </c>
      <c r="F1089" s="832" t="s">
        <v>4963</v>
      </c>
      <c r="G1089" s="832" t="s">
        <v>4964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4</v>
      </c>
      <c r="Q1089" s="849">
        <v>504</v>
      </c>
      <c r="R1089" s="837"/>
      <c r="S1089" s="850">
        <v>126</v>
      </c>
    </row>
    <row r="1090" spans="1:19" ht="14.4" customHeight="1" x14ac:dyDescent="0.3">
      <c r="A1090" s="831" t="s">
        <v>4976</v>
      </c>
      <c r="B1090" s="832" t="s">
        <v>4992</v>
      </c>
      <c r="C1090" s="832" t="s">
        <v>608</v>
      </c>
      <c r="D1090" s="832" t="s">
        <v>2201</v>
      </c>
      <c r="E1090" s="832" t="s">
        <v>4959</v>
      </c>
      <c r="F1090" s="832" t="s">
        <v>4978</v>
      </c>
      <c r="G1090" s="832" t="s">
        <v>4979</v>
      </c>
      <c r="H1090" s="849">
        <v>5</v>
      </c>
      <c r="I1090" s="849">
        <v>2795</v>
      </c>
      <c r="J1090" s="832"/>
      <c r="K1090" s="832">
        <v>559</v>
      </c>
      <c r="L1090" s="849"/>
      <c r="M1090" s="849"/>
      <c r="N1090" s="832"/>
      <c r="O1090" s="832"/>
      <c r="P1090" s="849">
        <v>1</v>
      </c>
      <c r="Q1090" s="849">
        <v>568</v>
      </c>
      <c r="R1090" s="837"/>
      <c r="S1090" s="850">
        <v>568</v>
      </c>
    </row>
    <row r="1091" spans="1:19" ht="14.4" customHeight="1" x14ac:dyDescent="0.3">
      <c r="A1091" s="831" t="s">
        <v>4976</v>
      </c>
      <c r="B1091" s="832" t="s">
        <v>4992</v>
      </c>
      <c r="C1091" s="832" t="s">
        <v>608</v>
      </c>
      <c r="D1091" s="832" t="s">
        <v>2203</v>
      </c>
      <c r="E1091" s="832" t="s">
        <v>4959</v>
      </c>
      <c r="F1091" s="832" t="s">
        <v>4960</v>
      </c>
      <c r="G1091" s="832" t="s">
        <v>4961</v>
      </c>
      <c r="H1091" s="849"/>
      <c r="I1091" s="849"/>
      <c r="J1091" s="832"/>
      <c r="K1091" s="832"/>
      <c r="L1091" s="849">
        <v>1</v>
      </c>
      <c r="M1091" s="849">
        <v>251</v>
      </c>
      <c r="N1091" s="832">
        <v>1</v>
      </c>
      <c r="O1091" s="832">
        <v>251</v>
      </c>
      <c r="P1091" s="849"/>
      <c r="Q1091" s="849"/>
      <c r="R1091" s="837"/>
      <c r="S1091" s="850"/>
    </row>
    <row r="1092" spans="1:19" ht="14.4" customHeight="1" x14ac:dyDescent="0.3">
      <c r="A1092" s="831" t="s">
        <v>4976</v>
      </c>
      <c r="B1092" s="832" t="s">
        <v>4992</v>
      </c>
      <c r="C1092" s="832" t="s">
        <v>608</v>
      </c>
      <c r="D1092" s="832" t="s">
        <v>2203</v>
      </c>
      <c r="E1092" s="832" t="s">
        <v>4959</v>
      </c>
      <c r="F1092" s="832" t="s">
        <v>4963</v>
      </c>
      <c r="G1092" s="832" t="s">
        <v>4964</v>
      </c>
      <c r="H1092" s="849"/>
      <c r="I1092" s="849"/>
      <c r="J1092" s="832"/>
      <c r="K1092" s="832"/>
      <c r="L1092" s="849">
        <v>1</v>
      </c>
      <c r="M1092" s="849">
        <v>126</v>
      </c>
      <c r="N1092" s="832">
        <v>1</v>
      </c>
      <c r="O1092" s="832">
        <v>126</v>
      </c>
      <c r="P1092" s="849"/>
      <c r="Q1092" s="849"/>
      <c r="R1092" s="837"/>
      <c r="S1092" s="850"/>
    </row>
    <row r="1093" spans="1:19" ht="14.4" customHeight="1" x14ac:dyDescent="0.3">
      <c r="A1093" s="831" t="s">
        <v>4976</v>
      </c>
      <c r="B1093" s="832" t="s">
        <v>4992</v>
      </c>
      <c r="C1093" s="832" t="s">
        <v>608</v>
      </c>
      <c r="D1093" s="832" t="s">
        <v>2203</v>
      </c>
      <c r="E1093" s="832" t="s">
        <v>4959</v>
      </c>
      <c r="F1093" s="832" t="s">
        <v>5075</v>
      </c>
      <c r="G1093" s="832" t="s">
        <v>4990</v>
      </c>
      <c r="H1093" s="849"/>
      <c r="I1093" s="849"/>
      <c r="J1093" s="832"/>
      <c r="K1093" s="832"/>
      <c r="L1093" s="849">
        <v>1</v>
      </c>
      <c r="M1093" s="849">
        <v>331</v>
      </c>
      <c r="N1093" s="832">
        <v>1</v>
      </c>
      <c r="O1093" s="832">
        <v>331</v>
      </c>
      <c r="P1093" s="849"/>
      <c r="Q1093" s="849"/>
      <c r="R1093" s="837"/>
      <c r="S1093" s="850"/>
    </row>
    <row r="1094" spans="1:19" ht="14.4" customHeight="1" x14ac:dyDescent="0.3">
      <c r="A1094" s="831" t="s">
        <v>4976</v>
      </c>
      <c r="B1094" s="832" t="s">
        <v>4992</v>
      </c>
      <c r="C1094" s="832" t="s">
        <v>608</v>
      </c>
      <c r="D1094" s="832" t="s">
        <v>4939</v>
      </c>
      <c r="E1094" s="832" t="s">
        <v>4959</v>
      </c>
      <c r="F1094" s="832" t="s">
        <v>4960</v>
      </c>
      <c r="G1094" s="832" t="s">
        <v>4961</v>
      </c>
      <c r="H1094" s="849">
        <v>2</v>
      </c>
      <c r="I1094" s="849">
        <v>470</v>
      </c>
      <c r="J1094" s="832"/>
      <c r="K1094" s="832">
        <v>235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4976</v>
      </c>
      <c r="B1095" s="832" t="s">
        <v>4992</v>
      </c>
      <c r="C1095" s="832" t="s">
        <v>608</v>
      </c>
      <c r="D1095" s="832" t="s">
        <v>4939</v>
      </c>
      <c r="E1095" s="832" t="s">
        <v>4959</v>
      </c>
      <c r="F1095" s="832" t="s">
        <v>4963</v>
      </c>
      <c r="G1095" s="832" t="s">
        <v>4964</v>
      </c>
      <c r="H1095" s="849">
        <v>1</v>
      </c>
      <c r="I1095" s="849">
        <v>118</v>
      </c>
      <c r="J1095" s="832">
        <v>0.93650793650793651</v>
      </c>
      <c r="K1095" s="832">
        <v>118</v>
      </c>
      <c r="L1095" s="849">
        <v>1</v>
      </c>
      <c r="M1095" s="849">
        <v>126</v>
      </c>
      <c r="N1095" s="832">
        <v>1</v>
      </c>
      <c r="O1095" s="832">
        <v>126</v>
      </c>
      <c r="P1095" s="849">
        <v>1</v>
      </c>
      <c r="Q1095" s="849">
        <v>126</v>
      </c>
      <c r="R1095" s="837">
        <v>1</v>
      </c>
      <c r="S1095" s="850">
        <v>126</v>
      </c>
    </row>
    <row r="1096" spans="1:19" ht="14.4" customHeight="1" x14ac:dyDescent="0.3">
      <c r="A1096" s="831" t="s">
        <v>4976</v>
      </c>
      <c r="B1096" s="832" t="s">
        <v>4992</v>
      </c>
      <c r="C1096" s="832" t="s">
        <v>608</v>
      </c>
      <c r="D1096" s="832" t="s">
        <v>4939</v>
      </c>
      <c r="E1096" s="832" t="s">
        <v>4959</v>
      </c>
      <c r="F1096" s="832" t="s">
        <v>5075</v>
      </c>
      <c r="G1096" s="832" t="s">
        <v>4990</v>
      </c>
      <c r="H1096" s="849">
        <v>1</v>
      </c>
      <c r="I1096" s="849">
        <v>323</v>
      </c>
      <c r="J1096" s="832"/>
      <c r="K1096" s="832">
        <v>323</v>
      </c>
      <c r="L1096" s="849"/>
      <c r="M1096" s="849"/>
      <c r="N1096" s="832"/>
      <c r="O1096" s="832"/>
      <c r="P1096" s="849">
        <v>3</v>
      </c>
      <c r="Q1096" s="849">
        <v>993</v>
      </c>
      <c r="R1096" s="837"/>
      <c r="S1096" s="850">
        <v>331</v>
      </c>
    </row>
    <row r="1097" spans="1:19" ht="14.4" customHeight="1" x14ac:dyDescent="0.3">
      <c r="A1097" s="831" t="s">
        <v>4976</v>
      </c>
      <c r="B1097" s="832" t="s">
        <v>4992</v>
      </c>
      <c r="C1097" s="832" t="s">
        <v>608</v>
      </c>
      <c r="D1097" s="832" t="s">
        <v>4939</v>
      </c>
      <c r="E1097" s="832" t="s">
        <v>4959</v>
      </c>
      <c r="F1097" s="832" t="s">
        <v>5076</v>
      </c>
      <c r="G1097" s="832" t="s">
        <v>4979</v>
      </c>
      <c r="H1097" s="849">
        <v>3</v>
      </c>
      <c r="I1097" s="849">
        <v>1461</v>
      </c>
      <c r="J1097" s="832"/>
      <c r="K1097" s="832">
        <v>487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4976</v>
      </c>
      <c r="B1098" s="832" t="s">
        <v>4992</v>
      </c>
      <c r="C1098" s="832" t="s">
        <v>608</v>
      </c>
      <c r="D1098" s="832" t="s">
        <v>4939</v>
      </c>
      <c r="E1098" s="832" t="s">
        <v>4959</v>
      </c>
      <c r="F1098" s="832" t="s">
        <v>4980</v>
      </c>
      <c r="G1098" s="832" t="s">
        <v>4981</v>
      </c>
      <c r="H1098" s="849"/>
      <c r="I1098" s="849"/>
      <c r="J1098" s="832"/>
      <c r="K1098" s="832"/>
      <c r="L1098" s="849">
        <v>1</v>
      </c>
      <c r="M1098" s="849">
        <v>462</v>
      </c>
      <c r="N1098" s="832">
        <v>1</v>
      </c>
      <c r="O1098" s="832">
        <v>462</v>
      </c>
      <c r="P1098" s="849"/>
      <c r="Q1098" s="849"/>
      <c r="R1098" s="837"/>
      <c r="S1098" s="850"/>
    </row>
    <row r="1099" spans="1:19" ht="14.4" customHeight="1" x14ac:dyDescent="0.3">
      <c r="A1099" s="831" t="s">
        <v>4976</v>
      </c>
      <c r="B1099" s="832" t="s">
        <v>4992</v>
      </c>
      <c r="C1099" s="832" t="s">
        <v>608</v>
      </c>
      <c r="D1099" s="832" t="s">
        <v>4940</v>
      </c>
      <c r="E1099" s="832" t="s">
        <v>4959</v>
      </c>
      <c r="F1099" s="832" t="s">
        <v>4960</v>
      </c>
      <c r="G1099" s="832" t="s">
        <v>4961</v>
      </c>
      <c r="H1099" s="849">
        <v>1</v>
      </c>
      <c r="I1099" s="849">
        <v>235</v>
      </c>
      <c r="J1099" s="832"/>
      <c r="K1099" s="832">
        <v>235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4976</v>
      </c>
      <c r="B1100" s="832" t="s">
        <v>4992</v>
      </c>
      <c r="C1100" s="832" t="s">
        <v>608</v>
      </c>
      <c r="D1100" s="832" t="s">
        <v>4940</v>
      </c>
      <c r="E1100" s="832" t="s">
        <v>4959</v>
      </c>
      <c r="F1100" s="832" t="s">
        <v>4978</v>
      </c>
      <c r="G1100" s="832" t="s">
        <v>4979</v>
      </c>
      <c r="H1100" s="849">
        <v>3</v>
      </c>
      <c r="I1100" s="849">
        <v>1677</v>
      </c>
      <c r="J1100" s="832"/>
      <c r="K1100" s="832">
        <v>559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4976</v>
      </c>
      <c r="B1101" s="832" t="s">
        <v>4992</v>
      </c>
      <c r="C1101" s="832" t="s">
        <v>608</v>
      </c>
      <c r="D1101" s="832" t="s">
        <v>4940</v>
      </c>
      <c r="E1101" s="832" t="s">
        <v>4959</v>
      </c>
      <c r="F1101" s="832" t="s">
        <v>4980</v>
      </c>
      <c r="G1101" s="832" t="s">
        <v>4981</v>
      </c>
      <c r="H1101" s="849">
        <v>1</v>
      </c>
      <c r="I1101" s="849">
        <v>449</v>
      </c>
      <c r="J1101" s="832"/>
      <c r="K1101" s="832">
        <v>449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4976</v>
      </c>
      <c r="B1102" s="832" t="s">
        <v>4992</v>
      </c>
      <c r="C1102" s="832" t="s">
        <v>608</v>
      </c>
      <c r="D1102" s="832" t="s">
        <v>4940</v>
      </c>
      <c r="E1102" s="832" t="s">
        <v>4959</v>
      </c>
      <c r="F1102" s="832" t="s">
        <v>4971</v>
      </c>
      <c r="G1102" s="832" t="s">
        <v>4970</v>
      </c>
      <c r="H1102" s="849">
        <v>2</v>
      </c>
      <c r="I1102" s="849">
        <v>742</v>
      </c>
      <c r="J1102" s="832"/>
      <c r="K1102" s="832">
        <v>371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 t="s">
        <v>4976</v>
      </c>
      <c r="B1103" s="832" t="s">
        <v>4992</v>
      </c>
      <c r="C1103" s="832" t="s">
        <v>608</v>
      </c>
      <c r="D1103" s="832" t="s">
        <v>4941</v>
      </c>
      <c r="E1103" s="832" t="s">
        <v>4959</v>
      </c>
      <c r="F1103" s="832" t="s">
        <v>4960</v>
      </c>
      <c r="G1103" s="832" t="s">
        <v>4961</v>
      </c>
      <c r="H1103" s="849">
        <v>3</v>
      </c>
      <c r="I1103" s="849">
        <v>705</v>
      </c>
      <c r="J1103" s="832"/>
      <c r="K1103" s="832">
        <v>235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4976</v>
      </c>
      <c r="B1104" s="832" t="s">
        <v>4992</v>
      </c>
      <c r="C1104" s="832" t="s">
        <v>608</v>
      </c>
      <c r="D1104" s="832" t="s">
        <v>4941</v>
      </c>
      <c r="E1104" s="832" t="s">
        <v>4959</v>
      </c>
      <c r="F1104" s="832" t="s">
        <v>4980</v>
      </c>
      <c r="G1104" s="832" t="s">
        <v>4981</v>
      </c>
      <c r="H1104" s="849">
        <v>2</v>
      </c>
      <c r="I1104" s="849">
        <v>898</v>
      </c>
      <c r="J1104" s="832"/>
      <c r="K1104" s="832">
        <v>449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4976</v>
      </c>
      <c r="B1105" s="832" t="s">
        <v>4992</v>
      </c>
      <c r="C1105" s="832" t="s">
        <v>608</v>
      </c>
      <c r="D1105" s="832" t="s">
        <v>4941</v>
      </c>
      <c r="E1105" s="832" t="s">
        <v>4959</v>
      </c>
      <c r="F1105" s="832" t="s">
        <v>5067</v>
      </c>
      <c r="G1105" s="832" t="s">
        <v>4981</v>
      </c>
      <c r="H1105" s="849">
        <v>2</v>
      </c>
      <c r="I1105" s="849">
        <v>680</v>
      </c>
      <c r="J1105" s="832"/>
      <c r="K1105" s="832">
        <v>340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4976</v>
      </c>
      <c r="B1106" s="832" t="s">
        <v>4992</v>
      </c>
      <c r="C1106" s="832" t="s">
        <v>608</v>
      </c>
      <c r="D1106" s="832" t="s">
        <v>4942</v>
      </c>
      <c r="E1106" s="832" t="s">
        <v>4959</v>
      </c>
      <c r="F1106" s="832" t="s">
        <v>4960</v>
      </c>
      <c r="G1106" s="832" t="s">
        <v>4961</v>
      </c>
      <c r="H1106" s="849">
        <v>1</v>
      </c>
      <c r="I1106" s="849">
        <v>235</v>
      </c>
      <c r="J1106" s="832">
        <v>0.46812749003984061</v>
      </c>
      <c r="K1106" s="832">
        <v>235</v>
      </c>
      <c r="L1106" s="849">
        <v>2</v>
      </c>
      <c r="M1106" s="849">
        <v>502</v>
      </c>
      <c r="N1106" s="832">
        <v>1</v>
      </c>
      <c r="O1106" s="832">
        <v>251</v>
      </c>
      <c r="P1106" s="849"/>
      <c r="Q1106" s="849"/>
      <c r="R1106" s="837"/>
      <c r="S1106" s="850"/>
    </row>
    <row r="1107" spans="1:19" ht="14.4" customHeight="1" x14ac:dyDescent="0.3">
      <c r="A1107" s="831" t="s">
        <v>4976</v>
      </c>
      <c r="B1107" s="832" t="s">
        <v>4992</v>
      </c>
      <c r="C1107" s="832" t="s">
        <v>608</v>
      </c>
      <c r="D1107" s="832" t="s">
        <v>4942</v>
      </c>
      <c r="E1107" s="832" t="s">
        <v>4959</v>
      </c>
      <c r="F1107" s="832" t="s">
        <v>4963</v>
      </c>
      <c r="G1107" s="832" t="s">
        <v>4964</v>
      </c>
      <c r="H1107" s="849">
        <v>1</v>
      </c>
      <c r="I1107" s="849">
        <v>118</v>
      </c>
      <c r="J1107" s="832">
        <v>0.46825396825396826</v>
      </c>
      <c r="K1107" s="832">
        <v>118</v>
      </c>
      <c r="L1107" s="849">
        <v>2</v>
      </c>
      <c r="M1107" s="849">
        <v>252</v>
      </c>
      <c r="N1107" s="832">
        <v>1</v>
      </c>
      <c r="O1107" s="832">
        <v>126</v>
      </c>
      <c r="P1107" s="849">
        <v>2</v>
      </c>
      <c r="Q1107" s="849">
        <v>252</v>
      </c>
      <c r="R1107" s="837">
        <v>1</v>
      </c>
      <c r="S1107" s="850">
        <v>126</v>
      </c>
    </row>
    <row r="1108" spans="1:19" ht="14.4" customHeight="1" x14ac:dyDescent="0.3">
      <c r="A1108" s="831" t="s">
        <v>4976</v>
      </c>
      <c r="B1108" s="832" t="s">
        <v>4992</v>
      </c>
      <c r="C1108" s="832" t="s">
        <v>608</v>
      </c>
      <c r="D1108" s="832" t="s">
        <v>4942</v>
      </c>
      <c r="E1108" s="832" t="s">
        <v>4959</v>
      </c>
      <c r="F1108" s="832" t="s">
        <v>4978</v>
      </c>
      <c r="G1108" s="832" t="s">
        <v>4979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2</v>
      </c>
      <c r="Q1108" s="849">
        <v>1136</v>
      </c>
      <c r="R1108" s="837"/>
      <c r="S1108" s="850">
        <v>568</v>
      </c>
    </row>
    <row r="1109" spans="1:19" ht="14.4" customHeight="1" x14ac:dyDescent="0.3">
      <c r="A1109" s="831" t="s">
        <v>4976</v>
      </c>
      <c r="B1109" s="832" t="s">
        <v>4992</v>
      </c>
      <c r="C1109" s="832" t="s">
        <v>608</v>
      </c>
      <c r="D1109" s="832" t="s">
        <v>4942</v>
      </c>
      <c r="E1109" s="832" t="s">
        <v>4959</v>
      </c>
      <c r="F1109" s="832" t="s">
        <v>5079</v>
      </c>
      <c r="G1109" s="832" t="s">
        <v>5078</v>
      </c>
      <c r="H1109" s="849"/>
      <c r="I1109" s="849"/>
      <c r="J1109" s="832"/>
      <c r="K1109" s="832"/>
      <c r="L1109" s="849">
        <v>2</v>
      </c>
      <c r="M1109" s="849">
        <v>1522</v>
      </c>
      <c r="N1109" s="832">
        <v>1</v>
      </c>
      <c r="O1109" s="832">
        <v>761</v>
      </c>
      <c r="P1109" s="849"/>
      <c r="Q1109" s="849"/>
      <c r="R1109" s="837"/>
      <c r="S1109" s="850"/>
    </row>
    <row r="1110" spans="1:19" ht="14.4" customHeight="1" x14ac:dyDescent="0.3">
      <c r="A1110" s="831" t="s">
        <v>4976</v>
      </c>
      <c r="B1110" s="832" t="s">
        <v>4992</v>
      </c>
      <c r="C1110" s="832" t="s">
        <v>608</v>
      </c>
      <c r="D1110" s="832" t="s">
        <v>4942</v>
      </c>
      <c r="E1110" s="832" t="s">
        <v>4959</v>
      </c>
      <c r="F1110" s="832" t="s">
        <v>4965</v>
      </c>
      <c r="G1110" s="832" t="s">
        <v>4966</v>
      </c>
      <c r="H1110" s="849"/>
      <c r="I1110" s="849"/>
      <c r="J1110" s="832"/>
      <c r="K1110" s="832"/>
      <c r="L1110" s="849">
        <v>1</v>
      </c>
      <c r="M1110" s="849">
        <v>215</v>
      </c>
      <c r="N1110" s="832">
        <v>1</v>
      </c>
      <c r="O1110" s="832">
        <v>215</v>
      </c>
      <c r="P1110" s="849"/>
      <c r="Q1110" s="849"/>
      <c r="R1110" s="837"/>
      <c r="S1110" s="850"/>
    </row>
    <row r="1111" spans="1:19" ht="14.4" customHeight="1" x14ac:dyDescent="0.3">
      <c r="A1111" s="831" t="s">
        <v>4976</v>
      </c>
      <c r="B1111" s="832" t="s">
        <v>4992</v>
      </c>
      <c r="C1111" s="832" t="s">
        <v>608</v>
      </c>
      <c r="D1111" s="832" t="s">
        <v>4942</v>
      </c>
      <c r="E1111" s="832" t="s">
        <v>4959</v>
      </c>
      <c r="F1111" s="832" t="s">
        <v>4967</v>
      </c>
      <c r="G1111" s="832" t="s">
        <v>4968</v>
      </c>
      <c r="H1111" s="849"/>
      <c r="I1111" s="849"/>
      <c r="J1111" s="832"/>
      <c r="K1111" s="832"/>
      <c r="L1111" s="849">
        <v>2</v>
      </c>
      <c r="M1111" s="849">
        <v>170</v>
      </c>
      <c r="N1111" s="832">
        <v>1</v>
      </c>
      <c r="O1111" s="832">
        <v>85</v>
      </c>
      <c r="P1111" s="849"/>
      <c r="Q1111" s="849"/>
      <c r="R1111" s="837"/>
      <c r="S1111" s="850"/>
    </row>
    <row r="1112" spans="1:19" ht="14.4" customHeight="1" x14ac:dyDescent="0.3">
      <c r="A1112" s="831" t="s">
        <v>4976</v>
      </c>
      <c r="B1112" s="832" t="s">
        <v>4992</v>
      </c>
      <c r="C1112" s="832" t="s">
        <v>608</v>
      </c>
      <c r="D1112" s="832" t="s">
        <v>4942</v>
      </c>
      <c r="E1112" s="832" t="s">
        <v>4959</v>
      </c>
      <c r="F1112" s="832" t="s">
        <v>4971</v>
      </c>
      <c r="G1112" s="832" t="s">
        <v>4970</v>
      </c>
      <c r="H1112" s="849">
        <v>1</v>
      </c>
      <c r="I1112" s="849">
        <v>371</v>
      </c>
      <c r="J1112" s="832">
        <v>0.97631578947368425</v>
      </c>
      <c r="K1112" s="832">
        <v>371</v>
      </c>
      <c r="L1112" s="849">
        <v>1</v>
      </c>
      <c r="M1112" s="849">
        <v>380</v>
      </c>
      <c r="N1112" s="832">
        <v>1</v>
      </c>
      <c r="O1112" s="832">
        <v>380</v>
      </c>
      <c r="P1112" s="849"/>
      <c r="Q1112" s="849"/>
      <c r="R1112" s="837"/>
      <c r="S1112" s="850"/>
    </row>
    <row r="1113" spans="1:19" ht="14.4" customHeight="1" x14ac:dyDescent="0.3">
      <c r="A1113" s="831" t="s">
        <v>4976</v>
      </c>
      <c r="B1113" s="832" t="s">
        <v>4992</v>
      </c>
      <c r="C1113" s="832" t="s">
        <v>608</v>
      </c>
      <c r="D1113" s="832" t="s">
        <v>2205</v>
      </c>
      <c r="E1113" s="832" t="s">
        <v>4959</v>
      </c>
      <c r="F1113" s="832" t="s">
        <v>4960</v>
      </c>
      <c r="G1113" s="832" t="s">
        <v>4961</v>
      </c>
      <c r="H1113" s="849">
        <v>11</v>
      </c>
      <c r="I1113" s="849">
        <v>2585</v>
      </c>
      <c r="J1113" s="832">
        <v>2.0597609561752988</v>
      </c>
      <c r="K1113" s="832">
        <v>235</v>
      </c>
      <c r="L1113" s="849">
        <v>5</v>
      </c>
      <c r="M1113" s="849">
        <v>1255</v>
      </c>
      <c r="N1113" s="832">
        <v>1</v>
      </c>
      <c r="O1113" s="832">
        <v>251</v>
      </c>
      <c r="P1113" s="849">
        <v>22</v>
      </c>
      <c r="Q1113" s="849">
        <v>5522</v>
      </c>
      <c r="R1113" s="837">
        <v>4.4000000000000004</v>
      </c>
      <c r="S1113" s="850">
        <v>251</v>
      </c>
    </row>
    <row r="1114" spans="1:19" ht="14.4" customHeight="1" x14ac:dyDescent="0.3">
      <c r="A1114" s="831" t="s">
        <v>4976</v>
      </c>
      <c r="B1114" s="832" t="s">
        <v>4992</v>
      </c>
      <c r="C1114" s="832" t="s">
        <v>608</v>
      </c>
      <c r="D1114" s="832" t="s">
        <v>2205</v>
      </c>
      <c r="E1114" s="832" t="s">
        <v>4959</v>
      </c>
      <c r="F1114" s="832" t="s">
        <v>4963</v>
      </c>
      <c r="G1114" s="832" t="s">
        <v>4964</v>
      </c>
      <c r="H1114" s="849">
        <v>19</v>
      </c>
      <c r="I1114" s="849">
        <v>2242</v>
      </c>
      <c r="J1114" s="832">
        <v>1.7793650793650793</v>
      </c>
      <c r="K1114" s="832">
        <v>118</v>
      </c>
      <c r="L1114" s="849">
        <v>10</v>
      </c>
      <c r="M1114" s="849">
        <v>1260</v>
      </c>
      <c r="N1114" s="832">
        <v>1</v>
      </c>
      <c r="O1114" s="832">
        <v>126</v>
      </c>
      <c r="P1114" s="849">
        <v>57</v>
      </c>
      <c r="Q1114" s="849">
        <v>7182</v>
      </c>
      <c r="R1114" s="837">
        <v>5.7</v>
      </c>
      <c r="S1114" s="850">
        <v>126</v>
      </c>
    </row>
    <row r="1115" spans="1:19" ht="14.4" customHeight="1" x14ac:dyDescent="0.3">
      <c r="A1115" s="831" t="s">
        <v>4976</v>
      </c>
      <c r="B1115" s="832" t="s">
        <v>4992</v>
      </c>
      <c r="C1115" s="832" t="s">
        <v>608</v>
      </c>
      <c r="D1115" s="832" t="s">
        <v>2205</v>
      </c>
      <c r="E1115" s="832" t="s">
        <v>4959</v>
      </c>
      <c r="F1115" s="832" t="s">
        <v>4978</v>
      </c>
      <c r="G1115" s="832" t="s">
        <v>4979</v>
      </c>
      <c r="H1115" s="849">
        <v>8</v>
      </c>
      <c r="I1115" s="849">
        <v>4472</v>
      </c>
      <c r="J1115" s="832"/>
      <c r="K1115" s="832">
        <v>559</v>
      </c>
      <c r="L1115" s="849"/>
      <c r="M1115" s="849"/>
      <c r="N1115" s="832"/>
      <c r="O1115" s="832"/>
      <c r="P1115" s="849">
        <v>32</v>
      </c>
      <c r="Q1115" s="849">
        <v>18176</v>
      </c>
      <c r="R1115" s="837"/>
      <c r="S1115" s="850">
        <v>568</v>
      </c>
    </row>
    <row r="1116" spans="1:19" ht="14.4" customHeight="1" x14ac:dyDescent="0.3">
      <c r="A1116" s="831" t="s">
        <v>4976</v>
      </c>
      <c r="B1116" s="832" t="s">
        <v>4992</v>
      </c>
      <c r="C1116" s="832" t="s">
        <v>608</v>
      </c>
      <c r="D1116" s="832" t="s">
        <v>2205</v>
      </c>
      <c r="E1116" s="832" t="s">
        <v>4959</v>
      </c>
      <c r="F1116" s="832" t="s">
        <v>4980</v>
      </c>
      <c r="G1116" s="832" t="s">
        <v>4981</v>
      </c>
      <c r="H1116" s="849">
        <v>4</v>
      </c>
      <c r="I1116" s="849">
        <v>1796</v>
      </c>
      <c r="J1116" s="832">
        <v>1.9437229437229437</v>
      </c>
      <c r="K1116" s="832">
        <v>449</v>
      </c>
      <c r="L1116" s="849">
        <v>2</v>
      </c>
      <c r="M1116" s="849">
        <v>924</v>
      </c>
      <c r="N1116" s="832">
        <v>1</v>
      </c>
      <c r="O1116" s="832">
        <v>462</v>
      </c>
      <c r="P1116" s="849">
        <v>2</v>
      </c>
      <c r="Q1116" s="849">
        <v>924</v>
      </c>
      <c r="R1116" s="837">
        <v>1</v>
      </c>
      <c r="S1116" s="850">
        <v>462</v>
      </c>
    </row>
    <row r="1117" spans="1:19" ht="14.4" customHeight="1" x14ac:dyDescent="0.3">
      <c r="A1117" s="831" t="s">
        <v>4976</v>
      </c>
      <c r="B1117" s="832" t="s">
        <v>4992</v>
      </c>
      <c r="C1117" s="832" t="s">
        <v>608</v>
      </c>
      <c r="D1117" s="832" t="s">
        <v>2205</v>
      </c>
      <c r="E1117" s="832" t="s">
        <v>4959</v>
      </c>
      <c r="F1117" s="832" t="s">
        <v>4965</v>
      </c>
      <c r="G1117" s="832" t="s">
        <v>4966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2</v>
      </c>
      <c r="Q1117" s="849">
        <v>430</v>
      </c>
      <c r="R1117" s="837"/>
      <c r="S1117" s="850">
        <v>215</v>
      </c>
    </row>
    <row r="1118" spans="1:19" ht="14.4" customHeight="1" x14ac:dyDescent="0.3">
      <c r="A1118" s="831" t="s">
        <v>4976</v>
      </c>
      <c r="B1118" s="832" t="s">
        <v>4992</v>
      </c>
      <c r="C1118" s="832" t="s">
        <v>608</v>
      </c>
      <c r="D1118" s="832" t="s">
        <v>2205</v>
      </c>
      <c r="E1118" s="832" t="s">
        <v>4959</v>
      </c>
      <c r="F1118" s="832" t="s">
        <v>4967</v>
      </c>
      <c r="G1118" s="832" t="s">
        <v>4968</v>
      </c>
      <c r="H1118" s="849">
        <v>3</v>
      </c>
      <c r="I1118" s="849">
        <v>255</v>
      </c>
      <c r="J1118" s="832"/>
      <c r="K1118" s="832">
        <v>85</v>
      </c>
      <c r="L1118" s="849"/>
      <c r="M1118" s="849"/>
      <c r="N1118" s="832"/>
      <c r="O1118" s="832"/>
      <c r="P1118" s="849">
        <v>3</v>
      </c>
      <c r="Q1118" s="849">
        <v>255</v>
      </c>
      <c r="R1118" s="837"/>
      <c r="S1118" s="850">
        <v>85</v>
      </c>
    </row>
    <row r="1119" spans="1:19" ht="14.4" customHeight="1" x14ac:dyDescent="0.3">
      <c r="A1119" s="831" t="s">
        <v>4976</v>
      </c>
      <c r="B1119" s="832" t="s">
        <v>4992</v>
      </c>
      <c r="C1119" s="832" t="s">
        <v>608</v>
      </c>
      <c r="D1119" s="832" t="s">
        <v>2205</v>
      </c>
      <c r="E1119" s="832" t="s">
        <v>4959</v>
      </c>
      <c r="F1119" s="832" t="s">
        <v>5057</v>
      </c>
      <c r="G1119" s="832" t="s">
        <v>5058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5</v>
      </c>
      <c r="Q1119" s="849">
        <v>600</v>
      </c>
      <c r="R1119" s="837"/>
      <c r="S1119" s="850">
        <v>120</v>
      </c>
    </row>
    <row r="1120" spans="1:19" ht="14.4" customHeight="1" x14ac:dyDescent="0.3">
      <c r="A1120" s="831" t="s">
        <v>4976</v>
      </c>
      <c r="B1120" s="832" t="s">
        <v>4992</v>
      </c>
      <c r="C1120" s="832" t="s">
        <v>608</v>
      </c>
      <c r="D1120" s="832" t="s">
        <v>2205</v>
      </c>
      <c r="E1120" s="832" t="s">
        <v>4959</v>
      </c>
      <c r="F1120" s="832" t="s">
        <v>4969</v>
      </c>
      <c r="G1120" s="832" t="s">
        <v>4970</v>
      </c>
      <c r="H1120" s="849">
        <v>2</v>
      </c>
      <c r="I1120" s="849">
        <v>598</v>
      </c>
      <c r="J1120" s="832"/>
      <c r="K1120" s="832">
        <v>299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4976</v>
      </c>
      <c r="B1121" s="832" t="s">
        <v>4992</v>
      </c>
      <c r="C1121" s="832" t="s">
        <v>608</v>
      </c>
      <c r="D1121" s="832" t="s">
        <v>2205</v>
      </c>
      <c r="E1121" s="832" t="s">
        <v>4959</v>
      </c>
      <c r="F1121" s="832" t="s">
        <v>4971</v>
      </c>
      <c r="G1121" s="832" t="s">
        <v>4970</v>
      </c>
      <c r="H1121" s="849">
        <v>5</v>
      </c>
      <c r="I1121" s="849">
        <v>1855</v>
      </c>
      <c r="J1121" s="832">
        <v>0.81359649122807021</v>
      </c>
      <c r="K1121" s="832">
        <v>371</v>
      </c>
      <c r="L1121" s="849">
        <v>6</v>
      </c>
      <c r="M1121" s="849">
        <v>2280</v>
      </c>
      <c r="N1121" s="832">
        <v>1</v>
      </c>
      <c r="O1121" s="832">
        <v>380</v>
      </c>
      <c r="P1121" s="849"/>
      <c r="Q1121" s="849"/>
      <c r="R1121" s="837"/>
      <c r="S1121" s="850"/>
    </row>
    <row r="1122" spans="1:19" ht="14.4" customHeight="1" x14ac:dyDescent="0.3">
      <c r="A1122" s="831" t="s">
        <v>4976</v>
      </c>
      <c r="B1122" s="832" t="s">
        <v>4992</v>
      </c>
      <c r="C1122" s="832" t="s">
        <v>608</v>
      </c>
      <c r="D1122" s="832" t="s">
        <v>2205</v>
      </c>
      <c r="E1122" s="832" t="s">
        <v>4959</v>
      </c>
      <c r="F1122" s="832" t="s">
        <v>4989</v>
      </c>
      <c r="G1122" s="832" t="s">
        <v>4990</v>
      </c>
      <c r="H1122" s="849"/>
      <c r="I1122" s="849"/>
      <c r="J1122" s="832"/>
      <c r="K1122" s="832"/>
      <c r="L1122" s="849">
        <v>2</v>
      </c>
      <c r="M1122" s="849">
        <v>808</v>
      </c>
      <c r="N1122" s="832">
        <v>1</v>
      </c>
      <c r="O1122" s="832">
        <v>404</v>
      </c>
      <c r="P1122" s="849">
        <v>8</v>
      </c>
      <c r="Q1122" s="849">
        <v>3232</v>
      </c>
      <c r="R1122" s="837">
        <v>4</v>
      </c>
      <c r="S1122" s="850">
        <v>404</v>
      </c>
    </row>
    <row r="1123" spans="1:19" ht="14.4" customHeight="1" x14ac:dyDescent="0.3">
      <c r="A1123" s="831" t="s">
        <v>4976</v>
      </c>
      <c r="B1123" s="832" t="s">
        <v>4992</v>
      </c>
      <c r="C1123" s="832" t="s">
        <v>608</v>
      </c>
      <c r="D1123" s="832" t="s">
        <v>2206</v>
      </c>
      <c r="E1123" s="832" t="s">
        <v>4959</v>
      </c>
      <c r="F1123" s="832" t="s">
        <v>4963</v>
      </c>
      <c r="G1123" s="832" t="s">
        <v>4964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2</v>
      </c>
      <c r="Q1123" s="849">
        <v>252</v>
      </c>
      <c r="R1123" s="837"/>
      <c r="S1123" s="850">
        <v>126</v>
      </c>
    </row>
    <row r="1124" spans="1:19" ht="14.4" customHeight="1" x14ac:dyDescent="0.3">
      <c r="A1124" s="831" t="s">
        <v>4976</v>
      </c>
      <c r="B1124" s="832" t="s">
        <v>4992</v>
      </c>
      <c r="C1124" s="832" t="s">
        <v>608</v>
      </c>
      <c r="D1124" s="832" t="s">
        <v>2206</v>
      </c>
      <c r="E1124" s="832" t="s">
        <v>4959</v>
      </c>
      <c r="F1124" s="832" t="s">
        <v>4969</v>
      </c>
      <c r="G1124" s="832" t="s">
        <v>4970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2</v>
      </c>
      <c r="Q1124" s="849">
        <v>614</v>
      </c>
      <c r="R1124" s="837"/>
      <c r="S1124" s="850">
        <v>307</v>
      </c>
    </row>
    <row r="1125" spans="1:19" ht="14.4" customHeight="1" x14ac:dyDescent="0.3">
      <c r="A1125" s="831" t="s">
        <v>4976</v>
      </c>
      <c r="B1125" s="832" t="s">
        <v>4992</v>
      </c>
      <c r="C1125" s="832" t="s">
        <v>608</v>
      </c>
      <c r="D1125" s="832" t="s">
        <v>2207</v>
      </c>
      <c r="E1125" s="832" t="s">
        <v>4959</v>
      </c>
      <c r="F1125" s="832" t="s">
        <v>4960</v>
      </c>
      <c r="G1125" s="832" t="s">
        <v>4961</v>
      </c>
      <c r="H1125" s="849">
        <v>4</v>
      </c>
      <c r="I1125" s="849">
        <v>940</v>
      </c>
      <c r="J1125" s="832">
        <v>0.62416998671978752</v>
      </c>
      <c r="K1125" s="832">
        <v>235</v>
      </c>
      <c r="L1125" s="849">
        <v>6</v>
      </c>
      <c r="M1125" s="849">
        <v>1506</v>
      </c>
      <c r="N1125" s="832">
        <v>1</v>
      </c>
      <c r="O1125" s="832">
        <v>251</v>
      </c>
      <c r="P1125" s="849">
        <v>12</v>
      </c>
      <c r="Q1125" s="849">
        <v>3012</v>
      </c>
      <c r="R1125" s="837">
        <v>2</v>
      </c>
      <c r="S1125" s="850">
        <v>251</v>
      </c>
    </row>
    <row r="1126" spans="1:19" ht="14.4" customHeight="1" x14ac:dyDescent="0.3">
      <c r="A1126" s="831" t="s">
        <v>4976</v>
      </c>
      <c r="B1126" s="832" t="s">
        <v>4992</v>
      </c>
      <c r="C1126" s="832" t="s">
        <v>608</v>
      </c>
      <c r="D1126" s="832" t="s">
        <v>2207</v>
      </c>
      <c r="E1126" s="832" t="s">
        <v>4959</v>
      </c>
      <c r="F1126" s="832" t="s">
        <v>4963</v>
      </c>
      <c r="G1126" s="832" t="s">
        <v>4964</v>
      </c>
      <c r="H1126" s="849">
        <v>4</v>
      </c>
      <c r="I1126" s="849">
        <v>472</v>
      </c>
      <c r="J1126" s="832">
        <v>0.46825396825396826</v>
      </c>
      <c r="K1126" s="832">
        <v>118</v>
      </c>
      <c r="L1126" s="849">
        <v>8</v>
      </c>
      <c r="M1126" s="849">
        <v>1008</v>
      </c>
      <c r="N1126" s="832">
        <v>1</v>
      </c>
      <c r="O1126" s="832">
        <v>126</v>
      </c>
      <c r="P1126" s="849">
        <v>53</v>
      </c>
      <c r="Q1126" s="849">
        <v>6678</v>
      </c>
      <c r="R1126" s="837">
        <v>6.625</v>
      </c>
      <c r="S1126" s="850">
        <v>126</v>
      </c>
    </row>
    <row r="1127" spans="1:19" ht="14.4" customHeight="1" x14ac:dyDescent="0.3">
      <c r="A1127" s="831" t="s">
        <v>4976</v>
      </c>
      <c r="B1127" s="832" t="s">
        <v>4992</v>
      </c>
      <c r="C1127" s="832" t="s">
        <v>608</v>
      </c>
      <c r="D1127" s="832" t="s">
        <v>2207</v>
      </c>
      <c r="E1127" s="832" t="s">
        <v>4959</v>
      </c>
      <c r="F1127" s="832" t="s">
        <v>4978</v>
      </c>
      <c r="G1127" s="832" t="s">
        <v>4979</v>
      </c>
      <c r="H1127" s="849">
        <v>4</v>
      </c>
      <c r="I1127" s="849">
        <v>2236</v>
      </c>
      <c r="J1127" s="832">
        <v>0.35787451984635082</v>
      </c>
      <c r="K1127" s="832">
        <v>559</v>
      </c>
      <c r="L1127" s="849">
        <v>11</v>
      </c>
      <c r="M1127" s="849">
        <v>6248</v>
      </c>
      <c r="N1127" s="832">
        <v>1</v>
      </c>
      <c r="O1127" s="832">
        <v>568</v>
      </c>
      <c r="P1127" s="849">
        <v>21</v>
      </c>
      <c r="Q1127" s="849">
        <v>11928</v>
      </c>
      <c r="R1127" s="837">
        <v>1.9090909090909092</v>
      </c>
      <c r="S1127" s="850">
        <v>568</v>
      </c>
    </row>
    <row r="1128" spans="1:19" ht="14.4" customHeight="1" x14ac:dyDescent="0.3">
      <c r="A1128" s="831" t="s">
        <v>4976</v>
      </c>
      <c r="B1128" s="832" t="s">
        <v>4992</v>
      </c>
      <c r="C1128" s="832" t="s">
        <v>608</v>
      </c>
      <c r="D1128" s="832" t="s">
        <v>2207</v>
      </c>
      <c r="E1128" s="832" t="s">
        <v>4959</v>
      </c>
      <c r="F1128" s="832" t="s">
        <v>4967</v>
      </c>
      <c r="G1128" s="832" t="s">
        <v>4968</v>
      </c>
      <c r="H1128" s="849">
        <v>2</v>
      </c>
      <c r="I1128" s="849">
        <v>170</v>
      </c>
      <c r="J1128" s="832"/>
      <c r="K1128" s="832">
        <v>85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4976</v>
      </c>
      <c r="B1129" s="832" t="s">
        <v>4992</v>
      </c>
      <c r="C1129" s="832" t="s">
        <v>608</v>
      </c>
      <c r="D1129" s="832" t="s">
        <v>2207</v>
      </c>
      <c r="E1129" s="832" t="s">
        <v>4959</v>
      </c>
      <c r="F1129" s="832" t="s">
        <v>5057</v>
      </c>
      <c r="G1129" s="832" t="s">
        <v>5058</v>
      </c>
      <c r="H1129" s="849"/>
      <c r="I1129" s="849"/>
      <c r="J1129" s="832"/>
      <c r="K1129" s="832"/>
      <c r="L1129" s="849">
        <v>3</v>
      </c>
      <c r="M1129" s="849">
        <v>360</v>
      </c>
      <c r="N1129" s="832">
        <v>1</v>
      </c>
      <c r="O1129" s="832">
        <v>120</v>
      </c>
      <c r="P1129" s="849"/>
      <c r="Q1129" s="849"/>
      <c r="R1129" s="837"/>
      <c r="S1129" s="850"/>
    </row>
    <row r="1130" spans="1:19" ht="14.4" customHeight="1" x14ac:dyDescent="0.3">
      <c r="A1130" s="831" t="s">
        <v>4976</v>
      </c>
      <c r="B1130" s="832" t="s">
        <v>4992</v>
      </c>
      <c r="C1130" s="832" t="s">
        <v>608</v>
      </c>
      <c r="D1130" s="832" t="s">
        <v>2207</v>
      </c>
      <c r="E1130" s="832" t="s">
        <v>4959</v>
      </c>
      <c r="F1130" s="832" t="s">
        <v>4971</v>
      </c>
      <c r="G1130" s="832" t="s">
        <v>4970</v>
      </c>
      <c r="H1130" s="849">
        <v>8</v>
      </c>
      <c r="I1130" s="849">
        <v>2968</v>
      </c>
      <c r="J1130" s="832">
        <v>3.905263157894737</v>
      </c>
      <c r="K1130" s="832">
        <v>371</v>
      </c>
      <c r="L1130" s="849">
        <v>2</v>
      </c>
      <c r="M1130" s="849">
        <v>760</v>
      </c>
      <c r="N1130" s="832">
        <v>1</v>
      </c>
      <c r="O1130" s="832">
        <v>380</v>
      </c>
      <c r="P1130" s="849">
        <v>3</v>
      </c>
      <c r="Q1130" s="849">
        <v>1140</v>
      </c>
      <c r="R1130" s="837">
        <v>1.5</v>
      </c>
      <c r="S1130" s="850">
        <v>380</v>
      </c>
    </row>
    <row r="1131" spans="1:19" ht="14.4" customHeight="1" x14ac:dyDescent="0.3">
      <c r="A1131" s="831" t="s">
        <v>4976</v>
      </c>
      <c r="B1131" s="832" t="s">
        <v>4992</v>
      </c>
      <c r="C1131" s="832" t="s">
        <v>608</v>
      </c>
      <c r="D1131" s="832" t="s">
        <v>2207</v>
      </c>
      <c r="E1131" s="832" t="s">
        <v>4959</v>
      </c>
      <c r="F1131" s="832" t="s">
        <v>5082</v>
      </c>
      <c r="G1131" s="832" t="s">
        <v>5083</v>
      </c>
      <c r="H1131" s="849">
        <v>1</v>
      </c>
      <c r="I1131" s="849">
        <v>272</v>
      </c>
      <c r="J1131" s="832">
        <v>0.5</v>
      </c>
      <c r="K1131" s="832">
        <v>272</v>
      </c>
      <c r="L1131" s="849">
        <v>2</v>
      </c>
      <c r="M1131" s="849">
        <v>544</v>
      </c>
      <c r="N1131" s="832">
        <v>1</v>
      </c>
      <c r="O1131" s="832">
        <v>272</v>
      </c>
      <c r="P1131" s="849">
        <v>6</v>
      </c>
      <c r="Q1131" s="849">
        <v>1632</v>
      </c>
      <c r="R1131" s="837">
        <v>3</v>
      </c>
      <c r="S1131" s="850">
        <v>272</v>
      </c>
    </row>
    <row r="1132" spans="1:19" ht="14.4" customHeight="1" x14ac:dyDescent="0.3">
      <c r="A1132" s="831" t="s">
        <v>4976</v>
      </c>
      <c r="B1132" s="832" t="s">
        <v>4992</v>
      </c>
      <c r="C1132" s="832" t="s">
        <v>608</v>
      </c>
      <c r="D1132" s="832" t="s">
        <v>2207</v>
      </c>
      <c r="E1132" s="832" t="s">
        <v>4959</v>
      </c>
      <c r="F1132" s="832" t="s">
        <v>4989</v>
      </c>
      <c r="G1132" s="832" t="s">
        <v>4990</v>
      </c>
      <c r="H1132" s="849"/>
      <c r="I1132" s="849"/>
      <c r="J1132" s="832"/>
      <c r="K1132" s="832"/>
      <c r="L1132" s="849">
        <v>2</v>
      </c>
      <c r="M1132" s="849">
        <v>808</v>
      </c>
      <c r="N1132" s="832">
        <v>1</v>
      </c>
      <c r="O1132" s="832">
        <v>404</v>
      </c>
      <c r="P1132" s="849">
        <v>5</v>
      </c>
      <c r="Q1132" s="849">
        <v>2020</v>
      </c>
      <c r="R1132" s="837">
        <v>2.5</v>
      </c>
      <c r="S1132" s="850">
        <v>404</v>
      </c>
    </row>
    <row r="1133" spans="1:19" ht="14.4" customHeight="1" x14ac:dyDescent="0.3">
      <c r="A1133" s="831" t="s">
        <v>4976</v>
      </c>
      <c r="B1133" s="832" t="s">
        <v>4992</v>
      </c>
      <c r="C1133" s="832" t="s">
        <v>608</v>
      </c>
      <c r="D1133" s="832" t="s">
        <v>2208</v>
      </c>
      <c r="E1133" s="832" t="s">
        <v>4959</v>
      </c>
      <c r="F1133" s="832" t="s">
        <v>4960</v>
      </c>
      <c r="G1133" s="832" t="s">
        <v>4961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2</v>
      </c>
      <c r="Q1133" s="849">
        <v>502</v>
      </c>
      <c r="R1133" s="837"/>
      <c r="S1133" s="850">
        <v>251</v>
      </c>
    </row>
    <row r="1134" spans="1:19" ht="14.4" customHeight="1" x14ac:dyDescent="0.3">
      <c r="A1134" s="831" t="s">
        <v>4976</v>
      </c>
      <c r="B1134" s="832" t="s">
        <v>4992</v>
      </c>
      <c r="C1134" s="832" t="s">
        <v>608</v>
      </c>
      <c r="D1134" s="832" t="s">
        <v>2208</v>
      </c>
      <c r="E1134" s="832" t="s">
        <v>4959</v>
      </c>
      <c r="F1134" s="832" t="s">
        <v>4963</v>
      </c>
      <c r="G1134" s="832" t="s">
        <v>4964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12</v>
      </c>
      <c r="Q1134" s="849">
        <v>1512</v>
      </c>
      <c r="R1134" s="837"/>
      <c r="S1134" s="850">
        <v>126</v>
      </c>
    </row>
    <row r="1135" spans="1:19" ht="14.4" customHeight="1" x14ac:dyDescent="0.3">
      <c r="A1135" s="831" t="s">
        <v>4976</v>
      </c>
      <c r="B1135" s="832" t="s">
        <v>4992</v>
      </c>
      <c r="C1135" s="832" t="s">
        <v>608</v>
      </c>
      <c r="D1135" s="832" t="s">
        <v>2208</v>
      </c>
      <c r="E1135" s="832" t="s">
        <v>4959</v>
      </c>
      <c r="F1135" s="832" t="s">
        <v>4978</v>
      </c>
      <c r="G1135" s="832" t="s">
        <v>4979</v>
      </c>
      <c r="H1135" s="849"/>
      <c r="I1135" s="849"/>
      <c r="J1135" s="832"/>
      <c r="K1135" s="832"/>
      <c r="L1135" s="849"/>
      <c r="M1135" s="849"/>
      <c r="N1135" s="832"/>
      <c r="O1135" s="832"/>
      <c r="P1135" s="849">
        <v>3</v>
      </c>
      <c r="Q1135" s="849">
        <v>1704</v>
      </c>
      <c r="R1135" s="837"/>
      <c r="S1135" s="850">
        <v>568</v>
      </c>
    </row>
    <row r="1136" spans="1:19" ht="14.4" customHeight="1" x14ac:dyDescent="0.3">
      <c r="A1136" s="831" t="s">
        <v>4976</v>
      </c>
      <c r="B1136" s="832" t="s">
        <v>4992</v>
      </c>
      <c r="C1136" s="832" t="s">
        <v>608</v>
      </c>
      <c r="D1136" s="832" t="s">
        <v>2208</v>
      </c>
      <c r="E1136" s="832" t="s">
        <v>4959</v>
      </c>
      <c r="F1136" s="832" t="s">
        <v>4971</v>
      </c>
      <c r="G1136" s="832" t="s">
        <v>4970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3</v>
      </c>
      <c r="Q1136" s="849">
        <v>1140</v>
      </c>
      <c r="R1136" s="837"/>
      <c r="S1136" s="850">
        <v>380</v>
      </c>
    </row>
    <row r="1137" spans="1:19" ht="14.4" customHeight="1" x14ac:dyDescent="0.3">
      <c r="A1137" s="831" t="s">
        <v>4976</v>
      </c>
      <c r="B1137" s="832" t="s">
        <v>4992</v>
      </c>
      <c r="C1137" s="832" t="s">
        <v>608</v>
      </c>
      <c r="D1137" s="832" t="s">
        <v>2208</v>
      </c>
      <c r="E1137" s="832" t="s">
        <v>4959</v>
      </c>
      <c r="F1137" s="832" t="s">
        <v>5082</v>
      </c>
      <c r="G1137" s="832" t="s">
        <v>5083</v>
      </c>
      <c r="H1137" s="849"/>
      <c r="I1137" s="849"/>
      <c r="J1137" s="832"/>
      <c r="K1137" s="832"/>
      <c r="L1137" s="849"/>
      <c r="M1137" s="849"/>
      <c r="N1137" s="832"/>
      <c r="O1137" s="832"/>
      <c r="P1137" s="849">
        <v>2</v>
      </c>
      <c r="Q1137" s="849">
        <v>544</v>
      </c>
      <c r="R1137" s="837"/>
      <c r="S1137" s="850">
        <v>272</v>
      </c>
    </row>
    <row r="1138" spans="1:19" ht="14.4" customHeight="1" x14ac:dyDescent="0.3">
      <c r="A1138" s="831" t="s">
        <v>4976</v>
      </c>
      <c r="B1138" s="832" t="s">
        <v>4992</v>
      </c>
      <c r="C1138" s="832" t="s">
        <v>608</v>
      </c>
      <c r="D1138" s="832" t="s">
        <v>2209</v>
      </c>
      <c r="E1138" s="832" t="s">
        <v>4959</v>
      </c>
      <c r="F1138" s="832" t="s">
        <v>4960</v>
      </c>
      <c r="G1138" s="832" t="s">
        <v>4961</v>
      </c>
      <c r="H1138" s="849"/>
      <c r="I1138" s="849"/>
      <c r="J1138" s="832"/>
      <c r="K1138" s="832"/>
      <c r="L1138" s="849"/>
      <c r="M1138" s="849"/>
      <c r="N1138" s="832"/>
      <c r="O1138" s="832"/>
      <c r="P1138" s="849">
        <v>6</v>
      </c>
      <c r="Q1138" s="849">
        <v>1506</v>
      </c>
      <c r="R1138" s="837"/>
      <c r="S1138" s="850">
        <v>251</v>
      </c>
    </row>
    <row r="1139" spans="1:19" ht="14.4" customHeight="1" x14ac:dyDescent="0.3">
      <c r="A1139" s="831" t="s">
        <v>4976</v>
      </c>
      <c r="B1139" s="832" t="s">
        <v>4992</v>
      </c>
      <c r="C1139" s="832" t="s">
        <v>608</v>
      </c>
      <c r="D1139" s="832" t="s">
        <v>2209</v>
      </c>
      <c r="E1139" s="832" t="s">
        <v>4959</v>
      </c>
      <c r="F1139" s="832" t="s">
        <v>4963</v>
      </c>
      <c r="G1139" s="832" t="s">
        <v>4964</v>
      </c>
      <c r="H1139" s="849"/>
      <c r="I1139" s="849"/>
      <c r="J1139" s="832"/>
      <c r="K1139" s="832"/>
      <c r="L1139" s="849"/>
      <c r="M1139" s="849"/>
      <c r="N1139" s="832"/>
      <c r="O1139" s="832"/>
      <c r="P1139" s="849">
        <v>8</v>
      </c>
      <c r="Q1139" s="849">
        <v>1008</v>
      </c>
      <c r="R1139" s="837"/>
      <c r="S1139" s="850">
        <v>126</v>
      </c>
    </row>
    <row r="1140" spans="1:19" ht="14.4" customHeight="1" x14ac:dyDescent="0.3">
      <c r="A1140" s="831" t="s">
        <v>4976</v>
      </c>
      <c r="B1140" s="832" t="s">
        <v>4992</v>
      </c>
      <c r="C1140" s="832" t="s">
        <v>608</v>
      </c>
      <c r="D1140" s="832" t="s">
        <v>2209</v>
      </c>
      <c r="E1140" s="832" t="s">
        <v>4959</v>
      </c>
      <c r="F1140" s="832" t="s">
        <v>4969</v>
      </c>
      <c r="G1140" s="832" t="s">
        <v>4970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307</v>
      </c>
      <c r="R1140" s="837"/>
      <c r="S1140" s="850">
        <v>307</v>
      </c>
    </row>
    <row r="1141" spans="1:19" ht="14.4" customHeight="1" x14ac:dyDescent="0.3">
      <c r="A1141" s="831" t="s">
        <v>4976</v>
      </c>
      <c r="B1141" s="832" t="s">
        <v>4992</v>
      </c>
      <c r="C1141" s="832" t="s">
        <v>608</v>
      </c>
      <c r="D1141" s="832" t="s">
        <v>2209</v>
      </c>
      <c r="E1141" s="832" t="s">
        <v>4959</v>
      </c>
      <c r="F1141" s="832" t="s">
        <v>4971</v>
      </c>
      <c r="G1141" s="832" t="s">
        <v>4970</v>
      </c>
      <c r="H1141" s="849"/>
      <c r="I1141" s="849"/>
      <c r="J1141" s="832"/>
      <c r="K1141" s="832"/>
      <c r="L1141" s="849"/>
      <c r="M1141" s="849"/>
      <c r="N1141" s="832"/>
      <c r="O1141" s="832"/>
      <c r="P1141" s="849">
        <v>7</v>
      </c>
      <c r="Q1141" s="849">
        <v>2660</v>
      </c>
      <c r="R1141" s="837"/>
      <c r="S1141" s="850">
        <v>380</v>
      </c>
    </row>
    <row r="1142" spans="1:19" ht="14.4" customHeight="1" x14ac:dyDescent="0.3">
      <c r="A1142" s="831" t="s">
        <v>4976</v>
      </c>
      <c r="B1142" s="832" t="s">
        <v>4992</v>
      </c>
      <c r="C1142" s="832" t="s">
        <v>608</v>
      </c>
      <c r="D1142" s="832" t="s">
        <v>4944</v>
      </c>
      <c r="E1142" s="832" t="s">
        <v>4959</v>
      </c>
      <c r="F1142" s="832" t="s">
        <v>4960</v>
      </c>
      <c r="G1142" s="832" t="s">
        <v>4961</v>
      </c>
      <c r="H1142" s="849"/>
      <c r="I1142" s="849"/>
      <c r="J1142" s="832"/>
      <c r="K1142" s="832"/>
      <c r="L1142" s="849">
        <v>1</v>
      </c>
      <c r="M1142" s="849">
        <v>251</v>
      </c>
      <c r="N1142" s="832">
        <v>1</v>
      </c>
      <c r="O1142" s="832">
        <v>251</v>
      </c>
      <c r="P1142" s="849">
        <v>3</v>
      </c>
      <c r="Q1142" s="849">
        <v>753</v>
      </c>
      <c r="R1142" s="837">
        <v>3</v>
      </c>
      <c r="S1142" s="850">
        <v>251</v>
      </c>
    </row>
    <row r="1143" spans="1:19" ht="14.4" customHeight="1" x14ac:dyDescent="0.3">
      <c r="A1143" s="831" t="s">
        <v>4976</v>
      </c>
      <c r="B1143" s="832" t="s">
        <v>4992</v>
      </c>
      <c r="C1143" s="832" t="s">
        <v>608</v>
      </c>
      <c r="D1143" s="832" t="s">
        <v>4944</v>
      </c>
      <c r="E1143" s="832" t="s">
        <v>4959</v>
      </c>
      <c r="F1143" s="832" t="s">
        <v>4963</v>
      </c>
      <c r="G1143" s="832" t="s">
        <v>4964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2</v>
      </c>
      <c r="Q1143" s="849">
        <v>252</v>
      </c>
      <c r="R1143" s="837"/>
      <c r="S1143" s="850">
        <v>126</v>
      </c>
    </row>
    <row r="1144" spans="1:19" ht="14.4" customHeight="1" x14ac:dyDescent="0.3">
      <c r="A1144" s="831" t="s">
        <v>4976</v>
      </c>
      <c r="B1144" s="832" t="s">
        <v>4992</v>
      </c>
      <c r="C1144" s="832" t="s">
        <v>608</v>
      </c>
      <c r="D1144" s="832" t="s">
        <v>4944</v>
      </c>
      <c r="E1144" s="832" t="s">
        <v>4959</v>
      </c>
      <c r="F1144" s="832" t="s">
        <v>5076</v>
      </c>
      <c r="G1144" s="832" t="s">
        <v>4979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495</v>
      </c>
      <c r="R1144" s="837"/>
      <c r="S1144" s="850">
        <v>495</v>
      </c>
    </row>
    <row r="1145" spans="1:19" ht="14.4" customHeight="1" x14ac:dyDescent="0.3">
      <c r="A1145" s="831" t="s">
        <v>4976</v>
      </c>
      <c r="B1145" s="832" t="s">
        <v>4992</v>
      </c>
      <c r="C1145" s="832" t="s">
        <v>608</v>
      </c>
      <c r="D1145" s="832" t="s">
        <v>4944</v>
      </c>
      <c r="E1145" s="832" t="s">
        <v>4959</v>
      </c>
      <c r="F1145" s="832" t="s">
        <v>4978</v>
      </c>
      <c r="G1145" s="832" t="s">
        <v>4979</v>
      </c>
      <c r="H1145" s="849"/>
      <c r="I1145" s="849"/>
      <c r="J1145" s="832"/>
      <c r="K1145" s="832"/>
      <c r="L1145" s="849"/>
      <c r="M1145" s="849"/>
      <c r="N1145" s="832"/>
      <c r="O1145" s="832"/>
      <c r="P1145" s="849">
        <v>1</v>
      </c>
      <c r="Q1145" s="849">
        <v>568</v>
      </c>
      <c r="R1145" s="837"/>
      <c r="S1145" s="850">
        <v>568</v>
      </c>
    </row>
    <row r="1146" spans="1:19" ht="14.4" customHeight="1" x14ac:dyDescent="0.3">
      <c r="A1146" s="831" t="s">
        <v>4976</v>
      </c>
      <c r="B1146" s="832" t="s">
        <v>4992</v>
      </c>
      <c r="C1146" s="832" t="s">
        <v>608</v>
      </c>
      <c r="D1146" s="832" t="s">
        <v>4944</v>
      </c>
      <c r="E1146" s="832" t="s">
        <v>4959</v>
      </c>
      <c r="F1146" s="832" t="s">
        <v>5057</v>
      </c>
      <c r="G1146" s="832" t="s">
        <v>5058</v>
      </c>
      <c r="H1146" s="849"/>
      <c r="I1146" s="849"/>
      <c r="J1146" s="832"/>
      <c r="K1146" s="832"/>
      <c r="L1146" s="849">
        <v>4</v>
      </c>
      <c r="M1146" s="849">
        <v>480</v>
      </c>
      <c r="N1146" s="832">
        <v>1</v>
      </c>
      <c r="O1146" s="832">
        <v>120</v>
      </c>
      <c r="P1146" s="849"/>
      <c r="Q1146" s="849"/>
      <c r="R1146" s="837"/>
      <c r="S1146" s="850"/>
    </row>
    <row r="1147" spans="1:19" ht="14.4" customHeight="1" x14ac:dyDescent="0.3">
      <c r="A1147" s="831" t="s">
        <v>4976</v>
      </c>
      <c r="B1147" s="832" t="s">
        <v>4992</v>
      </c>
      <c r="C1147" s="832" t="s">
        <v>608</v>
      </c>
      <c r="D1147" s="832" t="s">
        <v>4944</v>
      </c>
      <c r="E1147" s="832" t="s">
        <v>4959</v>
      </c>
      <c r="F1147" s="832" t="s">
        <v>4969</v>
      </c>
      <c r="G1147" s="832" t="s">
        <v>4970</v>
      </c>
      <c r="H1147" s="849">
        <v>2</v>
      </c>
      <c r="I1147" s="849">
        <v>598</v>
      </c>
      <c r="J1147" s="832"/>
      <c r="K1147" s="832">
        <v>299</v>
      </c>
      <c r="L1147" s="849"/>
      <c r="M1147" s="849"/>
      <c r="N1147" s="832"/>
      <c r="O1147" s="832"/>
      <c r="P1147" s="849">
        <v>2</v>
      </c>
      <c r="Q1147" s="849">
        <v>614</v>
      </c>
      <c r="R1147" s="837"/>
      <c r="S1147" s="850">
        <v>307</v>
      </c>
    </row>
    <row r="1148" spans="1:19" ht="14.4" customHeight="1" x14ac:dyDescent="0.3">
      <c r="A1148" s="831" t="s">
        <v>4976</v>
      </c>
      <c r="B1148" s="832" t="s">
        <v>4992</v>
      </c>
      <c r="C1148" s="832" t="s">
        <v>608</v>
      </c>
      <c r="D1148" s="832" t="s">
        <v>4946</v>
      </c>
      <c r="E1148" s="832" t="s">
        <v>4959</v>
      </c>
      <c r="F1148" s="832" t="s">
        <v>4963</v>
      </c>
      <c r="G1148" s="832" t="s">
        <v>4964</v>
      </c>
      <c r="H1148" s="849">
        <v>3</v>
      </c>
      <c r="I1148" s="849">
        <v>354</v>
      </c>
      <c r="J1148" s="832"/>
      <c r="K1148" s="832">
        <v>118</v>
      </c>
      <c r="L1148" s="849"/>
      <c r="M1148" s="849"/>
      <c r="N1148" s="832"/>
      <c r="O1148" s="832"/>
      <c r="P1148" s="849"/>
      <c r="Q1148" s="849"/>
      <c r="R1148" s="837"/>
      <c r="S1148" s="850"/>
    </row>
    <row r="1149" spans="1:19" ht="14.4" customHeight="1" x14ac:dyDescent="0.3">
      <c r="A1149" s="831" t="s">
        <v>4976</v>
      </c>
      <c r="B1149" s="832" t="s">
        <v>4992</v>
      </c>
      <c r="C1149" s="832" t="s">
        <v>608</v>
      </c>
      <c r="D1149" s="832" t="s">
        <v>4946</v>
      </c>
      <c r="E1149" s="832" t="s">
        <v>4959</v>
      </c>
      <c r="F1149" s="832" t="s">
        <v>4967</v>
      </c>
      <c r="G1149" s="832" t="s">
        <v>4968</v>
      </c>
      <c r="H1149" s="849">
        <v>3</v>
      </c>
      <c r="I1149" s="849">
        <v>255</v>
      </c>
      <c r="J1149" s="832"/>
      <c r="K1149" s="832">
        <v>85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4976</v>
      </c>
      <c r="B1150" s="832" t="s">
        <v>4992</v>
      </c>
      <c r="C1150" s="832" t="s">
        <v>608</v>
      </c>
      <c r="D1150" s="832" t="s">
        <v>4946</v>
      </c>
      <c r="E1150" s="832" t="s">
        <v>4959</v>
      </c>
      <c r="F1150" s="832" t="s">
        <v>4969</v>
      </c>
      <c r="G1150" s="832" t="s">
        <v>4970</v>
      </c>
      <c r="H1150" s="849">
        <v>3</v>
      </c>
      <c r="I1150" s="849">
        <v>897</v>
      </c>
      <c r="J1150" s="832"/>
      <c r="K1150" s="832">
        <v>299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4976</v>
      </c>
      <c r="B1151" s="832" t="s">
        <v>4992</v>
      </c>
      <c r="C1151" s="832" t="s">
        <v>608</v>
      </c>
      <c r="D1151" s="832" t="s">
        <v>2210</v>
      </c>
      <c r="E1151" s="832" t="s">
        <v>4959</v>
      </c>
      <c r="F1151" s="832" t="s">
        <v>4960</v>
      </c>
      <c r="G1151" s="832" t="s">
        <v>4961</v>
      </c>
      <c r="H1151" s="849">
        <v>1</v>
      </c>
      <c r="I1151" s="849">
        <v>235</v>
      </c>
      <c r="J1151" s="832"/>
      <c r="K1151" s="832">
        <v>235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4976</v>
      </c>
      <c r="B1152" s="832" t="s">
        <v>4992</v>
      </c>
      <c r="C1152" s="832" t="s">
        <v>608</v>
      </c>
      <c r="D1152" s="832" t="s">
        <v>2210</v>
      </c>
      <c r="E1152" s="832" t="s">
        <v>4959</v>
      </c>
      <c r="F1152" s="832" t="s">
        <v>4963</v>
      </c>
      <c r="G1152" s="832" t="s">
        <v>4964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2</v>
      </c>
      <c r="Q1152" s="849">
        <v>252</v>
      </c>
      <c r="R1152" s="837"/>
      <c r="S1152" s="850">
        <v>126</v>
      </c>
    </row>
    <row r="1153" spans="1:19" ht="14.4" customHeight="1" x14ac:dyDescent="0.3">
      <c r="A1153" s="831" t="s">
        <v>4976</v>
      </c>
      <c r="B1153" s="832" t="s">
        <v>4992</v>
      </c>
      <c r="C1153" s="832" t="s">
        <v>608</v>
      </c>
      <c r="D1153" s="832" t="s">
        <v>2210</v>
      </c>
      <c r="E1153" s="832" t="s">
        <v>4959</v>
      </c>
      <c r="F1153" s="832" t="s">
        <v>5076</v>
      </c>
      <c r="G1153" s="832" t="s">
        <v>4979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2</v>
      </c>
      <c r="Q1153" s="849">
        <v>990</v>
      </c>
      <c r="R1153" s="837"/>
      <c r="S1153" s="850">
        <v>495</v>
      </c>
    </row>
    <row r="1154" spans="1:19" ht="14.4" customHeight="1" x14ac:dyDescent="0.3">
      <c r="A1154" s="831" t="s">
        <v>4976</v>
      </c>
      <c r="B1154" s="832" t="s">
        <v>4992</v>
      </c>
      <c r="C1154" s="832" t="s">
        <v>608</v>
      </c>
      <c r="D1154" s="832" t="s">
        <v>2210</v>
      </c>
      <c r="E1154" s="832" t="s">
        <v>4959</v>
      </c>
      <c r="F1154" s="832" t="s">
        <v>4969</v>
      </c>
      <c r="G1154" s="832" t="s">
        <v>4970</v>
      </c>
      <c r="H1154" s="849">
        <v>1</v>
      </c>
      <c r="I1154" s="849">
        <v>299</v>
      </c>
      <c r="J1154" s="832"/>
      <c r="K1154" s="832">
        <v>299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4976</v>
      </c>
      <c r="B1155" s="832" t="s">
        <v>4992</v>
      </c>
      <c r="C1155" s="832" t="s">
        <v>608</v>
      </c>
      <c r="D1155" s="832" t="s">
        <v>2210</v>
      </c>
      <c r="E1155" s="832" t="s">
        <v>4959</v>
      </c>
      <c r="F1155" s="832" t="s">
        <v>4971</v>
      </c>
      <c r="G1155" s="832" t="s">
        <v>4970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2</v>
      </c>
      <c r="Q1155" s="849">
        <v>760</v>
      </c>
      <c r="R1155" s="837"/>
      <c r="S1155" s="850">
        <v>380</v>
      </c>
    </row>
    <row r="1156" spans="1:19" ht="14.4" customHeight="1" x14ac:dyDescent="0.3">
      <c r="A1156" s="831" t="s">
        <v>4976</v>
      </c>
      <c r="B1156" s="832" t="s">
        <v>4992</v>
      </c>
      <c r="C1156" s="832" t="s">
        <v>608</v>
      </c>
      <c r="D1156" s="832" t="s">
        <v>4947</v>
      </c>
      <c r="E1156" s="832" t="s">
        <v>4959</v>
      </c>
      <c r="F1156" s="832" t="s">
        <v>4960</v>
      </c>
      <c r="G1156" s="832" t="s">
        <v>4961</v>
      </c>
      <c r="H1156" s="849">
        <v>9</v>
      </c>
      <c r="I1156" s="849">
        <v>2115</v>
      </c>
      <c r="J1156" s="832"/>
      <c r="K1156" s="832">
        <v>235</v>
      </c>
      <c r="L1156" s="849"/>
      <c r="M1156" s="849"/>
      <c r="N1156" s="832"/>
      <c r="O1156" s="832"/>
      <c r="P1156" s="849">
        <v>5</v>
      </c>
      <c r="Q1156" s="849">
        <v>1255</v>
      </c>
      <c r="R1156" s="837"/>
      <c r="S1156" s="850">
        <v>251</v>
      </c>
    </row>
    <row r="1157" spans="1:19" ht="14.4" customHeight="1" x14ac:dyDescent="0.3">
      <c r="A1157" s="831" t="s">
        <v>4976</v>
      </c>
      <c r="B1157" s="832" t="s">
        <v>4992</v>
      </c>
      <c r="C1157" s="832" t="s">
        <v>608</v>
      </c>
      <c r="D1157" s="832" t="s">
        <v>4947</v>
      </c>
      <c r="E1157" s="832" t="s">
        <v>4959</v>
      </c>
      <c r="F1157" s="832" t="s">
        <v>4963</v>
      </c>
      <c r="G1157" s="832" t="s">
        <v>4964</v>
      </c>
      <c r="H1157" s="849">
        <v>8</v>
      </c>
      <c r="I1157" s="849">
        <v>944</v>
      </c>
      <c r="J1157" s="832"/>
      <c r="K1157" s="832">
        <v>118</v>
      </c>
      <c r="L1157" s="849"/>
      <c r="M1157" s="849"/>
      <c r="N1157" s="832"/>
      <c r="O1157" s="832"/>
      <c r="P1157" s="849">
        <v>5</v>
      </c>
      <c r="Q1157" s="849">
        <v>630</v>
      </c>
      <c r="R1157" s="837"/>
      <c r="S1157" s="850">
        <v>126</v>
      </c>
    </row>
    <row r="1158" spans="1:19" ht="14.4" customHeight="1" x14ac:dyDescent="0.3">
      <c r="A1158" s="831" t="s">
        <v>4976</v>
      </c>
      <c r="B1158" s="832" t="s">
        <v>4992</v>
      </c>
      <c r="C1158" s="832" t="s">
        <v>608</v>
      </c>
      <c r="D1158" s="832" t="s">
        <v>4947</v>
      </c>
      <c r="E1158" s="832" t="s">
        <v>4959</v>
      </c>
      <c r="F1158" s="832" t="s">
        <v>4978</v>
      </c>
      <c r="G1158" s="832" t="s">
        <v>4979</v>
      </c>
      <c r="H1158" s="849">
        <v>10</v>
      </c>
      <c r="I1158" s="849">
        <v>5590</v>
      </c>
      <c r="J1158" s="832"/>
      <c r="K1158" s="832">
        <v>559</v>
      </c>
      <c r="L1158" s="849"/>
      <c r="M1158" s="849"/>
      <c r="N1158" s="832"/>
      <c r="O1158" s="832"/>
      <c r="P1158" s="849">
        <v>2</v>
      </c>
      <c r="Q1158" s="849">
        <v>1136</v>
      </c>
      <c r="R1158" s="837"/>
      <c r="S1158" s="850">
        <v>568</v>
      </c>
    </row>
    <row r="1159" spans="1:19" ht="14.4" customHeight="1" x14ac:dyDescent="0.3">
      <c r="A1159" s="831" t="s">
        <v>4976</v>
      </c>
      <c r="B1159" s="832" t="s">
        <v>4992</v>
      </c>
      <c r="C1159" s="832" t="s">
        <v>608</v>
      </c>
      <c r="D1159" s="832" t="s">
        <v>4947</v>
      </c>
      <c r="E1159" s="832" t="s">
        <v>4959</v>
      </c>
      <c r="F1159" s="832" t="s">
        <v>5090</v>
      </c>
      <c r="G1159" s="832" t="s">
        <v>5091</v>
      </c>
      <c r="H1159" s="849">
        <v>3</v>
      </c>
      <c r="I1159" s="849">
        <v>2472</v>
      </c>
      <c r="J1159" s="832"/>
      <c r="K1159" s="832">
        <v>824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4976</v>
      </c>
      <c r="B1160" s="832" t="s">
        <v>4992</v>
      </c>
      <c r="C1160" s="832" t="s">
        <v>608</v>
      </c>
      <c r="D1160" s="832" t="s">
        <v>4947</v>
      </c>
      <c r="E1160" s="832" t="s">
        <v>4959</v>
      </c>
      <c r="F1160" s="832" t="s">
        <v>4971</v>
      </c>
      <c r="G1160" s="832" t="s">
        <v>4970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2</v>
      </c>
      <c r="Q1160" s="849">
        <v>760</v>
      </c>
      <c r="R1160" s="837"/>
      <c r="S1160" s="850">
        <v>380</v>
      </c>
    </row>
    <row r="1161" spans="1:19" ht="14.4" customHeight="1" x14ac:dyDescent="0.3">
      <c r="A1161" s="831" t="s">
        <v>4976</v>
      </c>
      <c r="B1161" s="832" t="s">
        <v>4992</v>
      </c>
      <c r="C1161" s="832" t="s">
        <v>608</v>
      </c>
      <c r="D1161" s="832" t="s">
        <v>4947</v>
      </c>
      <c r="E1161" s="832" t="s">
        <v>4959</v>
      </c>
      <c r="F1161" s="832" t="s">
        <v>5082</v>
      </c>
      <c r="G1161" s="832" t="s">
        <v>5083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1</v>
      </c>
      <c r="Q1161" s="849">
        <v>272</v>
      </c>
      <c r="R1161" s="837"/>
      <c r="S1161" s="850">
        <v>272</v>
      </c>
    </row>
    <row r="1162" spans="1:19" ht="14.4" customHeight="1" x14ac:dyDescent="0.3">
      <c r="A1162" s="831" t="s">
        <v>4976</v>
      </c>
      <c r="B1162" s="832" t="s">
        <v>4992</v>
      </c>
      <c r="C1162" s="832" t="s">
        <v>608</v>
      </c>
      <c r="D1162" s="832" t="s">
        <v>4947</v>
      </c>
      <c r="E1162" s="832" t="s">
        <v>4959</v>
      </c>
      <c r="F1162" s="832" t="s">
        <v>4989</v>
      </c>
      <c r="G1162" s="832" t="s">
        <v>4990</v>
      </c>
      <c r="H1162" s="849">
        <v>2</v>
      </c>
      <c r="I1162" s="849">
        <v>790</v>
      </c>
      <c r="J1162" s="832"/>
      <c r="K1162" s="832">
        <v>395</v>
      </c>
      <c r="L1162" s="849"/>
      <c r="M1162" s="849"/>
      <c r="N1162" s="832"/>
      <c r="O1162" s="832"/>
      <c r="P1162" s="849">
        <v>1</v>
      </c>
      <c r="Q1162" s="849">
        <v>404</v>
      </c>
      <c r="R1162" s="837"/>
      <c r="S1162" s="850">
        <v>404</v>
      </c>
    </row>
    <row r="1163" spans="1:19" ht="14.4" customHeight="1" x14ac:dyDescent="0.3">
      <c r="A1163" s="831" t="s">
        <v>4976</v>
      </c>
      <c r="B1163" s="832" t="s">
        <v>4992</v>
      </c>
      <c r="C1163" s="832" t="s">
        <v>608</v>
      </c>
      <c r="D1163" s="832" t="s">
        <v>4948</v>
      </c>
      <c r="E1163" s="832" t="s">
        <v>4959</v>
      </c>
      <c r="F1163" s="832" t="s">
        <v>4960</v>
      </c>
      <c r="G1163" s="832" t="s">
        <v>4961</v>
      </c>
      <c r="H1163" s="849"/>
      <c r="I1163" s="849"/>
      <c r="J1163" s="832"/>
      <c r="K1163" s="832"/>
      <c r="L1163" s="849">
        <v>5</v>
      </c>
      <c r="M1163" s="849">
        <v>1255</v>
      </c>
      <c r="N1163" s="832">
        <v>1</v>
      </c>
      <c r="O1163" s="832">
        <v>251</v>
      </c>
      <c r="P1163" s="849">
        <v>17</v>
      </c>
      <c r="Q1163" s="849">
        <v>4267</v>
      </c>
      <c r="R1163" s="837">
        <v>3.4</v>
      </c>
      <c r="S1163" s="850">
        <v>251</v>
      </c>
    </row>
    <row r="1164" spans="1:19" ht="14.4" customHeight="1" x14ac:dyDescent="0.3">
      <c r="A1164" s="831" t="s">
        <v>4976</v>
      </c>
      <c r="B1164" s="832" t="s">
        <v>4992</v>
      </c>
      <c r="C1164" s="832" t="s">
        <v>608</v>
      </c>
      <c r="D1164" s="832" t="s">
        <v>4948</v>
      </c>
      <c r="E1164" s="832" t="s">
        <v>4959</v>
      </c>
      <c r="F1164" s="832" t="s">
        <v>4963</v>
      </c>
      <c r="G1164" s="832" t="s">
        <v>4964</v>
      </c>
      <c r="H1164" s="849"/>
      <c r="I1164" s="849"/>
      <c r="J1164" s="832"/>
      <c r="K1164" s="832"/>
      <c r="L1164" s="849">
        <v>8</v>
      </c>
      <c r="M1164" s="849">
        <v>1008</v>
      </c>
      <c r="N1164" s="832">
        <v>1</v>
      </c>
      <c r="O1164" s="832">
        <v>126</v>
      </c>
      <c r="P1164" s="849">
        <v>7</v>
      </c>
      <c r="Q1164" s="849">
        <v>882</v>
      </c>
      <c r="R1164" s="837">
        <v>0.875</v>
      </c>
      <c r="S1164" s="850">
        <v>126</v>
      </c>
    </row>
    <row r="1165" spans="1:19" ht="14.4" customHeight="1" x14ac:dyDescent="0.3">
      <c r="A1165" s="831" t="s">
        <v>4976</v>
      </c>
      <c r="B1165" s="832" t="s">
        <v>4992</v>
      </c>
      <c r="C1165" s="832" t="s">
        <v>608</v>
      </c>
      <c r="D1165" s="832" t="s">
        <v>4948</v>
      </c>
      <c r="E1165" s="832" t="s">
        <v>4959</v>
      </c>
      <c r="F1165" s="832" t="s">
        <v>5076</v>
      </c>
      <c r="G1165" s="832" t="s">
        <v>4979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10</v>
      </c>
      <c r="Q1165" s="849">
        <v>4950</v>
      </c>
      <c r="R1165" s="837"/>
      <c r="S1165" s="850">
        <v>495</v>
      </c>
    </row>
    <row r="1166" spans="1:19" ht="14.4" customHeight="1" x14ac:dyDescent="0.3">
      <c r="A1166" s="831" t="s">
        <v>4976</v>
      </c>
      <c r="B1166" s="832" t="s">
        <v>4992</v>
      </c>
      <c r="C1166" s="832" t="s">
        <v>608</v>
      </c>
      <c r="D1166" s="832" t="s">
        <v>4948</v>
      </c>
      <c r="E1166" s="832" t="s">
        <v>4959</v>
      </c>
      <c r="F1166" s="832" t="s">
        <v>5077</v>
      </c>
      <c r="G1166" s="832" t="s">
        <v>5078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2</v>
      </c>
      <c r="Q1166" s="849">
        <v>1376</v>
      </c>
      <c r="R1166" s="837"/>
      <c r="S1166" s="850">
        <v>688</v>
      </c>
    </row>
    <row r="1167" spans="1:19" ht="14.4" customHeight="1" x14ac:dyDescent="0.3">
      <c r="A1167" s="831" t="s">
        <v>4976</v>
      </c>
      <c r="B1167" s="832" t="s">
        <v>4992</v>
      </c>
      <c r="C1167" s="832" t="s">
        <v>608</v>
      </c>
      <c r="D1167" s="832" t="s">
        <v>4948</v>
      </c>
      <c r="E1167" s="832" t="s">
        <v>4959</v>
      </c>
      <c r="F1167" s="832" t="s">
        <v>4978</v>
      </c>
      <c r="G1167" s="832" t="s">
        <v>4979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8</v>
      </c>
      <c r="Q1167" s="849">
        <v>4544</v>
      </c>
      <c r="R1167" s="837"/>
      <c r="S1167" s="850">
        <v>568</v>
      </c>
    </row>
    <row r="1168" spans="1:19" ht="14.4" customHeight="1" x14ac:dyDescent="0.3">
      <c r="A1168" s="831" t="s">
        <v>4976</v>
      </c>
      <c r="B1168" s="832" t="s">
        <v>4992</v>
      </c>
      <c r="C1168" s="832" t="s">
        <v>608</v>
      </c>
      <c r="D1168" s="832" t="s">
        <v>4948</v>
      </c>
      <c r="E1168" s="832" t="s">
        <v>4959</v>
      </c>
      <c r="F1168" s="832" t="s">
        <v>5079</v>
      </c>
      <c r="G1168" s="832" t="s">
        <v>5078</v>
      </c>
      <c r="H1168" s="849"/>
      <c r="I1168" s="849"/>
      <c r="J1168" s="832"/>
      <c r="K1168" s="832"/>
      <c r="L1168" s="849">
        <v>5</v>
      </c>
      <c r="M1168" s="849">
        <v>3805</v>
      </c>
      <c r="N1168" s="832">
        <v>1</v>
      </c>
      <c r="O1168" s="832">
        <v>761</v>
      </c>
      <c r="P1168" s="849">
        <v>2</v>
      </c>
      <c r="Q1168" s="849">
        <v>1522</v>
      </c>
      <c r="R1168" s="837">
        <v>0.4</v>
      </c>
      <c r="S1168" s="850">
        <v>761</v>
      </c>
    </row>
    <row r="1169" spans="1:19" ht="14.4" customHeight="1" x14ac:dyDescent="0.3">
      <c r="A1169" s="831" t="s">
        <v>4976</v>
      </c>
      <c r="B1169" s="832" t="s">
        <v>4992</v>
      </c>
      <c r="C1169" s="832" t="s">
        <v>608</v>
      </c>
      <c r="D1169" s="832" t="s">
        <v>4948</v>
      </c>
      <c r="E1169" s="832" t="s">
        <v>4959</v>
      </c>
      <c r="F1169" s="832" t="s">
        <v>4980</v>
      </c>
      <c r="G1169" s="832" t="s">
        <v>4981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1</v>
      </c>
      <c r="Q1169" s="849">
        <v>462</v>
      </c>
      <c r="R1169" s="837"/>
      <c r="S1169" s="850">
        <v>462</v>
      </c>
    </row>
    <row r="1170" spans="1:19" ht="14.4" customHeight="1" x14ac:dyDescent="0.3">
      <c r="A1170" s="831" t="s">
        <v>4976</v>
      </c>
      <c r="B1170" s="832" t="s">
        <v>4992</v>
      </c>
      <c r="C1170" s="832" t="s">
        <v>608</v>
      </c>
      <c r="D1170" s="832" t="s">
        <v>4948</v>
      </c>
      <c r="E1170" s="832" t="s">
        <v>4959</v>
      </c>
      <c r="F1170" s="832" t="s">
        <v>4967</v>
      </c>
      <c r="G1170" s="832" t="s">
        <v>4968</v>
      </c>
      <c r="H1170" s="849"/>
      <c r="I1170" s="849"/>
      <c r="J1170" s="832"/>
      <c r="K1170" s="832"/>
      <c r="L1170" s="849">
        <v>5</v>
      </c>
      <c r="M1170" s="849">
        <v>425</v>
      </c>
      <c r="N1170" s="832">
        <v>1</v>
      </c>
      <c r="O1170" s="832">
        <v>85</v>
      </c>
      <c r="P1170" s="849">
        <v>11</v>
      </c>
      <c r="Q1170" s="849">
        <v>935</v>
      </c>
      <c r="R1170" s="837">
        <v>2.2000000000000002</v>
      </c>
      <c r="S1170" s="850">
        <v>85</v>
      </c>
    </row>
    <row r="1171" spans="1:19" ht="14.4" customHeight="1" x14ac:dyDescent="0.3">
      <c r="A1171" s="831" t="s">
        <v>4976</v>
      </c>
      <c r="B1171" s="832" t="s">
        <v>4992</v>
      </c>
      <c r="C1171" s="832" t="s">
        <v>608</v>
      </c>
      <c r="D1171" s="832" t="s">
        <v>4948</v>
      </c>
      <c r="E1171" s="832" t="s">
        <v>4959</v>
      </c>
      <c r="F1171" s="832" t="s">
        <v>4969</v>
      </c>
      <c r="G1171" s="832" t="s">
        <v>4970</v>
      </c>
      <c r="H1171" s="849">
        <v>6</v>
      </c>
      <c r="I1171" s="849">
        <v>1794</v>
      </c>
      <c r="J1171" s="832"/>
      <c r="K1171" s="832">
        <v>299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" customHeight="1" x14ac:dyDescent="0.3">
      <c r="A1172" s="831" t="s">
        <v>4976</v>
      </c>
      <c r="B1172" s="832" t="s">
        <v>4992</v>
      </c>
      <c r="C1172" s="832" t="s">
        <v>608</v>
      </c>
      <c r="D1172" s="832" t="s">
        <v>4948</v>
      </c>
      <c r="E1172" s="832" t="s">
        <v>4959</v>
      </c>
      <c r="F1172" s="832" t="s">
        <v>4971</v>
      </c>
      <c r="G1172" s="832" t="s">
        <v>4970</v>
      </c>
      <c r="H1172" s="849">
        <v>2</v>
      </c>
      <c r="I1172" s="849">
        <v>742</v>
      </c>
      <c r="J1172" s="832">
        <v>0.27894736842105261</v>
      </c>
      <c r="K1172" s="832">
        <v>371</v>
      </c>
      <c r="L1172" s="849">
        <v>7</v>
      </c>
      <c r="M1172" s="849">
        <v>2660</v>
      </c>
      <c r="N1172" s="832">
        <v>1</v>
      </c>
      <c r="O1172" s="832">
        <v>380</v>
      </c>
      <c r="P1172" s="849">
        <v>23</v>
      </c>
      <c r="Q1172" s="849">
        <v>8740</v>
      </c>
      <c r="R1172" s="837">
        <v>3.2857142857142856</v>
      </c>
      <c r="S1172" s="850">
        <v>380</v>
      </c>
    </row>
    <row r="1173" spans="1:19" ht="14.4" customHeight="1" x14ac:dyDescent="0.3">
      <c r="A1173" s="831" t="s">
        <v>4976</v>
      </c>
      <c r="B1173" s="832" t="s">
        <v>4992</v>
      </c>
      <c r="C1173" s="832" t="s">
        <v>608</v>
      </c>
      <c r="D1173" s="832" t="s">
        <v>2211</v>
      </c>
      <c r="E1173" s="832" t="s">
        <v>4959</v>
      </c>
      <c r="F1173" s="832" t="s">
        <v>4960</v>
      </c>
      <c r="G1173" s="832" t="s">
        <v>4961</v>
      </c>
      <c r="H1173" s="849"/>
      <c r="I1173" s="849"/>
      <c r="J1173" s="832"/>
      <c r="K1173" s="832"/>
      <c r="L1173" s="849"/>
      <c r="M1173" s="849"/>
      <c r="N1173" s="832"/>
      <c r="O1173" s="832"/>
      <c r="P1173" s="849">
        <v>2</v>
      </c>
      <c r="Q1173" s="849">
        <v>502</v>
      </c>
      <c r="R1173" s="837"/>
      <c r="S1173" s="850">
        <v>251</v>
      </c>
    </row>
    <row r="1174" spans="1:19" ht="14.4" customHeight="1" x14ac:dyDescent="0.3">
      <c r="A1174" s="831" t="s">
        <v>4976</v>
      </c>
      <c r="B1174" s="832" t="s">
        <v>4992</v>
      </c>
      <c r="C1174" s="832" t="s">
        <v>608</v>
      </c>
      <c r="D1174" s="832" t="s">
        <v>2211</v>
      </c>
      <c r="E1174" s="832" t="s">
        <v>4959</v>
      </c>
      <c r="F1174" s="832" t="s">
        <v>4963</v>
      </c>
      <c r="G1174" s="832" t="s">
        <v>4964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4</v>
      </c>
      <c r="Q1174" s="849">
        <v>504</v>
      </c>
      <c r="R1174" s="837"/>
      <c r="S1174" s="850">
        <v>126</v>
      </c>
    </row>
    <row r="1175" spans="1:19" ht="14.4" customHeight="1" x14ac:dyDescent="0.3">
      <c r="A1175" s="831" t="s">
        <v>4976</v>
      </c>
      <c r="B1175" s="832" t="s">
        <v>4992</v>
      </c>
      <c r="C1175" s="832" t="s">
        <v>608</v>
      </c>
      <c r="D1175" s="832" t="s">
        <v>2211</v>
      </c>
      <c r="E1175" s="832" t="s">
        <v>4959</v>
      </c>
      <c r="F1175" s="832" t="s">
        <v>4971</v>
      </c>
      <c r="G1175" s="832" t="s">
        <v>4970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3</v>
      </c>
      <c r="Q1175" s="849">
        <v>1140</v>
      </c>
      <c r="R1175" s="837"/>
      <c r="S1175" s="850">
        <v>380</v>
      </c>
    </row>
    <row r="1176" spans="1:19" ht="14.4" customHeight="1" x14ac:dyDescent="0.3">
      <c r="A1176" s="831" t="s">
        <v>4976</v>
      </c>
      <c r="B1176" s="832" t="s">
        <v>4992</v>
      </c>
      <c r="C1176" s="832" t="s">
        <v>608</v>
      </c>
      <c r="D1176" s="832" t="s">
        <v>2212</v>
      </c>
      <c r="E1176" s="832" t="s">
        <v>4959</v>
      </c>
      <c r="F1176" s="832" t="s">
        <v>4960</v>
      </c>
      <c r="G1176" s="832" t="s">
        <v>4961</v>
      </c>
      <c r="H1176" s="849">
        <v>1</v>
      </c>
      <c r="I1176" s="849">
        <v>235</v>
      </c>
      <c r="J1176" s="832">
        <v>0.93625498007968122</v>
      </c>
      <c r="K1176" s="832">
        <v>235</v>
      </c>
      <c r="L1176" s="849">
        <v>1</v>
      </c>
      <c r="M1176" s="849">
        <v>251</v>
      </c>
      <c r="N1176" s="832">
        <v>1</v>
      </c>
      <c r="O1176" s="832">
        <v>251</v>
      </c>
      <c r="P1176" s="849">
        <v>1</v>
      </c>
      <c r="Q1176" s="849">
        <v>251</v>
      </c>
      <c r="R1176" s="837">
        <v>1</v>
      </c>
      <c r="S1176" s="850">
        <v>251</v>
      </c>
    </row>
    <row r="1177" spans="1:19" ht="14.4" customHeight="1" x14ac:dyDescent="0.3">
      <c r="A1177" s="831" t="s">
        <v>4976</v>
      </c>
      <c r="B1177" s="832" t="s">
        <v>4992</v>
      </c>
      <c r="C1177" s="832" t="s">
        <v>608</v>
      </c>
      <c r="D1177" s="832" t="s">
        <v>2212</v>
      </c>
      <c r="E1177" s="832" t="s">
        <v>4959</v>
      </c>
      <c r="F1177" s="832" t="s">
        <v>4963</v>
      </c>
      <c r="G1177" s="832" t="s">
        <v>4964</v>
      </c>
      <c r="H1177" s="849">
        <v>4</v>
      </c>
      <c r="I1177" s="849">
        <v>472</v>
      </c>
      <c r="J1177" s="832">
        <v>3.746031746031746</v>
      </c>
      <c r="K1177" s="832">
        <v>118</v>
      </c>
      <c r="L1177" s="849">
        <v>1</v>
      </c>
      <c r="M1177" s="849">
        <v>126</v>
      </c>
      <c r="N1177" s="832">
        <v>1</v>
      </c>
      <c r="O1177" s="832">
        <v>126</v>
      </c>
      <c r="P1177" s="849">
        <v>2</v>
      </c>
      <c r="Q1177" s="849">
        <v>252</v>
      </c>
      <c r="R1177" s="837">
        <v>2</v>
      </c>
      <c r="S1177" s="850">
        <v>126</v>
      </c>
    </row>
    <row r="1178" spans="1:19" ht="14.4" customHeight="1" x14ac:dyDescent="0.3">
      <c r="A1178" s="831" t="s">
        <v>4976</v>
      </c>
      <c r="B1178" s="832" t="s">
        <v>4992</v>
      </c>
      <c r="C1178" s="832" t="s">
        <v>608</v>
      </c>
      <c r="D1178" s="832" t="s">
        <v>2212</v>
      </c>
      <c r="E1178" s="832" t="s">
        <v>4959</v>
      </c>
      <c r="F1178" s="832" t="s">
        <v>4978</v>
      </c>
      <c r="G1178" s="832" t="s">
        <v>4979</v>
      </c>
      <c r="H1178" s="849">
        <v>6</v>
      </c>
      <c r="I1178" s="849">
        <v>3354</v>
      </c>
      <c r="J1178" s="832"/>
      <c r="K1178" s="832">
        <v>559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4976</v>
      </c>
      <c r="B1179" s="832" t="s">
        <v>4992</v>
      </c>
      <c r="C1179" s="832" t="s">
        <v>608</v>
      </c>
      <c r="D1179" s="832" t="s">
        <v>2212</v>
      </c>
      <c r="E1179" s="832" t="s">
        <v>4959</v>
      </c>
      <c r="F1179" s="832" t="s">
        <v>4980</v>
      </c>
      <c r="G1179" s="832" t="s">
        <v>4981</v>
      </c>
      <c r="H1179" s="849">
        <v>1</v>
      </c>
      <c r="I1179" s="849">
        <v>449</v>
      </c>
      <c r="J1179" s="832"/>
      <c r="K1179" s="832">
        <v>449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 t="s">
        <v>4976</v>
      </c>
      <c r="B1180" s="832" t="s">
        <v>4992</v>
      </c>
      <c r="C1180" s="832" t="s">
        <v>608</v>
      </c>
      <c r="D1180" s="832" t="s">
        <v>2212</v>
      </c>
      <c r="E1180" s="832" t="s">
        <v>4959</v>
      </c>
      <c r="F1180" s="832" t="s">
        <v>4969</v>
      </c>
      <c r="G1180" s="832" t="s">
        <v>4970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2</v>
      </c>
      <c r="Q1180" s="849">
        <v>614</v>
      </c>
      <c r="R1180" s="837"/>
      <c r="S1180" s="850">
        <v>307</v>
      </c>
    </row>
    <row r="1181" spans="1:19" ht="14.4" customHeight="1" x14ac:dyDescent="0.3">
      <c r="A1181" s="831" t="s">
        <v>4976</v>
      </c>
      <c r="B1181" s="832" t="s">
        <v>4992</v>
      </c>
      <c r="C1181" s="832" t="s">
        <v>608</v>
      </c>
      <c r="D1181" s="832" t="s">
        <v>2212</v>
      </c>
      <c r="E1181" s="832" t="s">
        <v>4959</v>
      </c>
      <c r="F1181" s="832" t="s">
        <v>4971</v>
      </c>
      <c r="G1181" s="832" t="s">
        <v>4970</v>
      </c>
      <c r="H1181" s="849"/>
      <c r="I1181" s="849"/>
      <c r="J1181" s="832"/>
      <c r="K1181" s="832"/>
      <c r="L1181" s="849">
        <v>1</v>
      </c>
      <c r="M1181" s="849">
        <v>380</v>
      </c>
      <c r="N1181" s="832">
        <v>1</v>
      </c>
      <c r="O1181" s="832">
        <v>380</v>
      </c>
      <c r="P1181" s="849"/>
      <c r="Q1181" s="849"/>
      <c r="R1181" s="837"/>
      <c r="S1181" s="850"/>
    </row>
    <row r="1182" spans="1:19" ht="14.4" customHeight="1" x14ac:dyDescent="0.3">
      <c r="A1182" s="831" t="s">
        <v>4976</v>
      </c>
      <c r="B1182" s="832" t="s">
        <v>4992</v>
      </c>
      <c r="C1182" s="832" t="s">
        <v>608</v>
      </c>
      <c r="D1182" s="832" t="s">
        <v>2214</v>
      </c>
      <c r="E1182" s="832" t="s">
        <v>4959</v>
      </c>
      <c r="F1182" s="832" t="s">
        <v>4960</v>
      </c>
      <c r="G1182" s="832" t="s">
        <v>4961</v>
      </c>
      <c r="H1182" s="849">
        <v>2</v>
      </c>
      <c r="I1182" s="849">
        <v>470</v>
      </c>
      <c r="J1182" s="832">
        <v>1.8725099601593624</v>
      </c>
      <c r="K1182" s="832">
        <v>235</v>
      </c>
      <c r="L1182" s="849">
        <v>1</v>
      </c>
      <c r="M1182" s="849">
        <v>251</v>
      </c>
      <c r="N1182" s="832">
        <v>1</v>
      </c>
      <c r="O1182" s="832">
        <v>251</v>
      </c>
      <c r="P1182" s="849"/>
      <c r="Q1182" s="849"/>
      <c r="R1182" s="837"/>
      <c r="S1182" s="850"/>
    </row>
    <row r="1183" spans="1:19" ht="14.4" customHeight="1" x14ac:dyDescent="0.3">
      <c r="A1183" s="831" t="s">
        <v>4976</v>
      </c>
      <c r="B1183" s="832" t="s">
        <v>4992</v>
      </c>
      <c r="C1183" s="832" t="s">
        <v>608</v>
      </c>
      <c r="D1183" s="832" t="s">
        <v>2214</v>
      </c>
      <c r="E1183" s="832" t="s">
        <v>4959</v>
      </c>
      <c r="F1183" s="832" t="s">
        <v>4963</v>
      </c>
      <c r="G1183" s="832" t="s">
        <v>4964</v>
      </c>
      <c r="H1183" s="849">
        <v>4</v>
      </c>
      <c r="I1183" s="849">
        <v>472</v>
      </c>
      <c r="J1183" s="832"/>
      <c r="K1183" s="832">
        <v>118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4976</v>
      </c>
      <c r="B1184" s="832" t="s">
        <v>4992</v>
      </c>
      <c r="C1184" s="832" t="s">
        <v>608</v>
      </c>
      <c r="D1184" s="832" t="s">
        <v>2214</v>
      </c>
      <c r="E1184" s="832" t="s">
        <v>4959</v>
      </c>
      <c r="F1184" s="832" t="s">
        <v>4978</v>
      </c>
      <c r="G1184" s="832" t="s">
        <v>4979</v>
      </c>
      <c r="H1184" s="849">
        <v>6</v>
      </c>
      <c r="I1184" s="849">
        <v>3354</v>
      </c>
      <c r="J1184" s="832"/>
      <c r="K1184" s="832">
        <v>559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4976</v>
      </c>
      <c r="B1185" s="832" t="s">
        <v>4992</v>
      </c>
      <c r="C1185" s="832" t="s">
        <v>608</v>
      </c>
      <c r="D1185" s="832" t="s">
        <v>2214</v>
      </c>
      <c r="E1185" s="832" t="s">
        <v>4959</v>
      </c>
      <c r="F1185" s="832" t="s">
        <v>4967</v>
      </c>
      <c r="G1185" s="832" t="s">
        <v>4968</v>
      </c>
      <c r="H1185" s="849">
        <v>6</v>
      </c>
      <c r="I1185" s="849">
        <v>510</v>
      </c>
      <c r="J1185" s="832"/>
      <c r="K1185" s="832">
        <v>85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4976</v>
      </c>
      <c r="B1186" s="832" t="s">
        <v>4992</v>
      </c>
      <c r="C1186" s="832" t="s">
        <v>608</v>
      </c>
      <c r="D1186" s="832" t="s">
        <v>2214</v>
      </c>
      <c r="E1186" s="832" t="s">
        <v>4959</v>
      </c>
      <c r="F1186" s="832" t="s">
        <v>4989</v>
      </c>
      <c r="G1186" s="832" t="s">
        <v>4990</v>
      </c>
      <c r="H1186" s="849">
        <v>2</v>
      </c>
      <c r="I1186" s="849">
        <v>790</v>
      </c>
      <c r="J1186" s="832">
        <v>0.9777227722772277</v>
      </c>
      <c r="K1186" s="832">
        <v>395</v>
      </c>
      <c r="L1186" s="849">
        <v>2</v>
      </c>
      <c r="M1186" s="849">
        <v>808</v>
      </c>
      <c r="N1186" s="832">
        <v>1</v>
      </c>
      <c r="O1186" s="832">
        <v>404</v>
      </c>
      <c r="P1186" s="849"/>
      <c r="Q1186" s="849"/>
      <c r="R1186" s="837"/>
      <c r="S1186" s="850"/>
    </row>
    <row r="1187" spans="1:19" ht="14.4" customHeight="1" x14ac:dyDescent="0.3">
      <c r="A1187" s="831" t="s">
        <v>4976</v>
      </c>
      <c r="B1187" s="832" t="s">
        <v>4992</v>
      </c>
      <c r="C1187" s="832" t="s">
        <v>608</v>
      </c>
      <c r="D1187" s="832" t="s">
        <v>4952</v>
      </c>
      <c r="E1187" s="832" t="s">
        <v>4959</v>
      </c>
      <c r="F1187" s="832" t="s">
        <v>4963</v>
      </c>
      <c r="G1187" s="832" t="s">
        <v>4964</v>
      </c>
      <c r="H1187" s="849">
        <v>1</v>
      </c>
      <c r="I1187" s="849">
        <v>118</v>
      </c>
      <c r="J1187" s="832">
        <v>0.93650793650793651</v>
      </c>
      <c r="K1187" s="832">
        <v>118</v>
      </c>
      <c r="L1187" s="849">
        <v>1</v>
      </c>
      <c r="M1187" s="849">
        <v>126</v>
      </c>
      <c r="N1187" s="832">
        <v>1</v>
      </c>
      <c r="O1187" s="832">
        <v>126</v>
      </c>
      <c r="P1187" s="849"/>
      <c r="Q1187" s="849"/>
      <c r="R1187" s="837"/>
      <c r="S1187" s="850"/>
    </row>
    <row r="1188" spans="1:19" ht="14.4" customHeight="1" x14ac:dyDescent="0.3">
      <c r="A1188" s="831" t="s">
        <v>4976</v>
      </c>
      <c r="B1188" s="832" t="s">
        <v>4992</v>
      </c>
      <c r="C1188" s="832" t="s">
        <v>608</v>
      </c>
      <c r="D1188" s="832" t="s">
        <v>4952</v>
      </c>
      <c r="E1188" s="832" t="s">
        <v>4959</v>
      </c>
      <c r="F1188" s="832" t="s">
        <v>4978</v>
      </c>
      <c r="G1188" s="832" t="s">
        <v>4979</v>
      </c>
      <c r="H1188" s="849">
        <v>1</v>
      </c>
      <c r="I1188" s="849">
        <v>559</v>
      </c>
      <c r="J1188" s="832"/>
      <c r="K1188" s="832">
        <v>559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4976</v>
      </c>
      <c r="B1189" s="832" t="s">
        <v>4992</v>
      </c>
      <c r="C1189" s="832" t="s">
        <v>608</v>
      </c>
      <c r="D1189" s="832" t="s">
        <v>4952</v>
      </c>
      <c r="E1189" s="832" t="s">
        <v>4959</v>
      </c>
      <c r="F1189" s="832" t="s">
        <v>4969</v>
      </c>
      <c r="G1189" s="832" t="s">
        <v>4970</v>
      </c>
      <c r="H1189" s="849"/>
      <c r="I1189" s="849"/>
      <c r="J1189" s="832"/>
      <c r="K1189" s="832"/>
      <c r="L1189" s="849">
        <v>1</v>
      </c>
      <c r="M1189" s="849">
        <v>307</v>
      </c>
      <c r="N1189" s="832">
        <v>1</v>
      </c>
      <c r="O1189" s="832">
        <v>307</v>
      </c>
      <c r="P1189" s="849"/>
      <c r="Q1189" s="849"/>
      <c r="R1189" s="837"/>
      <c r="S1189" s="850"/>
    </row>
    <row r="1190" spans="1:19" ht="14.4" customHeight="1" x14ac:dyDescent="0.3">
      <c r="A1190" s="831" t="s">
        <v>4976</v>
      </c>
      <c r="B1190" s="832" t="s">
        <v>4992</v>
      </c>
      <c r="C1190" s="832" t="s">
        <v>608</v>
      </c>
      <c r="D1190" s="832" t="s">
        <v>4954</v>
      </c>
      <c r="E1190" s="832" t="s">
        <v>4959</v>
      </c>
      <c r="F1190" s="832" t="s">
        <v>4960</v>
      </c>
      <c r="G1190" s="832" t="s">
        <v>4961</v>
      </c>
      <c r="H1190" s="849"/>
      <c r="I1190" s="849"/>
      <c r="J1190" s="832"/>
      <c r="K1190" s="832"/>
      <c r="L1190" s="849">
        <v>1</v>
      </c>
      <c r="M1190" s="849">
        <v>251</v>
      </c>
      <c r="N1190" s="832">
        <v>1</v>
      </c>
      <c r="O1190" s="832">
        <v>251</v>
      </c>
      <c r="P1190" s="849"/>
      <c r="Q1190" s="849"/>
      <c r="R1190" s="837"/>
      <c r="S1190" s="850"/>
    </row>
    <row r="1191" spans="1:19" ht="14.4" customHeight="1" x14ac:dyDescent="0.3">
      <c r="A1191" s="831" t="s">
        <v>4976</v>
      </c>
      <c r="B1191" s="832" t="s">
        <v>4992</v>
      </c>
      <c r="C1191" s="832" t="s">
        <v>608</v>
      </c>
      <c r="D1191" s="832" t="s">
        <v>4954</v>
      </c>
      <c r="E1191" s="832" t="s">
        <v>4959</v>
      </c>
      <c r="F1191" s="832" t="s">
        <v>4963</v>
      </c>
      <c r="G1191" s="832" t="s">
        <v>4964</v>
      </c>
      <c r="H1191" s="849">
        <v>1</v>
      </c>
      <c r="I1191" s="849">
        <v>118</v>
      </c>
      <c r="J1191" s="832">
        <v>0.1873015873015873</v>
      </c>
      <c r="K1191" s="832">
        <v>118</v>
      </c>
      <c r="L1191" s="849">
        <v>5</v>
      </c>
      <c r="M1191" s="849">
        <v>630</v>
      </c>
      <c r="N1191" s="832">
        <v>1</v>
      </c>
      <c r="O1191" s="832">
        <v>126</v>
      </c>
      <c r="P1191" s="849"/>
      <c r="Q1191" s="849"/>
      <c r="R1191" s="837"/>
      <c r="S1191" s="850"/>
    </row>
    <row r="1192" spans="1:19" ht="14.4" customHeight="1" x14ac:dyDescent="0.3">
      <c r="A1192" s="831" t="s">
        <v>4976</v>
      </c>
      <c r="B1192" s="832" t="s">
        <v>4992</v>
      </c>
      <c r="C1192" s="832" t="s">
        <v>608</v>
      </c>
      <c r="D1192" s="832" t="s">
        <v>4954</v>
      </c>
      <c r="E1192" s="832" t="s">
        <v>4959</v>
      </c>
      <c r="F1192" s="832" t="s">
        <v>4969</v>
      </c>
      <c r="G1192" s="832" t="s">
        <v>4970</v>
      </c>
      <c r="H1192" s="849">
        <v>1</v>
      </c>
      <c r="I1192" s="849">
        <v>299</v>
      </c>
      <c r="J1192" s="832">
        <v>0.19478827361563517</v>
      </c>
      <c r="K1192" s="832">
        <v>299</v>
      </c>
      <c r="L1192" s="849">
        <v>5</v>
      </c>
      <c r="M1192" s="849">
        <v>1535</v>
      </c>
      <c r="N1192" s="832">
        <v>1</v>
      </c>
      <c r="O1192" s="832">
        <v>307</v>
      </c>
      <c r="P1192" s="849"/>
      <c r="Q1192" s="849"/>
      <c r="R1192" s="837"/>
      <c r="S1192" s="850"/>
    </row>
    <row r="1193" spans="1:19" ht="14.4" customHeight="1" x14ac:dyDescent="0.3">
      <c r="A1193" s="831" t="s">
        <v>4976</v>
      </c>
      <c r="B1193" s="832" t="s">
        <v>4992</v>
      </c>
      <c r="C1193" s="832" t="s">
        <v>608</v>
      </c>
      <c r="D1193" s="832" t="s">
        <v>2215</v>
      </c>
      <c r="E1193" s="832" t="s">
        <v>4959</v>
      </c>
      <c r="F1193" s="832" t="s">
        <v>4960</v>
      </c>
      <c r="G1193" s="832" t="s">
        <v>4961</v>
      </c>
      <c r="H1193" s="849">
        <v>4</v>
      </c>
      <c r="I1193" s="849">
        <v>940</v>
      </c>
      <c r="J1193" s="832">
        <v>1.248339973439575</v>
      </c>
      <c r="K1193" s="832">
        <v>235</v>
      </c>
      <c r="L1193" s="849">
        <v>3</v>
      </c>
      <c r="M1193" s="849">
        <v>753</v>
      </c>
      <c r="N1193" s="832">
        <v>1</v>
      </c>
      <c r="O1193" s="832">
        <v>251</v>
      </c>
      <c r="P1193" s="849">
        <v>6</v>
      </c>
      <c r="Q1193" s="849">
        <v>1506</v>
      </c>
      <c r="R1193" s="837">
        <v>2</v>
      </c>
      <c r="S1193" s="850">
        <v>251</v>
      </c>
    </row>
    <row r="1194" spans="1:19" ht="14.4" customHeight="1" x14ac:dyDescent="0.3">
      <c r="A1194" s="831" t="s">
        <v>4976</v>
      </c>
      <c r="B1194" s="832" t="s">
        <v>4992</v>
      </c>
      <c r="C1194" s="832" t="s">
        <v>608</v>
      </c>
      <c r="D1194" s="832" t="s">
        <v>2215</v>
      </c>
      <c r="E1194" s="832" t="s">
        <v>4959</v>
      </c>
      <c r="F1194" s="832" t="s">
        <v>4963</v>
      </c>
      <c r="G1194" s="832" t="s">
        <v>4964</v>
      </c>
      <c r="H1194" s="849">
        <v>8</v>
      </c>
      <c r="I1194" s="849">
        <v>944</v>
      </c>
      <c r="J1194" s="832">
        <v>1.0702947845804989</v>
      </c>
      <c r="K1194" s="832">
        <v>118</v>
      </c>
      <c r="L1194" s="849">
        <v>7</v>
      </c>
      <c r="M1194" s="849">
        <v>882</v>
      </c>
      <c r="N1194" s="832">
        <v>1</v>
      </c>
      <c r="O1194" s="832">
        <v>126</v>
      </c>
      <c r="P1194" s="849">
        <v>14</v>
      </c>
      <c r="Q1194" s="849">
        <v>1764</v>
      </c>
      <c r="R1194" s="837">
        <v>2</v>
      </c>
      <c r="S1194" s="850">
        <v>126</v>
      </c>
    </row>
    <row r="1195" spans="1:19" ht="14.4" customHeight="1" x14ac:dyDescent="0.3">
      <c r="A1195" s="831" t="s">
        <v>4976</v>
      </c>
      <c r="B1195" s="832" t="s">
        <v>4992</v>
      </c>
      <c r="C1195" s="832" t="s">
        <v>608</v>
      </c>
      <c r="D1195" s="832" t="s">
        <v>2215</v>
      </c>
      <c r="E1195" s="832" t="s">
        <v>4959</v>
      </c>
      <c r="F1195" s="832" t="s">
        <v>5076</v>
      </c>
      <c r="G1195" s="832" t="s">
        <v>4979</v>
      </c>
      <c r="H1195" s="849">
        <v>13</v>
      </c>
      <c r="I1195" s="849">
        <v>6331</v>
      </c>
      <c r="J1195" s="832">
        <v>0.91356421356421358</v>
      </c>
      <c r="K1195" s="832">
        <v>487</v>
      </c>
      <c r="L1195" s="849">
        <v>14</v>
      </c>
      <c r="M1195" s="849">
        <v>6930</v>
      </c>
      <c r="N1195" s="832">
        <v>1</v>
      </c>
      <c r="O1195" s="832">
        <v>495</v>
      </c>
      <c r="P1195" s="849">
        <v>13</v>
      </c>
      <c r="Q1195" s="849">
        <v>6435</v>
      </c>
      <c r="R1195" s="837">
        <v>0.9285714285714286</v>
      </c>
      <c r="S1195" s="850">
        <v>495</v>
      </c>
    </row>
    <row r="1196" spans="1:19" ht="14.4" customHeight="1" x14ac:dyDescent="0.3">
      <c r="A1196" s="831" t="s">
        <v>4976</v>
      </c>
      <c r="B1196" s="832" t="s">
        <v>4992</v>
      </c>
      <c r="C1196" s="832" t="s">
        <v>608</v>
      </c>
      <c r="D1196" s="832" t="s">
        <v>2215</v>
      </c>
      <c r="E1196" s="832" t="s">
        <v>4959</v>
      </c>
      <c r="F1196" s="832" t="s">
        <v>4978</v>
      </c>
      <c r="G1196" s="832" t="s">
        <v>4979</v>
      </c>
      <c r="H1196" s="849"/>
      <c r="I1196" s="849"/>
      <c r="J1196" s="832"/>
      <c r="K1196" s="832"/>
      <c r="L1196" s="849">
        <v>4</v>
      </c>
      <c r="M1196" s="849">
        <v>2272</v>
      </c>
      <c r="N1196" s="832">
        <v>1</v>
      </c>
      <c r="O1196" s="832">
        <v>568</v>
      </c>
      <c r="P1196" s="849"/>
      <c r="Q1196" s="849"/>
      <c r="R1196" s="837"/>
      <c r="S1196" s="850"/>
    </row>
    <row r="1197" spans="1:19" ht="14.4" customHeight="1" x14ac:dyDescent="0.3">
      <c r="A1197" s="831" t="s">
        <v>4976</v>
      </c>
      <c r="B1197" s="832" t="s">
        <v>4992</v>
      </c>
      <c r="C1197" s="832" t="s">
        <v>608</v>
      </c>
      <c r="D1197" s="832" t="s">
        <v>2215</v>
      </c>
      <c r="E1197" s="832" t="s">
        <v>4959</v>
      </c>
      <c r="F1197" s="832" t="s">
        <v>4969</v>
      </c>
      <c r="G1197" s="832" t="s">
        <v>4970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2</v>
      </c>
      <c r="Q1197" s="849">
        <v>614</v>
      </c>
      <c r="R1197" s="837"/>
      <c r="S1197" s="850">
        <v>307</v>
      </c>
    </row>
    <row r="1198" spans="1:19" ht="14.4" customHeight="1" x14ac:dyDescent="0.3">
      <c r="A1198" s="831" t="s">
        <v>4976</v>
      </c>
      <c r="B1198" s="832" t="s">
        <v>4992</v>
      </c>
      <c r="C1198" s="832" t="s">
        <v>608</v>
      </c>
      <c r="D1198" s="832" t="s">
        <v>2215</v>
      </c>
      <c r="E1198" s="832" t="s">
        <v>4959</v>
      </c>
      <c r="F1198" s="832" t="s">
        <v>5082</v>
      </c>
      <c r="G1198" s="832" t="s">
        <v>5083</v>
      </c>
      <c r="H1198" s="849"/>
      <c r="I1198" s="849"/>
      <c r="J1198" s="832"/>
      <c r="K1198" s="832"/>
      <c r="L1198" s="849">
        <v>1</v>
      </c>
      <c r="M1198" s="849">
        <v>272</v>
      </c>
      <c r="N1198" s="832">
        <v>1</v>
      </c>
      <c r="O1198" s="832">
        <v>272</v>
      </c>
      <c r="P1198" s="849"/>
      <c r="Q1198" s="849"/>
      <c r="R1198" s="837"/>
      <c r="S1198" s="850"/>
    </row>
    <row r="1199" spans="1:19" ht="14.4" customHeight="1" x14ac:dyDescent="0.3">
      <c r="A1199" s="831" t="s">
        <v>4976</v>
      </c>
      <c r="B1199" s="832" t="s">
        <v>4992</v>
      </c>
      <c r="C1199" s="832" t="s">
        <v>608</v>
      </c>
      <c r="D1199" s="832" t="s">
        <v>2216</v>
      </c>
      <c r="E1199" s="832" t="s">
        <v>4959</v>
      </c>
      <c r="F1199" s="832" t="s">
        <v>4960</v>
      </c>
      <c r="G1199" s="832" t="s">
        <v>4961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1</v>
      </c>
      <c r="Q1199" s="849">
        <v>251</v>
      </c>
      <c r="R1199" s="837"/>
      <c r="S1199" s="850">
        <v>251</v>
      </c>
    </row>
    <row r="1200" spans="1:19" ht="14.4" customHeight="1" x14ac:dyDescent="0.3">
      <c r="A1200" s="831" t="s">
        <v>4976</v>
      </c>
      <c r="B1200" s="832" t="s">
        <v>4992</v>
      </c>
      <c r="C1200" s="832" t="s">
        <v>608</v>
      </c>
      <c r="D1200" s="832" t="s">
        <v>2216</v>
      </c>
      <c r="E1200" s="832" t="s">
        <v>4959</v>
      </c>
      <c r="F1200" s="832" t="s">
        <v>4963</v>
      </c>
      <c r="G1200" s="832" t="s">
        <v>4964</v>
      </c>
      <c r="H1200" s="849"/>
      <c r="I1200" s="849"/>
      <c r="J1200" s="832"/>
      <c r="K1200" s="832"/>
      <c r="L1200" s="849">
        <v>8</v>
      </c>
      <c r="M1200" s="849">
        <v>1008</v>
      </c>
      <c r="N1200" s="832">
        <v>1</v>
      </c>
      <c r="O1200" s="832">
        <v>126</v>
      </c>
      <c r="P1200" s="849">
        <v>12</v>
      </c>
      <c r="Q1200" s="849">
        <v>1512</v>
      </c>
      <c r="R1200" s="837">
        <v>1.5</v>
      </c>
      <c r="S1200" s="850">
        <v>126</v>
      </c>
    </row>
    <row r="1201" spans="1:19" ht="14.4" customHeight="1" x14ac:dyDescent="0.3">
      <c r="A1201" s="831" t="s">
        <v>4976</v>
      </c>
      <c r="B1201" s="832" t="s">
        <v>4992</v>
      </c>
      <c r="C1201" s="832" t="s">
        <v>608</v>
      </c>
      <c r="D1201" s="832" t="s">
        <v>2216</v>
      </c>
      <c r="E1201" s="832" t="s">
        <v>4959</v>
      </c>
      <c r="F1201" s="832" t="s">
        <v>4969</v>
      </c>
      <c r="G1201" s="832" t="s">
        <v>4970</v>
      </c>
      <c r="H1201" s="849"/>
      <c r="I1201" s="849"/>
      <c r="J1201" s="832"/>
      <c r="K1201" s="832"/>
      <c r="L1201" s="849">
        <v>2</v>
      </c>
      <c r="M1201" s="849">
        <v>614</v>
      </c>
      <c r="N1201" s="832">
        <v>1</v>
      </c>
      <c r="O1201" s="832">
        <v>307</v>
      </c>
      <c r="P1201" s="849">
        <v>2</v>
      </c>
      <c r="Q1201" s="849">
        <v>614</v>
      </c>
      <c r="R1201" s="837">
        <v>1</v>
      </c>
      <c r="S1201" s="850">
        <v>307</v>
      </c>
    </row>
    <row r="1202" spans="1:19" ht="14.4" customHeight="1" x14ac:dyDescent="0.3">
      <c r="A1202" s="831" t="s">
        <v>4976</v>
      </c>
      <c r="B1202" s="832" t="s">
        <v>4992</v>
      </c>
      <c r="C1202" s="832" t="s">
        <v>608</v>
      </c>
      <c r="D1202" s="832" t="s">
        <v>2216</v>
      </c>
      <c r="E1202" s="832" t="s">
        <v>4959</v>
      </c>
      <c r="F1202" s="832" t="s">
        <v>4971</v>
      </c>
      <c r="G1202" s="832" t="s">
        <v>4970</v>
      </c>
      <c r="H1202" s="849"/>
      <c r="I1202" s="849"/>
      <c r="J1202" s="832"/>
      <c r="K1202" s="832"/>
      <c r="L1202" s="849"/>
      <c r="M1202" s="849"/>
      <c r="N1202" s="832"/>
      <c r="O1202" s="832"/>
      <c r="P1202" s="849">
        <v>19</v>
      </c>
      <c r="Q1202" s="849">
        <v>7220</v>
      </c>
      <c r="R1202" s="837"/>
      <c r="S1202" s="850">
        <v>380</v>
      </c>
    </row>
    <row r="1203" spans="1:19" ht="14.4" customHeight="1" x14ac:dyDescent="0.3">
      <c r="A1203" s="831" t="s">
        <v>4976</v>
      </c>
      <c r="B1203" s="832" t="s">
        <v>4992</v>
      </c>
      <c r="C1203" s="832" t="s">
        <v>608</v>
      </c>
      <c r="D1203" s="832" t="s">
        <v>4956</v>
      </c>
      <c r="E1203" s="832" t="s">
        <v>4959</v>
      </c>
      <c r="F1203" s="832" t="s">
        <v>4960</v>
      </c>
      <c r="G1203" s="832" t="s">
        <v>4961</v>
      </c>
      <c r="H1203" s="849">
        <v>1</v>
      </c>
      <c r="I1203" s="849">
        <v>235</v>
      </c>
      <c r="J1203" s="832">
        <v>0.11703187250996015</v>
      </c>
      <c r="K1203" s="832">
        <v>235</v>
      </c>
      <c r="L1203" s="849">
        <v>8</v>
      </c>
      <c r="M1203" s="849">
        <v>2008</v>
      </c>
      <c r="N1203" s="832">
        <v>1</v>
      </c>
      <c r="O1203" s="832">
        <v>251</v>
      </c>
      <c r="P1203" s="849"/>
      <c r="Q1203" s="849"/>
      <c r="R1203" s="837"/>
      <c r="S1203" s="850"/>
    </row>
    <row r="1204" spans="1:19" ht="14.4" customHeight="1" x14ac:dyDescent="0.3">
      <c r="A1204" s="831" t="s">
        <v>4976</v>
      </c>
      <c r="B1204" s="832" t="s">
        <v>4992</v>
      </c>
      <c r="C1204" s="832" t="s">
        <v>608</v>
      </c>
      <c r="D1204" s="832" t="s">
        <v>4956</v>
      </c>
      <c r="E1204" s="832" t="s">
        <v>4959</v>
      </c>
      <c r="F1204" s="832" t="s">
        <v>4963</v>
      </c>
      <c r="G1204" s="832" t="s">
        <v>4964</v>
      </c>
      <c r="H1204" s="849"/>
      <c r="I1204" s="849"/>
      <c r="J1204" s="832"/>
      <c r="K1204" s="832"/>
      <c r="L1204" s="849">
        <v>11</v>
      </c>
      <c r="M1204" s="849">
        <v>1386</v>
      </c>
      <c r="N1204" s="832">
        <v>1</v>
      </c>
      <c r="O1204" s="832">
        <v>126</v>
      </c>
      <c r="P1204" s="849"/>
      <c r="Q1204" s="849"/>
      <c r="R1204" s="837"/>
      <c r="S1204" s="850"/>
    </row>
    <row r="1205" spans="1:19" ht="14.4" customHeight="1" x14ac:dyDescent="0.3">
      <c r="A1205" s="831" t="s">
        <v>4976</v>
      </c>
      <c r="B1205" s="832" t="s">
        <v>4992</v>
      </c>
      <c r="C1205" s="832" t="s">
        <v>608</v>
      </c>
      <c r="D1205" s="832" t="s">
        <v>4956</v>
      </c>
      <c r="E1205" s="832" t="s">
        <v>4959</v>
      </c>
      <c r="F1205" s="832" t="s">
        <v>4978</v>
      </c>
      <c r="G1205" s="832" t="s">
        <v>4979</v>
      </c>
      <c r="H1205" s="849"/>
      <c r="I1205" s="849"/>
      <c r="J1205" s="832"/>
      <c r="K1205" s="832"/>
      <c r="L1205" s="849">
        <v>11</v>
      </c>
      <c r="M1205" s="849">
        <v>6248</v>
      </c>
      <c r="N1205" s="832">
        <v>1</v>
      </c>
      <c r="O1205" s="832">
        <v>568</v>
      </c>
      <c r="P1205" s="849"/>
      <c r="Q1205" s="849"/>
      <c r="R1205" s="837"/>
      <c r="S1205" s="850"/>
    </row>
    <row r="1206" spans="1:19" ht="14.4" customHeight="1" x14ac:dyDescent="0.3">
      <c r="A1206" s="831" t="s">
        <v>4976</v>
      </c>
      <c r="B1206" s="832" t="s">
        <v>4992</v>
      </c>
      <c r="C1206" s="832" t="s">
        <v>608</v>
      </c>
      <c r="D1206" s="832" t="s">
        <v>4956</v>
      </c>
      <c r="E1206" s="832" t="s">
        <v>4959</v>
      </c>
      <c r="F1206" s="832" t="s">
        <v>4980</v>
      </c>
      <c r="G1206" s="832" t="s">
        <v>4981</v>
      </c>
      <c r="H1206" s="849"/>
      <c r="I1206" s="849"/>
      <c r="J1206" s="832"/>
      <c r="K1206" s="832"/>
      <c r="L1206" s="849">
        <v>3</v>
      </c>
      <c r="M1206" s="849">
        <v>1386</v>
      </c>
      <c r="N1206" s="832">
        <v>1</v>
      </c>
      <c r="O1206" s="832">
        <v>462</v>
      </c>
      <c r="P1206" s="849"/>
      <c r="Q1206" s="849"/>
      <c r="R1206" s="837"/>
      <c r="S1206" s="850"/>
    </row>
    <row r="1207" spans="1:19" ht="14.4" customHeight="1" x14ac:dyDescent="0.3">
      <c r="A1207" s="831" t="s">
        <v>4976</v>
      </c>
      <c r="B1207" s="832" t="s">
        <v>4992</v>
      </c>
      <c r="C1207" s="832" t="s">
        <v>608</v>
      </c>
      <c r="D1207" s="832" t="s">
        <v>4956</v>
      </c>
      <c r="E1207" s="832" t="s">
        <v>4959</v>
      </c>
      <c r="F1207" s="832" t="s">
        <v>5090</v>
      </c>
      <c r="G1207" s="832" t="s">
        <v>5091</v>
      </c>
      <c r="H1207" s="849"/>
      <c r="I1207" s="849"/>
      <c r="J1207" s="832"/>
      <c r="K1207" s="832"/>
      <c r="L1207" s="849">
        <v>3</v>
      </c>
      <c r="M1207" s="849">
        <v>2499</v>
      </c>
      <c r="N1207" s="832">
        <v>1</v>
      </c>
      <c r="O1207" s="832">
        <v>833</v>
      </c>
      <c r="P1207" s="849"/>
      <c r="Q1207" s="849"/>
      <c r="R1207" s="837"/>
      <c r="S1207" s="850"/>
    </row>
    <row r="1208" spans="1:19" ht="14.4" customHeight="1" x14ac:dyDescent="0.3">
      <c r="A1208" s="831" t="s">
        <v>4976</v>
      </c>
      <c r="B1208" s="832" t="s">
        <v>4992</v>
      </c>
      <c r="C1208" s="832" t="s">
        <v>608</v>
      </c>
      <c r="D1208" s="832" t="s">
        <v>4956</v>
      </c>
      <c r="E1208" s="832" t="s">
        <v>4959</v>
      </c>
      <c r="F1208" s="832" t="s">
        <v>4967</v>
      </c>
      <c r="G1208" s="832" t="s">
        <v>4968</v>
      </c>
      <c r="H1208" s="849"/>
      <c r="I1208" s="849"/>
      <c r="J1208" s="832"/>
      <c r="K1208" s="832"/>
      <c r="L1208" s="849">
        <v>11</v>
      </c>
      <c r="M1208" s="849">
        <v>935</v>
      </c>
      <c r="N1208" s="832">
        <v>1</v>
      </c>
      <c r="O1208" s="832">
        <v>85</v>
      </c>
      <c r="P1208" s="849"/>
      <c r="Q1208" s="849"/>
      <c r="R1208" s="837"/>
      <c r="S1208" s="850"/>
    </row>
    <row r="1209" spans="1:19" ht="14.4" customHeight="1" x14ac:dyDescent="0.3">
      <c r="A1209" s="831" t="s">
        <v>4976</v>
      </c>
      <c r="B1209" s="832" t="s">
        <v>4992</v>
      </c>
      <c r="C1209" s="832" t="s">
        <v>608</v>
      </c>
      <c r="D1209" s="832" t="s">
        <v>4956</v>
      </c>
      <c r="E1209" s="832" t="s">
        <v>4959</v>
      </c>
      <c r="F1209" s="832" t="s">
        <v>4971</v>
      </c>
      <c r="G1209" s="832" t="s">
        <v>4970</v>
      </c>
      <c r="H1209" s="849"/>
      <c r="I1209" s="849"/>
      <c r="J1209" s="832"/>
      <c r="K1209" s="832"/>
      <c r="L1209" s="849">
        <v>4</v>
      </c>
      <c r="M1209" s="849">
        <v>1520</v>
      </c>
      <c r="N1209" s="832">
        <v>1</v>
      </c>
      <c r="O1209" s="832">
        <v>380</v>
      </c>
      <c r="P1209" s="849"/>
      <c r="Q1209" s="849"/>
      <c r="R1209" s="837"/>
      <c r="S1209" s="850"/>
    </row>
    <row r="1210" spans="1:19" ht="14.4" customHeight="1" x14ac:dyDescent="0.3">
      <c r="A1210" s="831" t="s">
        <v>4976</v>
      </c>
      <c r="B1210" s="832" t="s">
        <v>4992</v>
      </c>
      <c r="C1210" s="832" t="s">
        <v>608</v>
      </c>
      <c r="D1210" s="832" t="s">
        <v>4956</v>
      </c>
      <c r="E1210" s="832" t="s">
        <v>4959</v>
      </c>
      <c r="F1210" s="832" t="s">
        <v>5082</v>
      </c>
      <c r="G1210" s="832" t="s">
        <v>5083</v>
      </c>
      <c r="H1210" s="849"/>
      <c r="I1210" s="849"/>
      <c r="J1210" s="832"/>
      <c r="K1210" s="832"/>
      <c r="L1210" s="849">
        <v>3</v>
      </c>
      <c r="M1210" s="849">
        <v>816</v>
      </c>
      <c r="N1210" s="832">
        <v>1</v>
      </c>
      <c r="O1210" s="832">
        <v>272</v>
      </c>
      <c r="P1210" s="849"/>
      <c r="Q1210" s="849"/>
      <c r="R1210" s="837"/>
      <c r="S1210" s="850"/>
    </row>
    <row r="1211" spans="1:19" ht="14.4" customHeight="1" x14ac:dyDescent="0.3">
      <c r="A1211" s="831" t="s">
        <v>4976</v>
      </c>
      <c r="B1211" s="832" t="s">
        <v>4992</v>
      </c>
      <c r="C1211" s="832" t="s">
        <v>608</v>
      </c>
      <c r="D1211" s="832" t="s">
        <v>4956</v>
      </c>
      <c r="E1211" s="832" t="s">
        <v>4959</v>
      </c>
      <c r="F1211" s="832" t="s">
        <v>5086</v>
      </c>
      <c r="G1211" s="832" t="s">
        <v>5087</v>
      </c>
      <c r="H1211" s="849">
        <v>1</v>
      </c>
      <c r="I1211" s="849">
        <v>611</v>
      </c>
      <c r="J1211" s="832"/>
      <c r="K1211" s="832">
        <v>611</v>
      </c>
      <c r="L1211" s="849"/>
      <c r="M1211" s="849"/>
      <c r="N1211" s="832"/>
      <c r="O1211" s="832"/>
      <c r="P1211" s="849"/>
      <c r="Q1211" s="849"/>
      <c r="R1211" s="837"/>
      <c r="S1211" s="850"/>
    </row>
    <row r="1212" spans="1:19" ht="14.4" customHeight="1" x14ac:dyDescent="0.3">
      <c r="A1212" s="831" t="s">
        <v>4976</v>
      </c>
      <c r="B1212" s="832" t="s">
        <v>4992</v>
      </c>
      <c r="C1212" s="832" t="s">
        <v>608</v>
      </c>
      <c r="D1212" s="832" t="s">
        <v>4923</v>
      </c>
      <c r="E1212" s="832" t="s">
        <v>4959</v>
      </c>
      <c r="F1212" s="832" t="s">
        <v>4960</v>
      </c>
      <c r="G1212" s="832" t="s">
        <v>4961</v>
      </c>
      <c r="H1212" s="849"/>
      <c r="I1212" s="849"/>
      <c r="J1212" s="832"/>
      <c r="K1212" s="832"/>
      <c r="L1212" s="849"/>
      <c r="M1212" s="849"/>
      <c r="N1212" s="832"/>
      <c r="O1212" s="832"/>
      <c r="P1212" s="849">
        <v>1</v>
      </c>
      <c r="Q1212" s="849">
        <v>251</v>
      </c>
      <c r="R1212" s="837"/>
      <c r="S1212" s="850">
        <v>251</v>
      </c>
    </row>
    <row r="1213" spans="1:19" ht="14.4" customHeight="1" x14ac:dyDescent="0.3">
      <c r="A1213" s="831" t="s">
        <v>4976</v>
      </c>
      <c r="B1213" s="832" t="s">
        <v>4992</v>
      </c>
      <c r="C1213" s="832" t="s">
        <v>608</v>
      </c>
      <c r="D1213" s="832" t="s">
        <v>4923</v>
      </c>
      <c r="E1213" s="832" t="s">
        <v>4959</v>
      </c>
      <c r="F1213" s="832" t="s">
        <v>4963</v>
      </c>
      <c r="G1213" s="832" t="s">
        <v>4964</v>
      </c>
      <c r="H1213" s="849"/>
      <c r="I1213" s="849"/>
      <c r="J1213" s="832"/>
      <c r="K1213" s="832"/>
      <c r="L1213" s="849"/>
      <c r="M1213" s="849"/>
      <c r="N1213" s="832"/>
      <c r="O1213" s="832"/>
      <c r="P1213" s="849">
        <v>10</v>
      </c>
      <c r="Q1213" s="849">
        <v>1260</v>
      </c>
      <c r="R1213" s="837"/>
      <c r="S1213" s="850">
        <v>126</v>
      </c>
    </row>
    <row r="1214" spans="1:19" ht="14.4" customHeight="1" x14ac:dyDescent="0.3">
      <c r="A1214" s="831" t="s">
        <v>4976</v>
      </c>
      <c r="B1214" s="832" t="s">
        <v>4992</v>
      </c>
      <c r="C1214" s="832" t="s">
        <v>608</v>
      </c>
      <c r="D1214" s="832" t="s">
        <v>4923</v>
      </c>
      <c r="E1214" s="832" t="s">
        <v>4959</v>
      </c>
      <c r="F1214" s="832" t="s">
        <v>5076</v>
      </c>
      <c r="G1214" s="832" t="s">
        <v>4979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2</v>
      </c>
      <c r="Q1214" s="849">
        <v>990</v>
      </c>
      <c r="R1214" s="837"/>
      <c r="S1214" s="850">
        <v>495</v>
      </c>
    </row>
    <row r="1215" spans="1:19" ht="14.4" customHeight="1" x14ac:dyDescent="0.3">
      <c r="A1215" s="831" t="s">
        <v>4976</v>
      </c>
      <c r="B1215" s="832" t="s">
        <v>4992</v>
      </c>
      <c r="C1215" s="832" t="s">
        <v>608</v>
      </c>
      <c r="D1215" s="832" t="s">
        <v>4923</v>
      </c>
      <c r="E1215" s="832" t="s">
        <v>4959</v>
      </c>
      <c r="F1215" s="832" t="s">
        <v>5077</v>
      </c>
      <c r="G1215" s="832" t="s">
        <v>5078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3</v>
      </c>
      <c r="Q1215" s="849">
        <v>2064</v>
      </c>
      <c r="R1215" s="837"/>
      <c r="S1215" s="850">
        <v>688</v>
      </c>
    </row>
    <row r="1216" spans="1:19" ht="14.4" customHeight="1" x14ac:dyDescent="0.3">
      <c r="A1216" s="831" t="s">
        <v>4976</v>
      </c>
      <c r="B1216" s="832" t="s">
        <v>4992</v>
      </c>
      <c r="C1216" s="832" t="s">
        <v>608</v>
      </c>
      <c r="D1216" s="832" t="s">
        <v>4923</v>
      </c>
      <c r="E1216" s="832" t="s">
        <v>4959</v>
      </c>
      <c r="F1216" s="832" t="s">
        <v>4967</v>
      </c>
      <c r="G1216" s="832" t="s">
        <v>4968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3</v>
      </c>
      <c r="Q1216" s="849">
        <v>255</v>
      </c>
      <c r="R1216" s="837"/>
      <c r="S1216" s="850">
        <v>85</v>
      </c>
    </row>
    <row r="1217" spans="1:19" ht="14.4" customHeight="1" x14ac:dyDescent="0.3">
      <c r="A1217" s="831" t="s">
        <v>4976</v>
      </c>
      <c r="B1217" s="832" t="s">
        <v>4992</v>
      </c>
      <c r="C1217" s="832" t="s">
        <v>608</v>
      </c>
      <c r="D1217" s="832" t="s">
        <v>4923</v>
      </c>
      <c r="E1217" s="832" t="s">
        <v>4959</v>
      </c>
      <c r="F1217" s="832" t="s">
        <v>4969</v>
      </c>
      <c r="G1217" s="832" t="s">
        <v>4970</v>
      </c>
      <c r="H1217" s="849"/>
      <c r="I1217" s="849"/>
      <c r="J1217" s="832"/>
      <c r="K1217" s="832"/>
      <c r="L1217" s="849"/>
      <c r="M1217" s="849"/>
      <c r="N1217" s="832"/>
      <c r="O1217" s="832"/>
      <c r="P1217" s="849">
        <v>3</v>
      </c>
      <c r="Q1217" s="849">
        <v>921</v>
      </c>
      <c r="R1217" s="837"/>
      <c r="S1217" s="850">
        <v>307</v>
      </c>
    </row>
    <row r="1218" spans="1:19" ht="14.4" customHeight="1" x14ac:dyDescent="0.3">
      <c r="A1218" s="831" t="s">
        <v>4976</v>
      </c>
      <c r="B1218" s="832" t="s">
        <v>4992</v>
      </c>
      <c r="C1218" s="832" t="s">
        <v>608</v>
      </c>
      <c r="D1218" s="832" t="s">
        <v>4923</v>
      </c>
      <c r="E1218" s="832" t="s">
        <v>4959</v>
      </c>
      <c r="F1218" s="832" t="s">
        <v>4971</v>
      </c>
      <c r="G1218" s="832" t="s">
        <v>4970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1</v>
      </c>
      <c r="Q1218" s="849">
        <v>380</v>
      </c>
      <c r="R1218" s="837"/>
      <c r="S1218" s="850">
        <v>380</v>
      </c>
    </row>
    <row r="1219" spans="1:19" ht="14.4" customHeight="1" x14ac:dyDescent="0.3">
      <c r="A1219" s="831" t="s">
        <v>4976</v>
      </c>
      <c r="B1219" s="832" t="s">
        <v>4992</v>
      </c>
      <c r="C1219" s="832" t="s">
        <v>608</v>
      </c>
      <c r="D1219" s="832" t="s">
        <v>4923</v>
      </c>
      <c r="E1219" s="832" t="s">
        <v>4959</v>
      </c>
      <c r="F1219" s="832" t="s">
        <v>5082</v>
      </c>
      <c r="G1219" s="832" t="s">
        <v>5083</v>
      </c>
      <c r="H1219" s="849"/>
      <c r="I1219" s="849"/>
      <c r="J1219" s="832"/>
      <c r="K1219" s="832"/>
      <c r="L1219" s="849"/>
      <c r="M1219" s="849"/>
      <c r="N1219" s="832"/>
      <c r="O1219" s="832"/>
      <c r="P1219" s="849">
        <v>1</v>
      </c>
      <c r="Q1219" s="849">
        <v>272</v>
      </c>
      <c r="R1219" s="837"/>
      <c r="S1219" s="850">
        <v>272</v>
      </c>
    </row>
    <row r="1220" spans="1:19" ht="14.4" customHeight="1" x14ac:dyDescent="0.3">
      <c r="A1220" s="831" t="s">
        <v>4976</v>
      </c>
      <c r="B1220" s="832" t="s">
        <v>4992</v>
      </c>
      <c r="C1220" s="832" t="s">
        <v>608</v>
      </c>
      <c r="D1220" s="832" t="s">
        <v>4930</v>
      </c>
      <c r="E1220" s="832" t="s">
        <v>4959</v>
      </c>
      <c r="F1220" s="832" t="s">
        <v>4960</v>
      </c>
      <c r="G1220" s="832" t="s">
        <v>4961</v>
      </c>
      <c r="H1220" s="849"/>
      <c r="I1220" s="849"/>
      <c r="J1220" s="832"/>
      <c r="K1220" s="832"/>
      <c r="L1220" s="849"/>
      <c r="M1220" s="849"/>
      <c r="N1220" s="832"/>
      <c r="O1220" s="832"/>
      <c r="P1220" s="849">
        <v>1</v>
      </c>
      <c r="Q1220" s="849">
        <v>251</v>
      </c>
      <c r="R1220" s="837"/>
      <c r="S1220" s="850">
        <v>251</v>
      </c>
    </row>
    <row r="1221" spans="1:19" ht="14.4" customHeight="1" x14ac:dyDescent="0.3">
      <c r="A1221" s="831" t="s">
        <v>4976</v>
      </c>
      <c r="B1221" s="832" t="s">
        <v>4992</v>
      </c>
      <c r="C1221" s="832" t="s">
        <v>608</v>
      </c>
      <c r="D1221" s="832" t="s">
        <v>4930</v>
      </c>
      <c r="E1221" s="832" t="s">
        <v>4959</v>
      </c>
      <c r="F1221" s="832" t="s">
        <v>4963</v>
      </c>
      <c r="G1221" s="832" t="s">
        <v>4964</v>
      </c>
      <c r="H1221" s="849"/>
      <c r="I1221" s="849"/>
      <c r="J1221" s="832"/>
      <c r="K1221" s="832"/>
      <c r="L1221" s="849"/>
      <c r="M1221" s="849"/>
      <c r="N1221" s="832"/>
      <c r="O1221" s="832"/>
      <c r="P1221" s="849">
        <v>1</v>
      </c>
      <c r="Q1221" s="849">
        <v>126</v>
      </c>
      <c r="R1221" s="837"/>
      <c r="S1221" s="850">
        <v>126</v>
      </c>
    </row>
    <row r="1222" spans="1:19" ht="14.4" customHeight="1" x14ac:dyDescent="0.3">
      <c r="A1222" s="831" t="s">
        <v>4976</v>
      </c>
      <c r="B1222" s="832" t="s">
        <v>4992</v>
      </c>
      <c r="C1222" s="832" t="s">
        <v>608</v>
      </c>
      <c r="D1222" s="832" t="s">
        <v>4930</v>
      </c>
      <c r="E1222" s="832" t="s">
        <v>4959</v>
      </c>
      <c r="F1222" s="832" t="s">
        <v>4980</v>
      </c>
      <c r="G1222" s="832" t="s">
        <v>4981</v>
      </c>
      <c r="H1222" s="849"/>
      <c r="I1222" s="849"/>
      <c r="J1222" s="832"/>
      <c r="K1222" s="832"/>
      <c r="L1222" s="849"/>
      <c r="M1222" s="849"/>
      <c r="N1222" s="832"/>
      <c r="O1222" s="832"/>
      <c r="P1222" s="849">
        <v>1</v>
      </c>
      <c r="Q1222" s="849">
        <v>462</v>
      </c>
      <c r="R1222" s="837"/>
      <c r="S1222" s="850">
        <v>462</v>
      </c>
    </row>
    <row r="1223" spans="1:19" ht="14.4" customHeight="1" x14ac:dyDescent="0.3">
      <c r="A1223" s="831" t="s">
        <v>4976</v>
      </c>
      <c r="B1223" s="832" t="s">
        <v>4992</v>
      </c>
      <c r="C1223" s="832" t="s">
        <v>608</v>
      </c>
      <c r="D1223" s="832" t="s">
        <v>4950</v>
      </c>
      <c r="E1223" s="832" t="s">
        <v>4959</v>
      </c>
      <c r="F1223" s="832" t="s">
        <v>4960</v>
      </c>
      <c r="G1223" s="832" t="s">
        <v>4961</v>
      </c>
      <c r="H1223" s="849">
        <v>1</v>
      </c>
      <c r="I1223" s="849">
        <v>235</v>
      </c>
      <c r="J1223" s="832"/>
      <c r="K1223" s="832">
        <v>235</v>
      </c>
      <c r="L1223" s="849"/>
      <c r="M1223" s="849"/>
      <c r="N1223" s="832"/>
      <c r="O1223" s="832"/>
      <c r="P1223" s="849">
        <v>2</v>
      </c>
      <c r="Q1223" s="849">
        <v>502</v>
      </c>
      <c r="R1223" s="837"/>
      <c r="S1223" s="850">
        <v>251</v>
      </c>
    </row>
    <row r="1224" spans="1:19" ht="14.4" customHeight="1" x14ac:dyDescent="0.3">
      <c r="A1224" s="831" t="s">
        <v>4976</v>
      </c>
      <c r="B1224" s="832" t="s">
        <v>4992</v>
      </c>
      <c r="C1224" s="832" t="s">
        <v>608</v>
      </c>
      <c r="D1224" s="832" t="s">
        <v>4950</v>
      </c>
      <c r="E1224" s="832" t="s">
        <v>4959</v>
      </c>
      <c r="F1224" s="832" t="s">
        <v>4963</v>
      </c>
      <c r="G1224" s="832" t="s">
        <v>4964</v>
      </c>
      <c r="H1224" s="849">
        <v>2</v>
      </c>
      <c r="I1224" s="849">
        <v>236</v>
      </c>
      <c r="J1224" s="832">
        <v>0.31216931216931215</v>
      </c>
      <c r="K1224" s="832">
        <v>118</v>
      </c>
      <c r="L1224" s="849">
        <v>6</v>
      </c>
      <c r="M1224" s="849">
        <v>756</v>
      </c>
      <c r="N1224" s="832">
        <v>1</v>
      </c>
      <c r="O1224" s="832">
        <v>126</v>
      </c>
      <c r="P1224" s="849">
        <v>2</v>
      </c>
      <c r="Q1224" s="849">
        <v>252</v>
      </c>
      <c r="R1224" s="837">
        <v>0.33333333333333331</v>
      </c>
      <c r="S1224" s="850">
        <v>126</v>
      </c>
    </row>
    <row r="1225" spans="1:19" ht="14.4" customHeight="1" x14ac:dyDescent="0.3">
      <c r="A1225" s="831" t="s">
        <v>4976</v>
      </c>
      <c r="B1225" s="832" t="s">
        <v>4992</v>
      </c>
      <c r="C1225" s="832" t="s">
        <v>608</v>
      </c>
      <c r="D1225" s="832" t="s">
        <v>4950</v>
      </c>
      <c r="E1225" s="832" t="s">
        <v>4959</v>
      </c>
      <c r="F1225" s="832" t="s">
        <v>4978</v>
      </c>
      <c r="G1225" s="832" t="s">
        <v>4979</v>
      </c>
      <c r="H1225" s="849"/>
      <c r="I1225" s="849"/>
      <c r="J1225" s="832"/>
      <c r="K1225" s="832"/>
      <c r="L1225" s="849">
        <v>1</v>
      </c>
      <c r="M1225" s="849">
        <v>568</v>
      </c>
      <c r="N1225" s="832">
        <v>1</v>
      </c>
      <c r="O1225" s="832">
        <v>568</v>
      </c>
      <c r="P1225" s="849"/>
      <c r="Q1225" s="849"/>
      <c r="R1225" s="837"/>
      <c r="S1225" s="850"/>
    </row>
    <row r="1226" spans="1:19" ht="14.4" customHeight="1" x14ac:dyDescent="0.3">
      <c r="A1226" s="831" t="s">
        <v>4976</v>
      </c>
      <c r="B1226" s="832" t="s">
        <v>4992</v>
      </c>
      <c r="C1226" s="832" t="s">
        <v>608</v>
      </c>
      <c r="D1226" s="832" t="s">
        <v>4950</v>
      </c>
      <c r="E1226" s="832" t="s">
        <v>4959</v>
      </c>
      <c r="F1226" s="832" t="s">
        <v>4980</v>
      </c>
      <c r="G1226" s="832" t="s">
        <v>4981</v>
      </c>
      <c r="H1226" s="849">
        <v>1</v>
      </c>
      <c r="I1226" s="849">
        <v>449</v>
      </c>
      <c r="J1226" s="832"/>
      <c r="K1226" s="832">
        <v>449</v>
      </c>
      <c r="L1226" s="849"/>
      <c r="M1226" s="849"/>
      <c r="N1226" s="832"/>
      <c r="O1226" s="832"/>
      <c r="P1226" s="849">
        <v>1</v>
      </c>
      <c r="Q1226" s="849">
        <v>462</v>
      </c>
      <c r="R1226" s="837"/>
      <c r="S1226" s="850">
        <v>462</v>
      </c>
    </row>
    <row r="1227" spans="1:19" ht="14.4" customHeight="1" x14ac:dyDescent="0.3">
      <c r="A1227" s="831" t="s">
        <v>4976</v>
      </c>
      <c r="B1227" s="832" t="s">
        <v>4992</v>
      </c>
      <c r="C1227" s="832" t="s">
        <v>608</v>
      </c>
      <c r="D1227" s="832" t="s">
        <v>4950</v>
      </c>
      <c r="E1227" s="832" t="s">
        <v>4959</v>
      </c>
      <c r="F1227" s="832" t="s">
        <v>4969</v>
      </c>
      <c r="G1227" s="832" t="s">
        <v>4970</v>
      </c>
      <c r="H1227" s="849">
        <v>1</v>
      </c>
      <c r="I1227" s="849">
        <v>299</v>
      </c>
      <c r="J1227" s="832">
        <v>0.97394136807817588</v>
      </c>
      <c r="K1227" s="832">
        <v>299</v>
      </c>
      <c r="L1227" s="849">
        <v>1</v>
      </c>
      <c r="M1227" s="849">
        <v>307</v>
      </c>
      <c r="N1227" s="832">
        <v>1</v>
      </c>
      <c r="O1227" s="832">
        <v>307</v>
      </c>
      <c r="P1227" s="849">
        <v>1</v>
      </c>
      <c r="Q1227" s="849">
        <v>307</v>
      </c>
      <c r="R1227" s="837">
        <v>1</v>
      </c>
      <c r="S1227" s="850">
        <v>307</v>
      </c>
    </row>
    <row r="1228" spans="1:19" ht="14.4" customHeight="1" x14ac:dyDescent="0.3">
      <c r="A1228" s="831" t="s">
        <v>4976</v>
      </c>
      <c r="B1228" s="832" t="s">
        <v>4992</v>
      </c>
      <c r="C1228" s="832" t="s">
        <v>608</v>
      </c>
      <c r="D1228" s="832" t="s">
        <v>4950</v>
      </c>
      <c r="E1228" s="832" t="s">
        <v>4959</v>
      </c>
      <c r="F1228" s="832" t="s">
        <v>4971</v>
      </c>
      <c r="G1228" s="832" t="s">
        <v>4970</v>
      </c>
      <c r="H1228" s="849"/>
      <c r="I1228" s="849"/>
      <c r="J1228" s="832"/>
      <c r="K1228" s="832"/>
      <c r="L1228" s="849">
        <v>4</v>
      </c>
      <c r="M1228" s="849">
        <v>1520</v>
      </c>
      <c r="N1228" s="832">
        <v>1</v>
      </c>
      <c r="O1228" s="832">
        <v>380</v>
      </c>
      <c r="P1228" s="849"/>
      <c r="Q1228" s="849"/>
      <c r="R1228" s="837"/>
      <c r="S1228" s="850"/>
    </row>
    <row r="1229" spans="1:19" ht="14.4" customHeight="1" x14ac:dyDescent="0.3">
      <c r="A1229" s="831" t="s">
        <v>583</v>
      </c>
      <c r="B1229" s="832" t="s">
        <v>5093</v>
      </c>
      <c r="C1229" s="832" t="s">
        <v>605</v>
      </c>
      <c r="D1229" s="832" t="s">
        <v>4911</v>
      </c>
      <c r="E1229" s="832" t="s">
        <v>4959</v>
      </c>
      <c r="F1229" s="832" t="s">
        <v>4960</v>
      </c>
      <c r="G1229" s="832" t="s">
        <v>4961</v>
      </c>
      <c r="H1229" s="849"/>
      <c r="I1229" s="849"/>
      <c r="J1229" s="832"/>
      <c r="K1229" s="832"/>
      <c r="L1229" s="849">
        <v>13</v>
      </c>
      <c r="M1229" s="849">
        <v>3263</v>
      </c>
      <c r="N1229" s="832">
        <v>1</v>
      </c>
      <c r="O1229" s="832">
        <v>251</v>
      </c>
      <c r="P1229" s="849"/>
      <c r="Q1229" s="849"/>
      <c r="R1229" s="837"/>
      <c r="S1229" s="850"/>
    </row>
    <row r="1230" spans="1:19" ht="14.4" customHeight="1" x14ac:dyDescent="0.3">
      <c r="A1230" s="831" t="s">
        <v>583</v>
      </c>
      <c r="B1230" s="832" t="s">
        <v>5093</v>
      </c>
      <c r="C1230" s="832" t="s">
        <v>605</v>
      </c>
      <c r="D1230" s="832" t="s">
        <v>4911</v>
      </c>
      <c r="E1230" s="832" t="s">
        <v>4959</v>
      </c>
      <c r="F1230" s="832" t="s">
        <v>4963</v>
      </c>
      <c r="G1230" s="832" t="s">
        <v>4964</v>
      </c>
      <c r="H1230" s="849"/>
      <c r="I1230" s="849"/>
      <c r="J1230" s="832"/>
      <c r="K1230" s="832"/>
      <c r="L1230" s="849">
        <v>13</v>
      </c>
      <c r="M1230" s="849">
        <v>1638</v>
      </c>
      <c r="N1230" s="832">
        <v>1</v>
      </c>
      <c r="O1230" s="832">
        <v>126</v>
      </c>
      <c r="P1230" s="849"/>
      <c r="Q1230" s="849"/>
      <c r="R1230" s="837"/>
      <c r="S1230" s="850"/>
    </row>
    <row r="1231" spans="1:19" ht="14.4" customHeight="1" x14ac:dyDescent="0.3">
      <c r="A1231" s="831" t="s">
        <v>583</v>
      </c>
      <c r="B1231" s="832" t="s">
        <v>5093</v>
      </c>
      <c r="C1231" s="832" t="s">
        <v>605</v>
      </c>
      <c r="D1231" s="832" t="s">
        <v>4911</v>
      </c>
      <c r="E1231" s="832" t="s">
        <v>4959</v>
      </c>
      <c r="F1231" s="832" t="s">
        <v>5075</v>
      </c>
      <c r="G1231" s="832" t="s">
        <v>4990</v>
      </c>
      <c r="H1231" s="849"/>
      <c r="I1231" s="849"/>
      <c r="J1231" s="832"/>
      <c r="K1231" s="832"/>
      <c r="L1231" s="849">
        <v>1</v>
      </c>
      <c r="M1231" s="849">
        <v>331</v>
      </c>
      <c r="N1231" s="832">
        <v>1</v>
      </c>
      <c r="O1231" s="832">
        <v>331</v>
      </c>
      <c r="P1231" s="849"/>
      <c r="Q1231" s="849"/>
      <c r="R1231" s="837"/>
      <c r="S1231" s="850"/>
    </row>
    <row r="1232" spans="1:19" ht="14.4" customHeight="1" x14ac:dyDescent="0.3">
      <c r="A1232" s="831" t="s">
        <v>583</v>
      </c>
      <c r="B1232" s="832" t="s">
        <v>5093</v>
      </c>
      <c r="C1232" s="832" t="s">
        <v>605</v>
      </c>
      <c r="D1232" s="832" t="s">
        <v>4911</v>
      </c>
      <c r="E1232" s="832" t="s">
        <v>4959</v>
      </c>
      <c r="F1232" s="832" t="s">
        <v>4969</v>
      </c>
      <c r="G1232" s="832" t="s">
        <v>4970</v>
      </c>
      <c r="H1232" s="849"/>
      <c r="I1232" s="849"/>
      <c r="J1232" s="832"/>
      <c r="K1232" s="832"/>
      <c r="L1232" s="849">
        <v>4</v>
      </c>
      <c r="M1232" s="849">
        <v>1228</v>
      </c>
      <c r="N1232" s="832">
        <v>1</v>
      </c>
      <c r="O1232" s="832">
        <v>307</v>
      </c>
      <c r="P1232" s="849"/>
      <c r="Q1232" s="849"/>
      <c r="R1232" s="837"/>
      <c r="S1232" s="850"/>
    </row>
    <row r="1233" spans="1:19" ht="14.4" customHeight="1" thickBot="1" x14ac:dyDescent="0.35">
      <c r="A1233" s="839" t="s">
        <v>583</v>
      </c>
      <c r="B1233" s="840" t="s">
        <v>5093</v>
      </c>
      <c r="C1233" s="840" t="s">
        <v>605</v>
      </c>
      <c r="D1233" s="840" t="s">
        <v>4911</v>
      </c>
      <c r="E1233" s="840" t="s">
        <v>4959</v>
      </c>
      <c r="F1233" s="840" t="s">
        <v>4971</v>
      </c>
      <c r="G1233" s="840" t="s">
        <v>4970</v>
      </c>
      <c r="H1233" s="851"/>
      <c r="I1233" s="851"/>
      <c r="J1233" s="840"/>
      <c r="K1233" s="840"/>
      <c r="L1233" s="851">
        <v>8</v>
      </c>
      <c r="M1233" s="851">
        <v>3040</v>
      </c>
      <c r="N1233" s="840">
        <v>1</v>
      </c>
      <c r="O1233" s="840">
        <v>380</v>
      </c>
      <c r="P1233" s="851"/>
      <c r="Q1233" s="851"/>
      <c r="R1233" s="845"/>
      <c r="S123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128273474.33</v>
      </c>
      <c r="C3" s="344">
        <f t="shared" ref="C3:R3" si="0">SUBTOTAL(9,C6:C1048576)</f>
        <v>26.160775824609487</v>
      </c>
      <c r="D3" s="344">
        <f t="shared" si="0"/>
        <v>130576413</v>
      </c>
      <c r="E3" s="344">
        <f t="shared" si="0"/>
        <v>26</v>
      </c>
      <c r="F3" s="344">
        <f t="shared" si="0"/>
        <v>129335225</v>
      </c>
      <c r="G3" s="347">
        <f>IF(D3&lt;&gt;0,F3/D3,"")</f>
        <v>0.99049454666824088</v>
      </c>
      <c r="H3" s="343">
        <f t="shared" si="0"/>
        <v>19317068.710000012</v>
      </c>
      <c r="I3" s="344">
        <f t="shared" si="0"/>
        <v>45.614688833389728</v>
      </c>
      <c r="J3" s="344">
        <f t="shared" si="0"/>
        <v>12664496.799999995</v>
      </c>
      <c r="K3" s="344">
        <f t="shared" si="0"/>
        <v>21</v>
      </c>
      <c r="L3" s="344">
        <f t="shared" si="0"/>
        <v>13459845.290000003</v>
      </c>
      <c r="M3" s="345">
        <f>IF(J3&lt;&gt;0,L3/J3,"")</f>
        <v>1.0628014284783907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5096</v>
      </c>
      <c r="B6" s="887">
        <v>802205</v>
      </c>
      <c r="C6" s="825">
        <v>0.68428958695507536</v>
      </c>
      <c r="D6" s="887">
        <v>1172318</v>
      </c>
      <c r="E6" s="825">
        <v>1</v>
      </c>
      <c r="F6" s="887">
        <v>1888279</v>
      </c>
      <c r="G6" s="830">
        <v>1.610722517269205</v>
      </c>
      <c r="H6" s="887">
        <v>8142.75</v>
      </c>
      <c r="I6" s="825">
        <v>0.5</v>
      </c>
      <c r="J6" s="887">
        <v>16285.5</v>
      </c>
      <c r="K6" s="825">
        <v>1</v>
      </c>
      <c r="L6" s="887">
        <v>42765.89</v>
      </c>
      <c r="M6" s="830">
        <v>2.6260102545208928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5097</v>
      </c>
      <c r="B7" s="889">
        <v>178366</v>
      </c>
      <c r="C7" s="832">
        <v>0.67721151327154749</v>
      </c>
      <c r="D7" s="889">
        <v>263383</v>
      </c>
      <c r="E7" s="832">
        <v>1</v>
      </c>
      <c r="F7" s="889">
        <v>228448</v>
      </c>
      <c r="G7" s="837">
        <v>0.86736045986263355</v>
      </c>
      <c r="H7" s="889">
        <v>904.75</v>
      </c>
      <c r="I7" s="832">
        <v>1</v>
      </c>
      <c r="J7" s="889">
        <v>904.75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5098</v>
      </c>
      <c r="B8" s="889">
        <v>58439</v>
      </c>
      <c r="C8" s="832">
        <v>0.66611574016026265</v>
      </c>
      <c r="D8" s="889">
        <v>87731</v>
      </c>
      <c r="E8" s="832">
        <v>1</v>
      </c>
      <c r="F8" s="889">
        <v>44289</v>
      </c>
      <c r="G8" s="837">
        <v>0.50482725604404377</v>
      </c>
      <c r="H8" s="889">
        <v>1347</v>
      </c>
      <c r="I8" s="832">
        <v>1.1102868447082099</v>
      </c>
      <c r="J8" s="889">
        <v>1213.1999999999998</v>
      </c>
      <c r="K8" s="832">
        <v>1</v>
      </c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5099</v>
      </c>
      <c r="B9" s="889">
        <v>11097418.33</v>
      </c>
      <c r="C9" s="832">
        <v>1.0095034870995012</v>
      </c>
      <c r="D9" s="889">
        <v>10992947</v>
      </c>
      <c r="E9" s="832">
        <v>1</v>
      </c>
      <c r="F9" s="889">
        <v>10900941</v>
      </c>
      <c r="G9" s="837">
        <v>0.99163045177967291</v>
      </c>
      <c r="H9" s="889">
        <v>715557.87000000011</v>
      </c>
      <c r="I9" s="832">
        <v>1.1504852573017388</v>
      </c>
      <c r="J9" s="889">
        <v>621961.79</v>
      </c>
      <c r="K9" s="832">
        <v>1</v>
      </c>
      <c r="L9" s="889">
        <v>657295.10000000021</v>
      </c>
      <c r="M9" s="837">
        <v>1.0568094544843345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5100</v>
      </c>
      <c r="B10" s="889">
        <v>3787867</v>
      </c>
      <c r="C10" s="832">
        <v>1.0449899414807156</v>
      </c>
      <c r="D10" s="889">
        <v>3624788</v>
      </c>
      <c r="E10" s="832">
        <v>1</v>
      </c>
      <c r="F10" s="889">
        <v>3581027</v>
      </c>
      <c r="G10" s="837">
        <v>0.98792729395484646</v>
      </c>
      <c r="H10" s="889">
        <v>224577.46000000011</v>
      </c>
      <c r="I10" s="832">
        <v>1.2168439593726221</v>
      </c>
      <c r="J10" s="889">
        <v>184557.32000000007</v>
      </c>
      <c r="K10" s="832">
        <v>1</v>
      </c>
      <c r="L10" s="889">
        <v>177377.79000000004</v>
      </c>
      <c r="M10" s="837">
        <v>0.96109864404186174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5101</v>
      </c>
      <c r="B11" s="889">
        <v>8419159</v>
      </c>
      <c r="C11" s="832">
        <v>0.94413959320788554</v>
      </c>
      <c r="D11" s="889">
        <v>8917282</v>
      </c>
      <c r="E11" s="832">
        <v>1</v>
      </c>
      <c r="F11" s="889">
        <v>8369082</v>
      </c>
      <c r="G11" s="837">
        <v>0.93852386859583448</v>
      </c>
      <c r="H11" s="889">
        <v>693297.7100000002</v>
      </c>
      <c r="I11" s="832">
        <v>1.2218875664448723</v>
      </c>
      <c r="J11" s="889">
        <v>567398.94000000006</v>
      </c>
      <c r="K11" s="832">
        <v>1</v>
      </c>
      <c r="L11" s="889">
        <v>587749.9600000002</v>
      </c>
      <c r="M11" s="837">
        <v>1.0358672154022708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2154</v>
      </c>
      <c r="B12" s="889">
        <v>59662392</v>
      </c>
      <c r="C12" s="832">
        <v>1.0279805394510484</v>
      </c>
      <c r="D12" s="889">
        <v>58038445</v>
      </c>
      <c r="E12" s="832">
        <v>1</v>
      </c>
      <c r="F12" s="889">
        <v>56751189</v>
      </c>
      <c r="G12" s="837">
        <v>0.97782063251350027</v>
      </c>
      <c r="H12" s="889">
        <v>9369497.8400000073</v>
      </c>
      <c r="I12" s="832">
        <v>0.96219321749202924</v>
      </c>
      <c r="J12" s="889">
        <v>9737646.9399999939</v>
      </c>
      <c r="K12" s="832">
        <v>1</v>
      </c>
      <c r="L12" s="889">
        <v>10524968.170000002</v>
      </c>
      <c r="M12" s="837">
        <v>1.080853334984438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5102</v>
      </c>
      <c r="B13" s="889">
        <v>6969185</v>
      </c>
      <c r="C13" s="832">
        <v>0.86323752423262279</v>
      </c>
      <c r="D13" s="889">
        <v>8073311</v>
      </c>
      <c r="E13" s="832">
        <v>1</v>
      </c>
      <c r="F13" s="889">
        <v>7415236</v>
      </c>
      <c r="G13" s="837">
        <v>0.91848759449499717</v>
      </c>
      <c r="H13" s="889">
        <v>6901433</v>
      </c>
      <c r="I13" s="832">
        <v>23.817539072669959</v>
      </c>
      <c r="J13" s="889">
        <v>289762.64</v>
      </c>
      <c r="K13" s="832">
        <v>1</v>
      </c>
      <c r="L13" s="889">
        <v>225525.39</v>
      </c>
      <c r="M13" s="837">
        <v>0.77831079258526914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5103</v>
      </c>
      <c r="B14" s="889">
        <v>150490</v>
      </c>
      <c r="C14" s="832">
        <v>1.1593186913079987</v>
      </c>
      <c r="D14" s="889">
        <v>129809</v>
      </c>
      <c r="E14" s="832">
        <v>1</v>
      </c>
      <c r="F14" s="889">
        <v>150683</v>
      </c>
      <c r="G14" s="837">
        <v>1.1608054911446819</v>
      </c>
      <c r="H14" s="889">
        <v>7238</v>
      </c>
      <c r="I14" s="832">
        <v>1.6</v>
      </c>
      <c r="J14" s="889">
        <v>4523.75</v>
      </c>
      <c r="K14" s="832">
        <v>1</v>
      </c>
      <c r="L14" s="889">
        <v>4523.75</v>
      </c>
      <c r="M14" s="837">
        <v>1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5104</v>
      </c>
      <c r="B15" s="889">
        <v>5839864</v>
      </c>
      <c r="C15" s="832">
        <v>0.9305581869754832</v>
      </c>
      <c r="D15" s="889">
        <v>6275657</v>
      </c>
      <c r="E15" s="832">
        <v>1</v>
      </c>
      <c r="F15" s="889">
        <v>6076791</v>
      </c>
      <c r="G15" s="837">
        <v>0.96831152499252271</v>
      </c>
      <c r="H15" s="889">
        <v>82413.279999999999</v>
      </c>
      <c r="I15" s="832">
        <v>1.013298381811766</v>
      </c>
      <c r="J15" s="889">
        <v>81331.7</v>
      </c>
      <c r="K15" s="832">
        <v>1</v>
      </c>
      <c r="L15" s="889">
        <v>95322.42</v>
      </c>
      <c r="M15" s="837">
        <v>1.172020503690443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5105</v>
      </c>
      <c r="B16" s="889">
        <v>8208166</v>
      </c>
      <c r="C16" s="832">
        <v>0.98219543522894337</v>
      </c>
      <c r="D16" s="889">
        <v>8356958</v>
      </c>
      <c r="E16" s="832">
        <v>1</v>
      </c>
      <c r="F16" s="889">
        <v>8292876</v>
      </c>
      <c r="G16" s="837">
        <v>0.99233189876029049</v>
      </c>
      <c r="H16" s="889">
        <v>546296.26000000013</v>
      </c>
      <c r="I16" s="832">
        <v>1.3394860207628856</v>
      </c>
      <c r="J16" s="889">
        <v>407840.21000000037</v>
      </c>
      <c r="K16" s="832">
        <v>1</v>
      </c>
      <c r="L16" s="889">
        <v>411229.75000000035</v>
      </c>
      <c r="M16" s="837">
        <v>1.0083109509972055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5106</v>
      </c>
      <c r="B17" s="889">
        <v>4176808</v>
      </c>
      <c r="C17" s="832">
        <v>0.9444791671377597</v>
      </c>
      <c r="D17" s="889">
        <v>4422340</v>
      </c>
      <c r="E17" s="832">
        <v>1</v>
      </c>
      <c r="F17" s="889">
        <v>5003263</v>
      </c>
      <c r="G17" s="837">
        <v>1.1313609989281692</v>
      </c>
      <c r="H17" s="889">
        <v>170093</v>
      </c>
      <c r="I17" s="832">
        <v>1</v>
      </c>
      <c r="J17" s="889">
        <v>170093</v>
      </c>
      <c r="K17" s="832">
        <v>1</v>
      </c>
      <c r="L17" s="889">
        <v>218044.75</v>
      </c>
      <c r="M17" s="837">
        <v>1.2819148936170213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5107</v>
      </c>
      <c r="B18" s="889">
        <v>2606022</v>
      </c>
      <c r="C18" s="832">
        <v>1.033841151608391</v>
      </c>
      <c r="D18" s="889">
        <v>2520718</v>
      </c>
      <c r="E18" s="832">
        <v>1</v>
      </c>
      <c r="F18" s="889">
        <v>3188005</v>
      </c>
      <c r="G18" s="837">
        <v>1.2647210040948651</v>
      </c>
      <c r="H18" s="889">
        <v>16285.5</v>
      </c>
      <c r="I18" s="832">
        <v>0.9</v>
      </c>
      <c r="J18" s="889">
        <v>18095</v>
      </c>
      <c r="K18" s="832">
        <v>1</v>
      </c>
      <c r="L18" s="889">
        <v>7238</v>
      </c>
      <c r="M18" s="837">
        <v>0.4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5108</v>
      </c>
      <c r="B19" s="889">
        <v>636300</v>
      </c>
      <c r="C19" s="832">
        <v>1.0691637905830245</v>
      </c>
      <c r="D19" s="889">
        <v>595138</v>
      </c>
      <c r="E19" s="832">
        <v>1</v>
      </c>
      <c r="F19" s="889">
        <v>610259</v>
      </c>
      <c r="G19" s="837">
        <v>1.025407552534034</v>
      </c>
      <c r="H19" s="889">
        <v>32571</v>
      </c>
      <c r="I19" s="832">
        <v>1.3333333333333333</v>
      </c>
      <c r="J19" s="889">
        <v>24428.25</v>
      </c>
      <c r="K19" s="832">
        <v>1</v>
      </c>
      <c r="L19" s="889">
        <v>11761.75</v>
      </c>
      <c r="M19" s="837">
        <v>0.48148148148148145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5109</v>
      </c>
      <c r="B20" s="889">
        <v>509960</v>
      </c>
      <c r="C20" s="832">
        <v>0.96502366385778604</v>
      </c>
      <c r="D20" s="889">
        <v>528443</v>
      </c>
      <c r="E20" s="832">
        <v>1</v>
      </c>
      <c r="F20" s="889">
        <v>710439</v>
      </c>
      <c r="G20" s="837">
        <v>1.3444004367547682</v>
      </c>
      <c r="H20" s="889">
        <v>18595.5</v>
      </c>
      <c r="I20" s="832">
        <v>2.2570093457943927</v>
      </c>
      <c r="J20" s="889">
        <v>8239</v>
      </c>
      <c r="K20" s="832">
        <v>1</v>
      </c>
      <c r="L20" s="889">
        <v>4119.5</v>
      </c>
      <c r="M20" s="837">
        <v>0.5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5110</v>
      </c>
      <c r="B21" s="889">
        <v>359983</v>
      </c>
      <c r="C21" s="832">
        <v>0.59662756914162784</v>
      </c>
      <c r="D21" s="889">
        <v>603363</v>
      </c>
      <c r="E21" s="832">
        <v>1</v>
      </c>
      <c r="F21" s="889">
        <v>475629</v>
      </c>
      <c r="G21" s="837">
        <v>0.78829659757061665</v>
      </c>
      <c r="H21" s="889">
        <v>7480.6399999999994</v>
      </c>
      <c r="I21" s="832">
        <v>0.3369766947396492</v>
      </c>
      <c r="J21" s="889">
        <v>22199.279999999999</v>
      </c>
      <c r="K21" s="832">
        <v>1</v>
      </c>
      <c r="L21" s="889">
        <v>12181.39</v>
      </c>
      <c r="M21" s="837">
        <v>0.54872905787935466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5111</v>
      </c>
      <c r="B22" s="889">
        <v>75740</v>
      </c>
      <c r="C22" s="832">
        <v>2.1227578475336322</v>
      </c>
      <c r="D22" s="889">
        <v>35680</v>
      </c>
      <c r="E22" s="832">
        <v>1</v>
      </c>
      <c r="F22" s="889">
        <v>82720</v>
      </c>
      <c r="G22" s="837">
        <v>2.3183856502242151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5112</v>
      </c>
      <c r="B23" s="889">
        <v>1177</v>
      </c>
      <c r="C23" s="832">
        <v>4.7787251319529031E-2</v>
      </c>
      <c r="D23" s="889">
        <v>24630</v>
      </c>
      <c r="E23" s="832">
        <v>1</v>
      </c>
      <c r="F23" s="889">
        <v>12539</v>
      </c>
      <c r="G23" s="837">
        <v>0.50909460008120178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5113</v>
      </c>
      <c r="B24" s="889">
        <v>53786</v>
      </c>
      <c r="C24" s="832">
        <v>0.62284033535596828</v>
      </c>
      <c r="D24" s="889">
        <v>86356</v>
      </c>
      <c r="E24" s="832">
        <v>1</v>
      </c>
      <c r="F24" s="889">
        <v>73360</v>
      </c>
      <c r="G24" s="837">
        <v>0.84950669322340078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5114</v>
      </c>
      <c r="B25" s="889">
        <v>1088229</v>
      </c>
      <c r="C25" s="832">
        <v>0.87132208112479381</v>
      </c>
      <c r="D25" s="889">
        <v>1248940</v>
      </c>
      <c r="E25" s="832">
        <v>1</v>
      </c>
      <c r="F25" s="889">
        <v>1064873</v>
      </c>
      <c r="G25" s="837">
        <v>0.85262142296667576</v>
      </c>
      <c r="H25" s="889">
        <v>12666.5</v>
      </c>
      <c r="I25" s="832">
        <v>0.63636363636363635</v>
      </c>
      <c r="J25" s="889">
        <v>19904.5</v>
      </c>
      <c r="K25" s="832">
        <v>1</v>
      </c>
      <c r="L25" s="889">
        <v>7238</v>
      </c>
      <c r="M25" s="837">
        <v>0.36363636363636365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5115</v>
      </c>
      <c r="B26" s="889">
        <v>89907</v>
      </c>
      <c r="C26" s="832">
        <v>2.1155583792178456</v>
      </c>
      <c r="D26" s="889">
        <v>42498</v>
      </c>
      <c r="E26" s="832">
        <v>1</v>
      </c>
      <c r="F26" s="889">
        <v>70445</v>
      </c>
      <c r="G26" s="837">
        <v>1.6576074168196151</v>
      </c>
      <c r="H26" s="889">
        <v>41976.719999999994</v>
      </c>
      <c r="I26" s="832">
        <v>1.5638674431228228</v>
      </c>
      <c r="J26" s="889">
        <v>26841.61</v>
      </c>
      <c r="K26" s="832">
        <v>1</v>
      </c>
      <c r="L26" s="889">
        <v>25078.12</v>
      </c>
      <c r="M26" s="837">
        <v>0.93430014071436096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5116</v>
      </c>
      <c r="B27" s="889">
        <v>9938</v>
      </c>
      <c r="C27" s="832">
        <v>1.0803348190020654</v>
      </c>
      <c r="D27" s="889">
        <v>9199</v>
      </c>
      <c r="E27" s="832">
        <v>1</v>
      </c>
      <c r="F27" s="889">
        <v>25566</v>
      </c>
      <c r="G27" s="837">
        <v>2.7792151320795737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5117</v>
      </c>
      <c r="B28" s="889">
        <v>5690463</v>
      </c>
      <c r="C28" s="832">
        <v>0.98285990342503127</v>
      </c>
      <c r="D28" s="889">
        <v>5789699</v>
      </c>
      <c r="E28" s="832">
        <v>1</v>
      </c>
      <c r="F28" s="889">
        <v>5730726</v>
      </c>
      <c r="G28" s="837">
        <v>0.98981415096017944</v>
      </c>
      <c r="H28" s="889">
        <v>80222.869999999952</v>
      </c>
      <c r="I28" s="832">
        <v>1.2018908053399073</v>
      </c>
      <c r="J28" s="889">
        <v>66747.219999999987</v>
      </c>
      <c r="K28" s="832">
        <v>1</v>
      </c>
      <c r="L28" s="889">
        <v>55768.63999999997</v>
      </c>
      <c r="M28" s="837">
        <v>0.83552004113429712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5118</v>
      </c>
      <c r="B29" s="889">
        <v>13211</v>
      </c>
      <c r="C29" s="832">
        <v>1.4767493852000895</v>
      </c>
      <c r="D29" s="889">
        <v>8946</v>
      </c>
      <c r="E29" s="832">
        <v>1</v>
      </c>
      <c r="F29" s="889">
        <v>27846</v>
      </c>
      <c r="G29" s="837">
        <v>3.112676056338028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5119</v>
      </c>
      <c r="B30" s="889">
        <v>94953</v>
      </c>
      <c r="C30" s="832">
        <v>1.3532622637744776</v>
      </c>
      <c r="D30" s="889">
        <v>70166</v>
      </c>
      <c r="E30" s="832">
        <v>1</v>
      </c>
      <c r="F30" s="889">
        <v>61542</v>
      </c>
      <c r="G30" s="837">
        <v>0.87709146880255395</v>
      </c>
      <c r="H30" s="889">
        <v>1809.5</v>
      </c>
      <c r="I30" s="832">
        <v>0.46858329621611544</v>
      </c>
      <c r="J30" s="889">
        <v>3861.64</v>
      </c>
      <c r="K30" s="832">
        <v>1</v>
      </c>
      <c r="L30" s="889">
        <v>2714.25</v>
      </c>
      <c r="M30" s="837">
        <v>0.70287494432417319</v>
      </c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5120</v>
      </c>
      <c r="B31" s="891">
        <v>7693446</v>
      </c>
      <c r="C31" s="840">
        <v>0.88862797695638129</v>
      </c>
      <c r="D31" s="891">
        <v>8657668</v>
      </c>
      <c r="E31" s="840">
        <v>1</v>
      </c>
      <c r="F31" s="891">
        <v>8499172</v>
      </c>
      <c r="G31" s="845">
        <v>0.98169299169245117</v>
      </c>
      <c r="H31" s="891">
        <v>384661.56</v>
      </c>
      <c r="I31" s="840">
        <v>0.98464395791579262</v>
      </c>
      <c r="J31" s="891">
        <v>390660.56</v>
      </c>
      <c r="K31" s="840">
        <v>1</v>
      </c>
      <c r="L31" s="891">
        <v>388942.67000000004</v>
      </c>
      <c r="M31" s="845">
        <v>0.99560260191097882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3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6100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196973.84999999998</v>
      </c>
      <c r="G3" s="208">
        <f t="shared" si="0"/>
        <v>147590543.03999999</v>
      </c>
      <c r="H3" s="208"/>
      <c r="I3" s="208"/>
      <c r="J3" s="208">
        <f t="shared" si="0"/>
        <v>196506.84</v>
      </c>
      <c r="K3" s="208">
        <f t="shared" si="0"/>
        <v>143240909.80000007</v>
      </c>
      <c r="L3" s="208"/>
      <c r="M3" s="208"/>
      <c r="N3" s="208">
        <f t="shared" si="0"/>
        <v>200302.47999999998</v>
      </c>
      <c r="O3" s="208">
        <f t="shared" si="0"/>
        <v>142795070.28999996</v>
      </c>
      <c r="P3" s="79">
        <f>IF(K3=0,0,O3/K3)</f>
        <v>0.99688748479311806</v>
      </c>
      <c r="Q3" s="209">
        <f>IF(N3=0,0,O3/N3)</f>
        <v>712.89716577647948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5121</v>
      </c>
      <c r="B6" s="825" t="s">
        <v>4992</v>
      </c>
      <c r="C6" s="825" t="s">
        <v>5026</v>
      </c>
      <c r="D6" s="825" t="s">
        <v>5073</v>
      </c>
      <c r="E6" s="825" t="s">
        <v>5074</v>
      </c>
      <c r="F6" s="225">
        <v>9</v>
      </c>
      <c r="G6" s="225">
        <v>8142.75</v>
      </c>
      <c r="H6" s="225">
        <v>0.5</v>
      </c>
      <c r="I6" s="225">
        <v>904.75</v>
      </c>
      <c r="J6" s="225">
        <v>18</v>
      </c>
      <c r="K6" s="225">
        <v>16285.5</v>
      </c>
      <c r="L6" s="225">
        <v>1</v>
      </c>
      <c r="M6" s="225">
        <v>904.75</v>
      </c>
      <c r="N6" s="225">
        <v>47</v>
      </c>
      <c r="O6" s="225">
        <v>42523.25</v>
      </c>
      <c r="P6" s="830">
        <v>2.6111111111111112</v>
      </c>
      <c r="Q6" s="848">
        <v>904.75</v>
      </c>
    </row>
    <row r="7" spans="1:17" ht="14.4" customHeight="1" x14ac:dyDescent="0.3">
      <c r="A7" s="831" t="s">
        <v>5121</v>
      </c>
      <c r="B7" s="832" t="s">
        <v>4992</v>
      </c>
      <c r="C7" s="832" t="s">
        <v>5026</v>
      </c>
      <c r="D7" s="832" t="s">
        <v>5029</v>
      </c>
      <c r="E7" s="832" t="s">
        <v>5030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242.64</v>
      </c>
      <c r="P7" s="837"/>
      <c r="Q7" s="850">
        <v>242.64</v>
      </c>
    </row>
    <row r="8" spans="1:17" ht="14.4" customHeight="1" x14ac:dyDescent="0.3">
      <c r="A8" s="831" t="s">
        <v>5121</v>
      </c>
      <c r="B8" s="832" t="s">
        <v>4992</v>
      </c>
      <c r="C8" s="832" t="s">
        <v>4959</v>
      </c>
      <c r="D8" s="832" t="s">
        <v>4984</v>
      </c>
      <c r="E8" s="832" t="s">
        <v>4985</v>
      </c>
      <c r="F8" s="849"/>
      <c r="G8" s="849"/>
      <c r="H8" s="849"/>
      <c r="I8" s="849"/>
      <c r="J8" s="849">
        <v>1</v>
      </c>
      <c r="K8" s="849">
        <v>195</v>
      </c>
      <c r="L8" s="849">
        <v>1</v>
      </c>
      <c r="M8" s="849">
        <v>195</v>
      </c>
      <c r="N8" s="849"/>
      <c r="O8" s="849"/>
      <c r="P8" s="837"/>
      <c r="Q8" s="850"/>
    </row>
    <row r="9" spans="1:17" ht="14.4" customHeight="1" x14ac:dyDescent="0.3">
      <c r="A9" s="831" t="s">
        <v>5121</v>
      </c>
      <c r="B9" s="832" t="s">
        <v>4992</v>
      </c>
      <c r="C9" s="832" t="s">
        <v>4959</v>
      </c>
      <c r="D9" s="832" t="s">
        <v>5122</v>
      </c>
      <c r="E9" s="832" t="s">
        <v>5123</v>
      </c>
      <c r="F9" s="849"/>
      <c r="G9" s="849"/>
      <c r="H9" s="849"/>
      <c r="I9" s="849"/>
      <c r="J9" s="849">
        <v>2</v>
      </c>
      <c r="K9" s="849">
        <v>2316</v>
      </c>
      <c r="L9" s="849">
        <v>1</v>
      </c>
      <c r="M9" s="849">
        <v>1158</v>
      </c>
      <c r="N9" s="849">
        <v>6</v>
      </c>
      <c r="O9" s="849">
        <v>6954</v>
      </c>
      <c r="P9" s="837">
        <v>3.0025906735751295</v>
      </c>
      <c r="Q9" s="850">
        <v>1159</v>
      </c>
    </row>
    <row r="10" spans="1:17" ht="14.4" customHeight="1" x14ac:dyDescent="0.3">
      <c r="A10" s="831" t="s">
        <v>5121</v>
      </c>
      <c r="B10" s="832" t="s">
        <v>4992</v>
      </c>
      <c r="C10" s="832" t="s">
        <v>4959</v>
      </c>
      <c r="D10" s="832" t="s">
        <v>5041</v>
      </c>
      <c r="E10" s="832" t="s">
        <v>5042</v>
      </c>
      <c r="F10" s="849"/>
      <c r="G10" s="849"/>
      <c r="H10" s="849"/>
      <c r="I10" s="849"/>
      <c r="J10" s="849">
        <v>1</v>
      </c>
      <c r="K10" s="849">
        <v>37</v>
      </c>
      <c r="L10" s="849">
        <v>1</v>
      </c>
      <c r="M10" s="849">
        <v>37</v>
      </c>
      <c r="N10" s="849">
        <v>1</v>
      </c>
      <c r="O10" s="849">
        <v>37</v>
      </c>
      <c r="P10" s="837">
        <v>1</v>
      </c>
      <c r="Q10" s="850">
        <v>37</v>
      </c>
    </row>
    <row r="11" spans="1:17" ht="14.4" customHeight="1" x14ac:dyDescent="0.3">
      <c r="A11" s="831" t="s">
        <v>5121</v>
      </c>
      <c r="B11" s="832" t="s">
        <v>4992</v>
      </c>
      <c r="C11" s="832" t="s">
        <v>4959</v>
      </c>
      <c r="D11" s="832" t="s">
        <v>4960</v>
      </c>
      <c r="E11" s="832" t="s">
        <v>4961</v>
      </c>
      <c r="F11" s="849">
        <v>171</v>
      </c>
      <c r="G11" s="849">
        <v>40185</v>
      </c>
      <c r="H11" s="849">
        <v>0.60643788482433902</v>
      </c>
      <c r="I11" s="849">
        <v>235</v>
      </c>
      <c r="J11" s="849">
        <v>264</v>
      </c>
      <c r="K11" s="849">
        <v>66264</v>
      </c>
      <c r="L11" s="849">
        <v>1</v>
      </c>
      <c r="M11" s="849">
        <v>251</v>
      </c>
      <c r="N11" s="849">
        <v>410</v>
      </c>
      <c r="O11" s="849">
        <v>102910</v>
      </c>
      <c r="P11" s="837">
        <v>1.553030303030303</v>
      </c>
      <c r="Q11" s="850">
        <v>251</v>
      </c>
    </row>
    <row r="12" spans="1:17" ht="14.4" customHeight="1" x14ac:dyDescent="0.3">
      <c r="A12" s="831" t="s">
        <v>5121</v>
      </c>
      <c r="B12" s="832" t="s">
        <v>4992</v>
      </c>
      <c r="C12" s="832" t="s">
        <v>4959</v>
      </c>
      <c r="D12" s="832" t="s">
        <v>4963</v>
      </c>
      <c r="E12" s="832" t="s">
        <v>4964</v>
      </c>
      <c r="F12" s="849">
        <v>212</v>
      </c>
      <c r="G12" s="849">
        <v>25016</v>
      </c>
      <c r="H12" s="849">
        <v>0.54394433572515766</v>
      </c>
      <c r="I12" s="849">
        <v>118</v>
      </c>
      <c r="J12" s="849">
        <v>365</v>
      </c>
      <c r="K12" s="849">
        <v>45990</v>
      </c>
      <c r="L12" s="849">
        <v>1</v>
      </c>
      <c r="M12" s="849">
        <v>126</v>
      </c>
      <c r="N12" s="849">
        <v>558</v>
      </c>
      <c r="O12" s="849">
        <v>70308</v>
      </c>
      <c r="P12" s="837">
        <v>1.5287671232876712</v>
      </c>
      <c r="Q12" s="850">
        <v>126</v>
      </c>
    </row>
    <row r="13" spans="1:17" ht="14.4" customHeight="1" x14ac:dyDescent="0.3">
      <c r="A13" s="831" t="s">
        <v>5121</v>
      </c>
      <c r="B13" s="832" t="s">
        <v>4992</v>
      </c>
      <c r="C13" s="832" t="s">
        <v>4959</v>
      </c>
      <c r="D13" s="832" t="s">
        <v>5076</v>
      </c>
      <c r="E13" s="832" t="s">
        <v>4979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495</v>
      </c>
      <c r="P13" s="837"/>
      <c r="Q13" s="850">
        <v>495</v>
      </c>
    </row>
    <row r="14" spans="1:17" ht="14.4" customHeight="1" x14ac:dyDescent="0.3">
      <c r="A14" s="831" t="s">
        <v>5121</v>
      </c>
      <c r="B14" s="832" t="s">
        <v>4992</v>
      </c>
      <c r="C14" s="832" t="s">
        <v>4959</v>
      </c>
      <c r="D14" s="832" t="s">
        <v>5077</v>
      </c>
      <c r="E14" s="832" t="s">
        <v>5078</v>
      </c>
      <c r="F14" s="849">
        <v>73</v>
      </c>
      <c r="G14" s="849">
        <v>49640</v>
      </c>
      <c r="H14" s="849">
        <v>2.5768272425249168</v>
      </c>
      <c r="I14" s="849">
        <v>680</v>
      </c>
      <c r="J14" s="849">
        <v>28</v>
      </c>
      <c r="K14" s="849">
        <v>19264</v>
      </c>
      <c r="L14" s="849">
        <v>1</v>
      </c>
      <c r="M14" s="849">
        <v>688</v>
      </c>
      <c r="N14" s="849">
        <v>3</v>
      </c>
      <c r="O14" s="849">
        <v>2064</v>
      </c>
      <c r="P14" s="837">
        <v>0.10714285714285714</v>
      </c>
      <c r="Q14" s="850">
        <v>688</v>
      </c>
    </row>
    <row r="15" spans="1:17" ht="14.4" customHeight="1" x14ac:dyDescent="0.3">
      <c r="A15" s="831" t="s">
        <v>5121</v>
      </c>
      <c r="B15" s="832" t="s">
        <v>4992</v>
      </c>
      <c r="C15" s="832" t="s">
        <v>4959</v>
      </c>
      <c r="D15" s="832" t="s">
        <v>4978</v>
      </c>
      <c r="E15" s="832" t="s">
        <v>4979</v>
      </c>
      <c r="F15" s="849">
        <v>5</v>
      </c>
      <c r="G15" s="849">
        <v>2795</v>
      </c>
      <c r="H15" s="849"/>
      <c r="I15" s="849">
        <v>559</v>
      </c>
      <c r="J15" s="849"/>
      <c r="K15" s="849"/>
      <c r="L15" s="849"/>
      <c r="M15" s="849"/>
      <c r="N15" s="849">
        <v>4</v>
      </c>
      <c r="O15" s="849">
        <v>2272</v>
      </c>
      <c r="P15" s="837"/>
      <c r="Q15" s="850">
        <v>568</v>
      </c>
    </row>
    <row r="16" spans="1:17" ht="14.4" customHeight="1" x14ac:dyDescent="0.3">
      <c r="A16" s="831" t="s">
        <v>5121</v>
      </c>
      <c r="B16" s="832" t="s">
        <v>4992</v>
      </c>
      <c r="C16" s="832" t="s">
        <v>4959</v>
      </c>
      <c r="D16" s="832" t="s">
        <v>5079</v>
      </c>
      <c r="E16" s="832" t="s">
        <v>5078</v>
      </c>
      <c r="F16" s="849">
        <v>16</v>
      </c>
      <c r="G16" s="849">
        <v>12032</v>
      </c>
      <c r="H16" s="849"/>
      <c r="I16" s="849">
        <v>752</v>
      </c>
      <c r="J16" s="849"/>
      <c r="K16" s="849"/>
      <c r="L16" s="849"/>
      <c r="M16" s="849"/>
      <c r="N16" s="849">
        <v>10</v>
      </c>
      <c r="O16" s="849">
        <v>7610</v>
      </c>
      <c r="P16" s="837"/>
      <c r="Q16" s="850">
        <v>761</v>
      </c>
    </row>
    <row r="17" spans="1:17" ht="14.4" customHeight="1" x14ac:dyDescent="0.3">
      <c r="A17" s="831" t="s">
        <v>5121</v>
      </c>
      <c r="B17" s="832" t="s">
        <v>4992</v>
      </c>
      <c r="C17" s="832" t="s">
        <v>4959</v>
      </c>
      <c r="D17" s="832" t="s">
        <v>5124</v>
      </c>
      <c r="E17" s="832" t="s">
        <v>5125</v>
      </c>
      <c r="F17" s="849">
        <v>495</v>
      </c>
      <c r="G17" s="849">
        <v>400455</v>
      </c>
      <c r="H17" s="849">
        <v>0.70847147573234637</v>
      </c>
      <c r="I17" s="849">
        <v>809</v>
      </c>
      <c r="J17" s="849">
        <v>691</v>
      </c>
      <c r="K17" s="849">
        <v>565238</v>
      </c>
      <c r="L17" s="849">
        <v>1</v>
      </c>
      <c r="M17" s="849">
        <v>818</v>
      </c>
      <c r="N17" s="849">
        <v>1159</v>
      </c>
      <c r="O17" s="849">
        <v>948062</v>
      </c>
      <c r="P17" s="837">
        <v>1.6772793053545587</v>
      </c>
      <c r="Q17" s="850">
        <v>818</v>
      </c>
    </row>
    <row r="18" spans="1:17" ht="14.4" customHeight="1" x14ac:dyDescent="0.3">
      <c r="A18" s="831" t="s">
        <v>5121</v>
      </c>
      <c r="B18" s="832" t="s">
        <v>4992</v>
      </c>
      <c r="C18" s="832" t="s">
        <v>4959</v>
      </c>
      <c r="D18" s="832" t="s">
        <v>4980</v>
      </c>
      <c r="E18" s="832" t="s">
        <v>4981</v>
      </c>
      <c r="F18" s="849">
        <v>1</v>
      </c>
      <c r="G18" s="849">
        <v>449</v>
      </c>
      <c r="H18" s="849">
        <v>0.32395382395382394</v>
      </c>
      <c r="I18" s="849">
        <v>449</v>
      </c>
      <c r="J18" s="849">
        <v>3</v>
      </c>
      <c r="K18" s="849">
        <v>1386</v>
      </c>
      <c r="L18" s="849">
        <v>1</v>
      </c>
      <c r="M18" s="849">
        <v>462</v>
      </c>
      <c r="N18" s="849">
        <v>3</v>
      </c>
      <c r="O18" s="849">
        <v>1386</v>
      </c>
      <c r="P18" s="837">
        <v>1</v>
      </c>
      <c r="Q18" s="850">
        <v>462</v>
      </c>
    </row>
    <row r="19" spans="1:17" ht="14.4" customHeight="1" x14ac:dyDescent="0.3">
      <c r="A19" s="831" t="s">
        <v>5121</v>
      </c>
      <c r="B19" s="832" t="s">
        <v>4992</v>
      </c>
      <c r="C19" s="832" t="s">
        <v>4959</v>
      </c>
      <c r="D19" s="832" t="s">
        <v>4986</v>
      </c>
      <c r="E19" s="832" t="s">
        <v>4987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446</v>
      </c>
      <c r="P19" s="837"/>
      <c r="Q19" s="850">
        <v>446</v>
      </c>
    </row>
    <row r="20" spans="1:17" ht="14.4" customHeight="1" x14ac:dyDescent="0.3">
      <c r="A20" s="831" t="s">
        <v>5121</v>
      </c>
      <c r="B20" s="832" t="s">
        <v>4992</v>
      </c>
      <c r="C20" s="832" t="s">
        <v>4959</v>
      </c>
      <c r="D20" s="832" t="s">
        <v>4965</v>
      </c>
      <c r="E20" s="832" t="s">
        <v>4966</v>
      </c>
      <c r="F20" s="849">
        <v>50</v>
      </c>
      <c r="G20" s="849">
        <v>10500</v>
      </c>
      <c r="H20" s="849">
        <v>0.57455540355677159</v>
      </c>
      <c r="I20" s="849">
        <v>210</v>
      </c>
      <c r="J20" s="849">
        <v>85</v>
      </c>
      <c r="K20" s="849">
        <v>18275</v>
      </c>
      <c r="L20" s="849">
        <v>1</v>
      </c>
      <c r="M20" s="849">
        <v>215</v>
      </c>
      <c r="N20" s="849">
        <v>173</v>
      </c>
      <c r="O20" s="849">
        <v>37195</v>
      </c>
      <c r="P20" s="837">
        <v>2.0352941176470587</v>
      </c>
      <c r="Q20" s="850">
        <v>215</v>
      </c>
    </row>
    <row r="21" spans="1:17" ht="14.4" customHeight="1" x14ac:dyDescent="0.3">
      <c r="A21" s="831" t="s">
        <v>5121</v>
      </c>
      <c r="B21" s="832" t="s">
        <v>4992</v>
      </c>
      <c r="C21" s="832" t="s">
        <v>4959</v>
      </c>
      <c r="D21" s="832" t="s">
        <v>5049</v>
      </c>
      <c r="E21" s="832" t="s">
        <v>5050</v>
      </c>
      <c r="F21" s="849">
        <v>4</v>
      </c>
      <c r="G21" s="849">
        <v>1324</v>
      </c>
      <c r="H21" s="849">
        <v>3.7401129943502824</v>
      </c>
      <c r="I21" s="849">
        <v>331</v>
      </c>
      <c r="J21" s="849">
        <v>1</v>
      </c>
      <c r="K21" s="849">
        <v>354</v>
      </c>
      <c r="L21" s="849">
        <v>1</v>
      </c>
      <c r="M21" s="849">
        <v>354</v>
      </c>
      <c r="N21" s="849">
        <v>2</v>
      </c>
      <c r="O21" s="849">
        <v>710</v>
      </c>
      <c r="P21" s="837">
        <v>2.0056497175141241</v>
      </c>
      <c r="Q21" s="850">
        <v>355</v>
      </c>
    </row>
    <row r="22" spans="1:17" ht="14.4" customHeight="1" x14ac:dyDescent="0.3">
      <c r="A22" s="831" t="s">
        <v>5121</v>
      </c>
      <c r="B22" s="832" t="s">
        <v>4992</v>
      </c>
      <c r="C22" s="832" t="s">
        <v>4959</v>
      </c>
      <c r="D22" s="832" t="s">
        <v>4967</v>
      </c>
      <c r="E22" s="832" t="s">
        <v>4968</v>
      </c>
      <c r="F22" s="849">
        <v>749</v>
      </c>
      <c r="G22" s="849">
        <v>63665</v>
      </c>
      <c r="H22" s="849">
        <v>0.72647914645974787</v>
      </c>
      <c r="I22" s="849">
        <v>85</v>
      </c>
      <c r="J22" s="849">
        <v>1031</v>
      </c>
      <c r="K22" s="849">
        <v>87635</v>
      </c>
      <c r="L22" s="849">
        <v>1</v>
      </c>
      <c r="M22" s="849">
        <v>85</v>
      </c>
      <c r="N22" s="849">
        <v>1715</v>
      </c>
      <c r="O22" s="849">
        <v>145775</v>
      </c>
      <c r="P22" s="837">
        <v>1.6634335596508245</v>
      </c>
      <c r="Q22" s="850">
        <v>85</v>
      </c>
    </row>
    <row r="23" spans="1:17" ht="14.4" customHeight="1" x14ac:dyDescent="0.3">
      <c r="A23" s="831" t="s">
        <v>5121</v>
      </c>
      <c r="B23" s="832" t="s">
        <v>4992</v>
      </c>
      <c r="C23" s="832" t="s">
        <v>4959</v>
      </c>
      <c r="D23" s="832" t="s">
        <v>5051</v>
      </c>
      <c r="E23" s="832" t="s">
        <v>5052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720</v>
      </c>
      <c r="P23" s="837"/>
      <c r="Q23" s="850">
        <v>720</v>
      </c>
    </row>
    <row r="24" spans="1:17" ht="14.4" customHeight="1" x14ac:dyDescent="0.3">
      <c r="A24" s="831" t="s">
        <v>5121</v>
      </c>
      <c r="B24" s="832" t="s">
        <v>4992</v>
      </c>
      <c r="C24" s="832" t="s">
        <v>4959</v>
      </c>
      <c r="D24" s="832" t="s">
        <v>5126</v>
      </c>
      <c r="E24" s="832" t="s">
        <v>5125</v>
      </c>
      <c r="F24" s="849">
        <v>85</v>
      </c>
      <c r="G24" s="849">
        <v>79475</v>
      </c>
      <c r="H24" s="849">
        <v>0.60059095580678312</v>
      </c>
      <c r="I24" s="849">
        <v>935</v>
      </c>
      <c r="J24" s="849">
        <v>139</v>
      </c>
      <c r="K24" s="849">
        <v>132328</v>
      </c>
      <c r="L24" s="849">
        <v>1</v>
      </c>
      <c r="M24" s="849">
        <v>952</v>
      </c>
      <c r="N24" s="849">
        <v>242</v>
      </c>
      <c r="O24" s="849">
        <v>230384</v>
      </c>
      <c r="P24" s="837">
        <v>1.7410071942446044</v>
      </c>
      <c r="Q24" s="850">
        <v>952</v>
      </c>
    </row>
    <row r="25" spans="1:17" ht="14.4" customHeight="1" x14ac:dyDescent="0.3">
      <c r="A25" s="831" t="s">
        <v>5121</v>
      </c>
      <c r="B25" s="832" t="s">
        <v>4992</v>
      </c>
      <c r="C25" s="832" t="s">
        <v>4959</v>
      </c>
      <c r="D25" s="832" t="s">
        <v>5057</v>
      </c>
      <c r="E25" s="832" t="s">
        <v>5058</v>
      </c>
      <c r="F25" s="849">
        <v>15</v>
      </c>
      <c r="G25" s="849">
        <v>1710</v>
      </c>
      <c r="H25" s="849">
        <v>0.79166666666666663</v>
      </c>
      <c r="I25" s="849">
        <v>114</v>
      </c>
      <c r="J25" s="849">
        <v>18</v>
      </c>
      <c r="K25" s="849">
        <v>2160</v>
      </c>
      <c r="L25" s="849">
        <v>1</v>
      </c>
      <c r="M25" s="849">
        <v>120</v>
      </c>
      <c r="N25" s="849">
        <v>42</v>
      </c>
      <c r="O25" s="849">
        <v>5040</v>
      </c>
      <c r="P25" s="837">
        <v>2.3333333333333335</v>
      </c>
      <c r="Q25" s="850">
        <v>120</v>
      </c>
    </row>
    <row r="26" spans="1:17" ht="14.4" customHeight="1" x14ac:dyDescent="0.3">
      <c r="A26" s="831" t="s">
        <v>5121</v>
      </c>
      <c r="B26" s="832" t="s">
        <v>4992</v>
      </c>
      <c r="C26" s="832" t="s">
        <v>4959</v>
      </c>
      <c r="D26" s="832" t="s">
        <v>5127</v>
      </c>
      <c r="E26" s="832" t="s">
        <v>5125</v>
      </c>
      <c r="F26" s="849">
        <v>87</v>
      </c>
      <c r="G26" s="849">
        <v>64119</v>
      </c>
      <c r="H26" s="849">
        <v>0.39845264727815061</v>
      </c>
      <c r="I26" s="849">
        <v>737</v>
      </c>
      <c r="J26" s="849">
        <v>216</v>
      </c>
      <c r="K26" s="849">
        <v>160920</v>
      </c>
      <c r="L26" s="849">
        <v>1</v>
      </c>
      <c r="M26" s="849">
        <v>745</v>
      </c>
      <c r="N26" s="849">
        <v>147</v>
      </c>
      <c r="O26" s="849">
        <v>109515</v>
      </c>
      <c r="P26" s="837">
        <v>0.68055555555555558</v>
      </c>
      <c r="Q26" s="850">
        <v>745</v>
      </c>
    </row>
    <row r="27" spans="1:17" ht="14.4" customHeight="1" x14ac:dyDescent="0.3">
      <c r="A27" s="831" t="s">
        <v>5121</v>
      </c>
      <c r="B27" s="832" t="s">
        <v>4992</v>
      </c>
      <c r="C27" s="832" t="s">
        <v>4959</v>
      </c>
      <c r="D27" s="832" t="s">
        <v>5128</v>
      </c>
      <c r="E27" s="832" t="s">
        <v>5129</v>
      </c>
      <c r="F27" s="849"/>
      <c r="G27" s="849"/>
      <c r="H27" s="849"/>
      <c r="I27" s="849"/>
      <c r="J27" s="849">
        <v>1</v>
      </c>
      <c r="K27" s="849">
        <v>58</v>
      </c>
      <c r="L27" s="849">
        <v>1</v>
      </c>
      <c r="M27" s="849">
        <v>58</v>
      </c>
      <c r="N27" s="849">
        <v>1</v>
      </c>
      <c r="O27" s="849">
        <v>58</v>
      </c>
      <c r="P27" s="837">
        <v>1</v>
      </c>
      <c r="Q27" s="850">
        <v>58</v>
      </c>
    </row>
    <row r="28" spans="1:17" ht="14.4" customHeight="1" x14ac:dyDescent="0.3">
      <c r="A28" s="831" t="s">
        <v>5121</v>
      </c>
      <c r="B28" s="832" t="s">
        <v>4992</v>
      </c>
      <c r="C28" s="832" t="s">
        <v>4959</v>
      </c>
      <c r="D28" s="832" t="s">
        <v>5130</v>
      </c>
      <c r="E28" s="832" t="s">
        <v>5131</v>
      </c>
      <c r="F28" s="849">
        <v>44</v>
      </c>
      <c r="G28" s="849">
        <v>23188</v>
      </c>
      <c r="H28" s="849">
        <v>0.4908448170021803</v>
      </c>
      <c r="I28" s="849">
        <v>527</v>
      </c>
      <c r="J28" s="849">
        <v>87</v>
      </c>
      <c r="K28" s="849">
        <v>47241</v>
      </c>
      <c r="L28" s="849">
        <v>1</v>
      </c>
      <c r="M28" s="849">
        <v>543</v>
      </c>
      <c r="N28" s="849">
        <v>39</v>
      </c>
      <c r="O28" s="849">
        <v>21177</v>
      </c>
      <c r="P28" s="837">
        <v>0.44827586206896552</v>
      </c>
      <c r="Q28" s="850">
        <v>543</v>
      </c>
    </row>
    <row r="29" spans="1:17" ht="14.4" customHeight="1" x14ac:dyDescent="0.3">
      <c r="A29" s="831" t="s">
        <v>5121</v>
      </c>
      <c r="B29" s="832" t="s">
        <v>4992</v>
      </c>
      <c r="C29" s="832" t="s">
        <v>4959</v>
      </c>
      <c r="D29" s="832" t="s">
        <v>4969</v>
      </c>
      <c r="E29" s="832" t="s">
        <v>4970</v>
      </c>
      <c r="F29" s="849">
        <v>11</v>
      </c>
      <c r="G29" s="849">
        <v>3289</v>
      </c>
      <c r="H29" s="849">
        <v>2.1426710097719868</v>
      </c>
      <c r="I29" s="849">
        <v>299</v>
      </c>
      <c r="J29" s="849">
        <v>5</v>
      </c>
      <c r="K29" s="849">
        <v>1535</v>
      </c>
      <c r="L29" s="849">
        <v>1</v>
      </c>
      <c r="M29" s="849">
        <v>307</v>
      </c>
      <c r="N29" s="849">
        <v>7</v>
      </c>
      <c r="O29" s="849">
        <v>2149</v>
      </c>
      <c r="P29" s="837">
        <v>1.4</v>
      </c>
      <c r="Q29" s="850">
        <v>307</v>
      </c>
    </row>
    <row r="30" spans="1:17" ht="14.4" customHeight="1" x14ac:dyDescent="0.3">
      <c r="A30" s="831" t="s">
        <v>5121</v>
      </c>
      <c r="B30" s="832" t="s">
        <v>4992</v>
      </c>
      <c r="C30" s="832" t="s">
        <v>4959</v>
      </c>
      <c r="D30" s="832" t="s">
        <v>5081</v>
      </c>
      <c r="E30" s="832" t="s">
        <v>4966</v>
      </c>
      <c r="F30" s="849">
        <v>14</v>
      </c>
      <c r="G30" s="849">
        <v>2436</v>
      </c>
      <c r="H30" s="849">
        <v>0.54741573033707869</v>
      </c>
      <c r="I30" s="849">
        <v>174</v>
      </c>
      <c r="J30" s="849">
        <v>25</v>
      </c>
      <c r="K30" s="849">
        <v>4450</v>
      </c>
      <c r="L30" s="849">
        <v>1</v>
      </c>
      <c r="M30" s="849">
        <v>178</v>
      </c>
      <c r="N30" s="849">
        <v>18</v>
      </c>
      <c r="O30" s="849">
        <v>3204</v>
      </c>
      <c r="P30" s="837">
        <v>0.72</v>
      </c>
      <c r="Q30" s="850">
        <v>178</v>
      </c>
    </row>
    <row r="31" spans="1:17" ht="14.4" customHeight="1" x14ac:dyDescent="0.3">
      <c r="A31" s="831" t="s">
        <v>5121</v>
      </c>
      <c r="B31" s="832" t="s">
        <v>4992</v>
      </c>
      <c r="C31" s="832" t="s">
        <v>4959</v>
      </c>
      <c r="D31" s="832" t="s">
        <v>4971</v>
      </c>
      <c r="E31" s="832" t="s">
        <v>4970</v>
      </c>
      <c r="F31" s="849">
        <v>13</v>
      </c>
      <c r="G31" s="849">
        <v>4823</v>
      </c>
      <c r="H31" s="849">
        <v>0.79325657894736845</v>
      </c>
      <c r="I31" s="849">
        <v>371</v>
      </c>
      <c r="J31" s="849">
        <v>16</v>
      </c>
      <c r="K31" s="849">
        <v>6080</v>
      </c>
      <c r="L31" s="849">
        <v>1</v>
      </c>
      <c r="M31" s="849">
        <v>380</v>
      </c>
      <c r="N31" s="849">
        <v>13</v>
      </c>
      <c r="O31" s="849">
        <v>4940</v>
      </c>
      <c r="P31" s="837">
        <v>0.8125</v>
      </c>
      <c r="Q31" s="850">
        <v>380</v>
      </c>
    </row>
    <row r="32" spans="1:17" ht="14.4" customHeight="1" x14ac:dyDescent="0.3">
      <c r="A32" s="831" t="s">
        <v>5121</v>
      </c>
      <c r="B32" s="832" t="s">
        <v>4992</v>
      </c>
      <c r="C32" s="832" t="s">
        <v>4959</v>
      </c>
      <c r="D32" s="832" t="s">
        <v>5082</v>
      </c>
      <c r="E32" s="832" t="s">
        <v>5083</v>
      </c>
      <c r="F32" s="849">
        <v>1</v>
      </c>
      <c r="G32" s="849">
        <v>272</v>
      </c>
      <c r="H32" s="849"/>
      <c r="I32" s="849">
        <v>272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5121</v>
      </c>
      <c r="B33" s="832" t="s">
        <v>4992</v>
      </c>
      <c r="C33" s="832" t="s">
        <v>4959</v>
      </c>
      <c r="D33" s="832" t="s">
        <v>5132</v>
      </c>
      <c r="E33" s="832" t="s">
        <v>5133</v>
      </c>
      <c r="F33" s="849">
        <v>5</v>
      </c>
      <c r="G33" s="849">
        <v>500</v>
      </c>
      <c r="H33" s="849">
        <v>1.6666666666666667</v>
      </c>
      <c r="I33" s="849">
        <v>100</v>
      </c>
      <c r="J33" s="849">
        <v>3</v>
      </c>
      <c r="K33" s="849">
        <v>300</v>
      </c>
      <c r="L33" s="849">
        <v>1</v>
      </c>
      <c r="M33" s="849">
        <v>100</v>
      </c>
      <c r="N33" s="849">
        <v>1</v>
      </c>
      <c r="O33" s="849">
        <v>100</v>
      </c>
      <c r="P33" s="837">
        <v>0.33333333333333331</v>
      </c>
      <c r="Q33" s="850">
        <v>100</v>
      </c>
    </row>
    <row r="34" spans="1:17" ht="14.4" customHeight="1" x14ac:dyDescent="0.3">
      <c r="A34" s="831" t="s">
        <v>5121</v>
      </c>
      <c r="B34" s="832" t="s">
        <v>4992</v>
      </c>
      <c r="C34" s="832" t="s">
        <v>4959</v>
      </c>
      <c r="D34" s="832" t="s">
        <v>5134</v>
      </c>
      <c r="E34" s="832" t="s">
        <v>5125</v>
      </c>
      <c r="F34" s="849"/>
      <c r="G34" s="849"/>
      <c r="H34" s="849"/>
      <c r="I34" s="849"/>
      <c r="J34" s="849"/>
      <c r="K34" s="849"/>
      <c r="L34" s="849"/>
      <c r="M34" s="849"/>
      <c r="N34" s="849">
        <v>178</v>
      </c>
      <c r="O34" s="849">
        <v>184230</v>
      </c>
      <c r="P34" s="837"/>
      <c r="Q34" s="850">
        <v>1035</v>
      </c>
    </row>
    <row r="35" spans="1:17" ht="14.4" customHeight="1" x14ac:dyDescent="0.3">
      <c r="A35" s="831" t="s">
        <v>5121</v>
      </c>
      <c r="B35" s="832" t="s">
        <v>4992</v>
      </c>
      <c r="C35" s="832" t="s">
        <v>4959</v>
      </c>
      <c r="D35" s="832" t="s">
        <v>5135</v>
      </c>
      <c r="E35" s="832" t="s">
        <v>5125</v>
      </c>
      <c r="F35" s="849">
        <v>17</v>
      </c>
      <c r="G35" s="849">
        <v>14671</v>
      </c>
      <c r="H35" s="849">
        <v>1.5173234046954183</v>
      </c>
      <c r="I35" s="849">
        <v>863</v>
      </c>
      <c r="J35" s="849">
        <v>11</v>
      </c>
      <c r="K35" s="849">
        <v>9669</v>
      </c>
      <c r="L35" s="849">
        <v>1</v>
      </c>
      <c r="M35" s="849">
        <v>879</v>
      </c>
      <c r="N35" s="849"/>
      <c r="O35" s="849"/>
      <c r="P35" s="837"/>
      <c r="Q35" s="850"/>
    </row>
    <row r="36" spans="1:17" ht="14.4" customHeight="1" x14ac:dyDescent="0.3">
      <c r="A36" s="831" t="s">
        <v>5121</v>
      </c>
      <c r="B36" s="832" t="s">
        <v>4992</v>
      </c>
      <c r="C36" s="832" t="s">
        <v>4959</v>
      </c>
      <c r="D36" s="832" t="s">
        <v>5086</v>
      </c>
      <c r="E36" s="832" t="s">
        <v>5087</v>
      </c>
      <c r="F36" s="849">
        <v>1</v>
      </c>
      <c r="G36" s="849">
        <v>611</v>
      </c>
      <c r="H36" s="849">
        <v>0.9807383627608347</v>
      </c>
      <c r="I36" s="849">
        <v>611</v>
      </c>
      <c r="J36" s="849">
        <v>1</v>
      </c>
      <c r="K36" s="849">
        <v>623</v>
      </c>
      <c r="L36" s="849">
        <v>1</v>
      </c>
      <c r="M36" s="849">
        <v>623</v>
      </c>
      <c r="N36" s="849"/>
      <c r="O36" s="849"/>
      <c r="P36" s="837"/>
      <c r="Q36" s="850"/>
    </row>
    <row r="37" spans="1:17" ht="14.4" customHeight="1" x14ac:dyDescent="0.3">
      <c r="A37" s="831" t="s">
        <v>5121</v>
      </c>
      <c r="B37" s="832" t="s">
        <v>4992</v>
      </c>
      <c r="C37" s="832" t="s">
        <v>4959</v>
      </c>
      <c r="D37" s="832" t="s">
        <v>5136</v>
      </c>
      <c r="E37" s="832" t="s">
        <v>5087</v>
      </c>
      <c r="F37" s="849">
        <v>2</v>
      </c>
      <c r="G37" s="849">
        <v>1050</v>
      </c>
      <c r="H37" s="849"/>
      <c r="I37" s="849">
        <v>525</v>
      </c>
      <c r="J37" s="849"/>
      <c r="K37" s="849"/>
      <c r="L37" s="849"/>
      <c r="M37" s="849"/>
      <c r="N37" s="849">
        <v>1</v>
      </c>
      <c r="O37" s="849">
        <v>538</v>
      </c>
      <c r="P37" s="837"/>
      <c r="Q37" s="850">
        <v>538</v>
      </c>
    </row>
    <row r="38" spans="1:17" ht="14.4" customHeight="1" x14ac:dyDescent="0.3">
      <c r="A38" s="831" t="s">
        <v>5137</v>
      </c>
      <c r="B38" s="832" t="s">
        <v>4992</v>
      </c>
      <c r="C38" s="832" t="s">
        <v>5026</v>
      </c>
      <c r="D38" s="832" t="s">
        <v>5073</v>
      </c>
      <c r="E38" s="832" t="s">
        <v>5074</v>
      </c>
      <c r="F38" s="849">
        <v>1</v>
      </c>
      <c r="G38" s="849">
        <v>904.75</v>
      </c>
      <c r="H38" s="849">
        <v>1</v>
      </c>
      <c r="I38" s="849">
        <v>904.75</v>
      </c>
      <c r="J38" s="849">
        <v>1</v>
      </c>
      <c r="K38" s="849">
        <v>904.75</v>
      </c>
      <c r="L38" s="849">
        <v>1</v>
      </c>
      <c r="M38" s="849">
        <v>904.75</v>
      </c>
      <c r="N38" s="849"/>
      <c r="O38" s="849"/>
      <c r="P38" s="837"/>
      <c r="Q38" s="850"/>
    </row>
    <row r="39" spans="1:17" ht="14.4" customHeight="1" x14ac:dyDescent="0.3">
      <c r="A39" s="831" t="s">
        <v>5137</v>
      </c>
      <c r="B39" s="832" t="s">
        <v>4992</v>
      </c>
      <c r="C39" s="832" t="s">
        <v>4959</v>
      </c>
      <c r="D39" s="832" t="s">
        <v>4984</v>
      </c>
      <c r="E39" s="832" t="s">
        <v>4985</v>
      </c>
      <c r="F39" s="849"/>
      <c r="G39" s="849"/>
      <c r="H39" s="849"/>
      <c r="I39" s="849"/>
      <c r="J39" s="849">
        <v>4</v>
      </c>
      <c r="K39" s="849">
        <v>780</v>
      </c>
      <c r="L39" s="849">
        <v>1</v>
      </c>
      <c r="M39" s="849">
        <v>195</v>
      </c>
      <c r="N39" s="849">
        <v>2</v>
      </c>
      <c r="O39" s="849">
        <v>392</v>
      </c>
      <c r="P39" s="837">
        <v>0.50256410256410255</v>
      </c>
      <c r="Q39" s="850">
        <v>196</v>
      </c>
    </row>
    <row r="40" spans="1:17" ht="14.4" customHeight="1" x14ac:dyDescent="0.3">
      <c r="A40" s="831" t="s">
        <v>5137</v>
      </c>
      <c r="B40" s="832" t="s">
        <v>4992</v>
      </c>
      <c r="C40" s="832" t="s">
        <v>4959</v>
      </c>
      <c r="D40" s="832" t="s">
        <v>5122</v>
      </c>
      <c r="E40" s="832" t="s">
        <v>5123</v>
      </c>
      <c r="F40" s="849"/>
      <c r="G40" s="849"/>
      <c r="H40" s="849"/>
      <c r="I40" s="849"/>
      <c r="J40" s="849">
        <v>1</v>
      </c>
      <c r="K40" s="849">
        <v>1158</v>
      </c>
      <c r="L40" s="849">
        <v>1</v>
      </c>
      <c r="M40" s="849">
        <v>1158</v>
      </c>
      <c r="N40" s="849"/>
      <c r="O40" s="849"/>
      <c r="P40" s="837"/>
      <c r="Q40" s="850"/>
    </row>
    <row r="41" spans="1:17" ht="14.4" customHeight="1" x14ac:dyDescent="0.3">
      <c r="A41" s="831" t="s">
        <v>5137</v>
      </c>
      <c r="B41" s="832" t="s">
        <v>4992</v>
      </c>
      <c r="C41" s="832" t="s">
        <v>4959</v>
      </c>
      <c r="D41" s="832" t="s">
        <v>5041</v>
      </c>
      <c r="E41" s="832" t="s">
        <v>5042</v>
      </c>
      <c r="F41" s="849">
        <v>1</v>
      </c>
      <c r="G41" s="849">
        <v>35</v>
      </c>
      <c r="H41" s="849">
        <v>0.47297297297297297</v>
      </c>
      <c r="I41" s="849">
        <v>35</v>
      </c>
      <c r="J41" s="849">
        <v>2</v>
      </c>
      <c r="K41" s="849">
        <v>74</v>
      </c>
      <c r="L41" s="849">
        <v>1</v>
      </c>
      <c r="M41" s="849">
        <v>37</v>
      </c>
      <c r="N41" s="849">
        <v>6</v>
      </c>
      <c r="O41" s="849">
        <v>222</v>
      </c>
      <c r="P41" s="837">
        <v>3</v>
      </c>
      <c r="Q41" s="850">
        <v>37</v>
      </c>
    </row>
    <row r="42" spans="1:17" ht="14.4" customHeight="1" x14ac:dyDescent="0.3">
      <c r="A42" s="831" t="s">
        <v>5137</v>
      </c>
      <c r="B42" s="832" t="s">
        <v>4992</v>
      </c>
      <c r="C42" s="832" t="s">
        <v>4959</v>
      </c>
      <c r="D42" s="832" t="s">
        <v>4960</v>
      </c>
      <c r="E42" s="832" t="s">
        <v>4961</v>
      </c>
      <c r="F42" s="849">
        <v>224</v>
      </c>
      <c r="G42" s="849">
        <v>52640</v>
      </c>
      <c r="H42" s="849">
        <v>0.94896432370067241</v>
      </c>
      <c r="I42" s="849">
        <v>235</v>
      </c>
      <c r="J42" s="849">
        <v>221</v>
      </c>
      <c r="K42" s="849">
        <v>55471</v>
      </c>
      <c r="L42" s="849">
        <v>1</v>
      </c>
      <c r="M42" s="849">
        <v>251</v>
      </c>
      <c r="N42" s="849">
        <v>212</v>
      </c>
      <c r="O42" s="849">
        <v>53212</v>
      </c>
      <c r="P42" s="837">
        <v>0.95927601809954754</v>
      </c>
      <c r="Q42" s="850">
        <v>251</v>
      </c>
    </row>
    <row r="43" spans="1:17" ht="14.4" customHeight="1" x14ac:dyDescent="0.3">
      <c r="A43" s="831" t="s">
        <v>5137</v>
      </c>
      <c r="B43" s="832" t="s">
        <v>4992</v>
      </c>
      <c r="C43" s="832" t="s">
        <v>4959</v>
      </c>
      <c r="D43" s="832" t="s">
        <v>4963</v>
      </c>
      <c r="E43" s="832" t="s">
        <v>4964</v>
      </c>
      <c r="F43" s="849">
        <v>93</v>
      </c>
      <c r="G43" s="849">
        <v>10974</v>
      </c>
      <c r="H43" s="849">
        <v>0.73189275710284118</v>
      </c>
      <c r="I43" s="849">
        <v>118</v>
      </c>
      <c r="J43" s="849">
        <v>119</v>
      </c>
      <c r="K43" s="849">
        <v>14994</v>
      </c>
      <c r="L43" s="849">
        <v>1</v>
      </c>
      <c r="M43" s="849">
        <v>126</v>
      </c>
      <c r="N43" s="849">
        <v>218</v>
      </c>
      <c r="O43" s="849">
        <v>27468</v>
      </c>
      <c r="P43" s="837">
        <v>1.8319327731092436</v>
      </c>
      <c r="Q43" s="850">
        <v>126</v>
      </c>
    </row>
    <row r="44" spans="1:17" ht="14.4" customHeight="1" x14ac:dyDescent="0.3">
      <c r="A44" s="831" t="s">
        <v>5137</v>
      </c>
      <c r="B44" s="832" t="s">
        <v>4992</v>
      </c>
      <c r="C44" s="832" t="s">
        <v>4959</v>
      </c>
      <c r="D44" s="832" t="s">
        <v>5075</v>
      </c>
      <c r="E44" s="832" t="s">
        <v>4990</v>
      </c>
      <c r="F44" s="849">
        <v>1</v>
      </c>
      <c r="G44" s="849">
        <v>323</v>
      </c>
      <c r="H44" s="849"/>
      <c r="I44" s="849">
        <v>323</v>
      </c>
      <c r="J44" s="849"/>
      <c r="K44" s="849"/>
      <c r="L44" s="849"/>
      <c r="M44" s="849"/>
      <c r="N44" s="849">
        <v>1</v>
      </c>
      <c r="O44" s="849">
        <v>331</v>
      </c>
      <c r="P44" s="837"/>
      <c r="Q44" s="850">
        <v>331</v>
      </c>
    </row>
    <row r="45" spans="1:17" ht="14.4" customHeight="1" x14ac:dyDescent="0.3">
      <c r="A45" s="831" t="s">
        <v>5137</v>
      </c>
      <c r="B45" s="832" t="s">
        <v>4992</v>
      </c>
      <c r="C45" s="832" t="s">
        <v>4959</v>
      </c>
      <c r="D45" s="832" t="s">
        <v>5076</v>
      </c>
      <c r="E45" s="832" t="s">
        <v>4979</v>
      </c>
      <c r="F45" s="849">
        <v>30</v>
      </c>
      <c r="G45" s="849">
        <v>14610</v>
      </c>
      <c r="H45" s="849">
        <v>0.89439853076216713</v>
      </c>
      <c r="I45" s="849">
        <v>487</v>
      </c>
      <c r="J45" s="849">
        <v>33</v>
      </c>
      <c r="K45" s="849">
        <v>16335</v>
      </c>
      <c r="L45" s="849">
        <v>1</v>
      </c>
      <c r="M45" s="849">
        <v>495</v>
      </c>
      <c r="N45" s="849">
        <v>37</v>
      </c>
      <c r="O45" s="849">
        <v>18315</v>
      </c>
      <c r="P45" s="837">
        <v>1.1212121212121211</v>
      </c>
      <c r="Q45" s="850">
        <v>495</v>
      </c>
    </row>
    <row r="46" spans="1:17" ht="14.4" customHeight="1" x14ac:dyDescent="0.3">
      <c r="A46" s="831" t="s">
        <v>5137</v>
      </c>
      <c r="B46" s="832" t="s">
        <v>4992</v>
      </c>
      <c r="C46" s="832" t="s">
        <v>4959</v>
      </c>
      <c r="D46" s="832" t="s">
        <v>5077</v>
      </c>
      <c r="E46" s="832" t="s">
        <v>5078</v>
      </c>
      <c r="F46" s="849"/>
      <c r="G46" s="849"/>
      <c r="H46" s="849"/>
      <c r="I46" s="849"/>
      <c r="J46" s="849">
        <v>2</v>
      </c>
      <c r="K46" s="849">
        <v>1376</v>
      </c>
      <c r="L46" s="849">
        <v>1</v>
      </c>
      <c r="M46" s="849">
        <v>688</v>
      </c>
      <c r="N46" s="849"/>
      <c r="O46" s="849"/>
      <c r="P46" s="837"/>
      <c r="Q46" s="850"/>
    </row>
    <row r="47" spans="1:17" ht="14.4" customHeight="1" x14ac:dyDescent="0.3">
      <c r="A47" s="831" t="s">
        <v>5137</v>
      </c>
      <c r="B47" s="832" t="s">
        <v>4992</v>
      </c>
      <c r="C47" s="832" t="s">
        <v>4959</v>
      </c>
      <c r="D47" s="832" t="s">
        <v>4978</v>
      </c>
      <c r="E47" s="832" t="s">
        <v>4979</v>
      </c>
      <c r="F47" s="849">
        <v>12</v>
      </c>
      <c r="G47" s="849">
        <v>6708</v>
      </c>
      <c r="H47" s="849">
        <v>0.56237424547283699</v>
      </c>
      <c r="I47" s="849">
        <v>559</v>
      </c>
      <c r="J47" s="849">
        <v>21</v>
      </c>
      <c r="K47" s="849">
        <v>11928</v>
      </c>
      <c r="L47" s="849">
        <v>1</v>
      </c>
      <c r="M47" s="849">
        <v>568</v>
      </c>
      <c r="N47" s="849">
        <v>18</v>
      </c>
      <c r="O47" s="849">
        <v>10224</v>
      </c>
      <c r="P47" s="837">
        <v>0.8571428571428571</v>
      </c>
      <c r="Q47" s="850">
        <v>568</v>
      </c>
    </row>
    <row r="48" spans="1:17" ht="14.4" customHeight="1" x14ac:dyDescent="0.3">
      <c r="A48" s="831" t="s">
        <v>5137</v>
      </c>
      <c r="B48" s="832" t="s">
        <v>4992</v>
      </c>
      <c r="C48" s="832" t="s">
        <v>4959</v>
      </c>
      <c r="D48" s="832" t="s">
        <v>5079</v>
      </c>
      <c r="E48" s="832" t="s">
        <v>5078</v>
      </c>
      <c r="F48" s="849"/>
      <c r="G48" s="849"/>
      <c r="H48" s="849"/>
      <c r="I48" s="849"/>
      <c r="J48" s="849">
        <v>3</v>
      </c>
      <c r="K48" s="849">
        <v>2283</v>
      </c>
      <c r="L48" s="849">
        <v>1</v>
      </c>
      <c r="M48" s="849">
        <v>761</v>
      </c>
      <c r="N48" s="849">
        <v>2</v>
      </c>
      <c r="O48" s="849">
        <v>1522</v>
      </c>
      <c r="P48" s="837">
        <v>0.66666666666666663</v>
      </c>
      <c r="Q48" s="850">
        <v>761</v>
      </c>
    </row>
    <row r="49" spans="1:17" ht="14.4" customHeight="1" x14ac:dyDescent="0.3">
      <c r="A49" s="831" t="s">
        <v>5137</v>
      </c>
      <c r="B49" s="832" t="s">
        <v>4992</v>
      </c>
      <c r="C49" s="832" t="s">
        <v>4959</v>
      </c>
      <c r="D49" s="832" t="s">
        <v>5124</v>
      </c>
      <c r="E49" s="832" t="s">
        <v>5125</v>
      </c>
      <c r="F49" s="849">
        <v>21</v>
      </c>
      <c r="G49" s="849">
        <v>16989</v>
      </c>
      <c r="H49" s="849">
        <v>0.59339853300733492</v>
      </c>
      <c r="I49" s="849">
        <v>809</v>
      </c>
      <c r="J49" s="849">
        <v>35</v>
      </c>
      <c r="K49" s="849">
        <v>28630</v>
      </c>
      <c r="L49" s="849">
        <v>1</v>
      </c>
      <c r="M49" s="849">
        <v>818</v>
      </c>
      <c r="N49" s="849">
        <v>44</v>
      </c>
      <c r="O49" s="849">
        <v>35992</v>
      </c>
      <c r="P49" s="837">
        <v>1.2571428571428571</v>
      </c>
      <c r="Q49" s="850">
        <v>818</v>
      </c>
    </row>
    <row r="50" spans="1:17" ht="14.4" customHeight="1" x14ac:dyDescent="0.3">
      <c r="A50" s="831" t="s">
        <v>5137</v>
      </c>
      <c r="B50" s="832" t="s">
        <v>4992</v>
      </c>
      <c r="C50" s="832" t="s">
        <v>4959</v>
      </c>
      <c r="D50" s="832" t="s">
        <v>4980</v>
      </c>
      <c r="E50" s="832" t="s">
        <v>4981</v>
      </c>
      <c r="F50" s="849">
        <v>21</v>
      </c>
      <c r="G50" s="849">
        <v>9429</v>
      </c>
      <c r="H50" s="849">
        <v>1.3606060606060606</v>
      </c>
      <c r="I50" s="849">
        <v>449</v>
      </c>
      <c r="J50" s="849">
        <v>15</v>
      </c>
      <c r="K50" s="849">
        <v>6930</v>
      </c>
      <c r="L50" s="849">
        <v>1</v>
      </c>
      <c r="M50" s="849">
        <v>462</v>
      </c>
      <c r="N50" s="849">
        <v>11</v>
      </c>
      <c r="O50" s="849">
        <v>5082</v>
      </c>
      <c r="P50" s="837">
        <v>0.73333333333333328</v>
      </c>
      <c r="Q50" s="850">
        <v>462</v>
      </c>
    </row>
    <row r="51" spans="1:17" ht="14.4" customHeight="1" x14ac:dyDescent="0.3">
      <c r="A51" s="831" t="s">
        <v>5137</v>
      </c>
      <c r="B51" s="832" t="s">
        <v>4992</v>
      </c>
      <c r="C51" s="832" t="s">
        <v>4959</v>
      </c>
      <c r="D51" s="832" t="s">
        <v>4965</v>
      </c>
      <c r="E51" s="832" t="s">
        <v>4966</v>
      </c>
      <c r="F51" s="849">
        <v>9</v>
      </c>
      <c r="G51" s="849">
        <v>1890</v>
      </c>
      <c r="H51" s="849">
        <v>0.73255813953488369</v>
      </c>
      <c r="I51" s="849">
        <v>210</v>
      </c>
      <c r="J51" s="849">
        <v>12</v>
      </c>
      <c r="K51" s="849">
        <v>2580</v>
      </c>
      <c r="L51" s="849">
        <v>1</v>
      </c>
      <c r="M51" s="849">
        <v>215</v>
      </c>
      <c r="N51" s="849">
        <v>12</v>
      </c>
      <c r="O51" s="849">
        <v>2580</v>
      </c>
      <c r="P51" s="837">
        <v>1</v>
      </c>
      <c r="Q51" s="850">
        <v>215</v>
      </c>
    </row>
    <row r="52" spans="1:17" ht="14.4" customHeight="1" x14ac:dyDescent="0.3">
      <c r="A52" s="831" t="s">
        <v>5137</v>
      </c>
      <c r="B52" s="832" t="s">
        <v>4992</v>
      </c>
      <c r="C52" s="832" t="s">
        <v>4959</v>
      </c>
      <c r="D52" s="832" t="s">
        <v>5049</v>
      </c>
      <c r="E52" s="832" t="s">
        <v>5050</v>
      </c>
      <c r="F52" s="849">
        <v>16</v>
      </c>
      <c r="G52" s="849">
        <v>5296</v>
      </c>
      <c r="H52" s="849">
        <v>4.9868173258003763</v>
      </c>
      <c r="I52" s="849">
        <v>331</v>
      </c>
      <c r="J52" s="849">
        <v>3</v>
      </c>
      <c r="K52" s="849">
        <v>1062</v>
      </c>
      <c r="L52" s="849">
        <v>1</v>
      </c>
      <c r="M52" s="849">
        <v>354</v>
      </c>
      <c r="N52" s="849">
        <v>8</v>
      </c>
      <c r="O52" s="849">
        <v>2840</v>
      </c>
      <c r="P52" s="837">
        <v>2.6741996233521657</v>
      </c>
      <c r="Q52" s="850">
        <v>355</v>
      </c>
    </row>
    <row r="53" spans="1:17" ht="14.4" customHeight="1" x14ac:dyDescent="0.3">
      <c r="A53" s="831" t="s">
        <v>5137</v>
      </c>
      <c r="B53" s="832" t="s">
        <v>4992</v>
      </c>
      <c r="C53" s="832" t="s">
        <v>4959</v>
      </c>
      <c r="D53" s="832" t="s">
        <v>4967</v>
      </c>
      <c r="E53" s="832" t="s">
        <v>4968</v>
      </c>
      <c r="F53" s="849">
        <v>40</v>
      </c>
      <c r="G53" s="849">
        <v>3400</v>
      </c>
      <c r="H53" s="849">
        <v>0.76923076923076927</v>
      </c>
      <c r="I53" s="849">
        <v>85</v>
      </c>
      <c r="J53" s="849">
        <v>52</v>
      </c>
      <c r="K53" s="849">
        <v>4420</v>
      </c>
      <c r="L53" s="849">
        <v>1</v>
      </c>
      <c r="M53" s="849">
        <v>85</v>
      </c>
      <c r="N53" s="849">
        <v>44</v>
      </c>
      <c r="O53" s="849">
        <v>3740</v>
      </c>
      <c r="P53" s="837">
        <v>0.84615384615384615</v>
      </c>
      <c r="Q53" s="850">
        <v>85</v>
      </c>
    </row>
    <row r="54" spans="1:17" ht="14.4" customHeight="1" x14ac:dyDescent="0.3">
      <c r="A54" s="831" t="s">
        <v>5137</v>
      </c>
      <c r="B54" s="832" t="s">
        <v>4992</v>
      </c>
      <c r="C54" s="832" t="s">
        <v>4959</v>
      </c>
      <c r="D54" s="832" t="s">
        <v>5051</v>
      </c>
      <c r="E54" s="832" t="s">
        <v>5052</v>
      </c>
      <c r="F54" s="849">
        <v>6</v>
      </c>
      <c r="G54" s="849">
        <v>4242</v>
      </c>
      <c r="H54" s="849">
        <v>0.49165507649513213</v>
      </c>
      <c r="I54" s="849">
        <v>707</v>
      </c>
      <c r="J54" s="849">
        <v>12</v>
      </c>
      <c r="K54" s="849">
        <v>8628</v>
      </c>
      <c r="L54" s="849">
        <v>1</v>
      </c>
      <c r="M54" s="849">
        <v>719</v>
      </c>
      <c r="N54" s="849">
        <v>13</v>
      </c>
      <c r="O54" s="849">
        <v>9360</v>
      </c>
      <c r="P54" s="837">
        <v>1.0848400556328233</v>
      </c>
      <c r="Q54" s="850">
        <v>720</v>
      </c>
    </row>
    <row r="55" spans="1:17" ht="14.4" customHeight="1" x14ac:dyDescent="0.3">
      <c r="A55" s="831" t="s">
        <v>5137</v>
      </c>
      <c r="B55" s="832" t="s">
        <v>4992</v>
      </c>
      <c r="C55" s="832" t="s">
        <v>4959</v>
      </c>
      <c r="D55" s="832" t="s">
        <v>5126</v>
      </c>
      <c r="E55" s="832" t="s">
        <v>5125</v>
      </c>
      <c r="F55" s="849">
        <v>3</v>
      </c>
      <c r="G55" s="849">
        <v>2805</v>
      </c>
      <c r="H55" s="849">
        <v>0.49107142857142855</v>
      </c>
      <c r="I55" s="849">
        <v>935</v>
      </c>
      <c r="J55" s="849">
        <v>6</v>
      </c>
      <c r="K55" s="849">
        <v>5712</v>
      </c>
      <c r="L55" s="849">
        <v>1</v>
      </c>
      <c r="M55" s="849">
        <v>952</v>
      </c>
      <c r="N55" s="849"/>
      <c r="O55" s="849"/>
      <c r="P55" s="837"/>
      <c r="Q55" s="850"/>
    </row>
    <row r="56" spans="1:17" ht="14.4" customHeight="1" x14ac:dyDescent="0.3">
      <c r="A56" s="831" t="s">
        <v>5137</v>
      </c>
      <c r="B56" s="832" t="s">
        <v>4992</v>
      </c>
      <c r="C56" s="832" t="s">
        <v>4959</v>
      </c>
      <c r="D56" s="832" t="s">
        <v>5057</v>
      </c>
      <c r="E56" s="832" t="s">
        <v>5058</v>
      </c>
      <c r="F56" s="849">
        <v>11</v>
      </c>
      <c r="G56" s="849">
        <v>1254</v>
      </c>
      <c r="H56" s="849">
        <v>1.1611111111111112</v>
      </c>
      <c r="I56" s="849">
        <v>114</v>
      </c>
      <c r="J56" s="849">
        <v>9</v>
      </c>
      <c r="K56" s="849">
        <v>1080</v>
      </c>
      <c r="L56" s="849">
        <v>1</v>
      </c>
      <c r="M56" s="849">
        <v>120</v>
      </c>
      <c r="N56" s="849">
        <v>7</v>
      </c>
      <c r="O56" s="849">
        <v>840</v>
      </c>
      <c r="P56" s="837">
        <v>0.77777777777777779</v>
      </c>
      <c r="Q56" s="850">
        <v>120</v>
      </c>
    </row>
    <row r="57" spans="1:17" ht="14.4" customHeight="1" x14ac:dyDescent="0.3">
      <c r="A57" s="831" t="s">
        <v>5137</v>
      </c>
      <c r="B57" s="832" t="s">
        <v>4992</v>
      </c>
      <c r="C57" s="832" t="s">
        <v>4959</v>
      </c>
      <c r="D57" s="832" t="s">
        <v>5127</v>
      </c>
      <c r="E57" s="832" t="s">
        <v>5125</v>
      </c>
      <c r="F57" s="849">
        <v>3</v>
      </c>
      <c r="G57" s="849">
        <v>2211</v>
      </c>
      <c r="H57" s="849">
        <v>0.49463087248322146</v>
      </c>
      <c r="I57" s="849">
        <v>737</v>
      </c>
      <c r="J57" s="849">
        <v>6</v>
      </c>
      <c r="K57" s="849">
        <v>4470</v>
      </c>
      <c r="L57" s="849">
        <v>1</v>
      </c>
      <c r="M57" s="849">
        <v>745</v>
      </c>
      <c r="N57" s="849">
        <v>6</v>
      </c>
      <c r="O57" s="849">
        <v>4470</v>
      </c>
      <c r="P57" s="837">
        <v>1</v>
      </c>
      <c r="Q57" s="850">
        <v>745</v>
      </c>
    </row>
    <row r="58" spans="1:17" ht="14.4" customHeight="1" x14ac:dyDescent="0.3">
      <c r="A58" s="831" t="s">
        <v>5137</v>
      </c>
      <c r="B58" s="832" t="s">
        <v>4992</v>
      </c>
      <c r="C58" s="832" t="s">
        <v>4959</v>
      </c>
      <c r="D58" s="832" t="s">
        <v>5130</v>
      </c>
      <c r="E58" s="832" t="s">
        <v>5131</v>
      </c>
      <c r="F58" s="849">
        <v>8</v>
      </c>
      <c r="G58" s="849">
        <v>4216</v>
      </c>
      <c r="H58" s="849">
        <v>0.15528545119705342</v>
      </c>
      <c r="I58" s="849">
        <v>527</v>
      </c>
      <c r="J58" s="849">
        <v>50</v>
      </c>
      <c r="K58" s="849">
        <v>27150</v>
      </c>
      <c r="L58" s="849">
        <v>1</v>
      </c>
      <c r="M58" s="849">
        <v>543</v>
      </c>
      <c r="N58" s="849">
        <v>29</v>
      </c>
      <c r="O58" s="849">
        <v>15747</v>
      </c>
      <c r="P58" s="837">
        <v>0.57999999999999996</v>
      </c>
      <c r="Q58" s="850">
        <v>543</v>
      </c>
    </row>
    <row r="59" spans="1:17" ht="14.4" customHeight="1" x14ac:dyDescent="0.3">
      <c r="A59" s="831" t="s">
        <v>5137</v>
      </c>
      <c r="B59" s="832" t="s">
        <v>4992</v>
      </c>
      <c r="C59" s="832" t="s">
        <v>4959</v>
      </c>
      <c r="D59" s="832" t="s">
        <v>4969</v>
      </c>
      <c r="E59" s="832" t="s">
        <v>4970</v>
      </c>
      <c r="F59" s="849">
        <v>32</v>
      </c>
      <c r="G59" s="849">
        <v>9568</v>
      </c>
      <c r="H59" s="849">
        <v>0.79913137893593922</v>
      </c>
      <c r="I59" s="849">
        <v>299</v>
      </c>
      <c r="J59" s="849">
        <v>39</v>
      </c>
      <c r="K59" s="849">
        <v>11973</v>
      </c>
      <c r="L59" s="849">
        <v>1</v>
      </c>
      <c r="M59" s="849">
        <v>307</v>
      </c>
      <c r="N59" s="849">
        <v>24</v>
      </c>
      <c r="O59" s="849">
        <v>7368</v>
      </c>
      <c r="P59" s="837">
        <v>0.61538461538461542</v>
      </c>
      <c r="Q59" s="850">
        <v>307</v>
      </c>
    </row>
    <row r="60" spans="1:17" ht="14.4" customHeight="1" x14ac:dyDescent="0.3">
      <c r="A60" s="831" t="s">
        <v>5137</v>
      </c>
      <c r="B60" s="832" t="s">
        <v>4992</v>
      </c>
      <c r="C60" s="832" t="s">
        <v>4959</v>
      </c>
      <c r="D60" s="832" t="s">
        <v>5081</v>
      </c>
      <c r="E60" s="832" t="s">
        <v>4966</v>
      </c>
      <c r="F60" s="849">
        <v>2</v>
      </c>
      <c r="G60" s="849">
        <v>348</v>
      </c>
      <c r="H60" s="849">
        <v>0.97752808988764039</v>
      </c>
      <c r="I60" s="849">
        <v>174</v>
      </c>
      <c r="J60" s="849">
        <v>2</v>
      </c>
      <c r="K60" s="849">
        <v>356</v>
      </c>
      <c r="L60" s="849">
        <v>1</v>
      </c>
      <c r="M60" s="849">
        <v>178</v>
      </c>
      <c r="N60" s="849">
        <v>2</v>
      </c>
      <c r="O60" s="849">
        <v>356</v>
      </c>
      <c r="P60" s="837">
        <v>1</v>
      </c>
      <c r="Q60" s="850">
        <v>178</v>
      </c>
    </row>
    <row r="61" spans="1:17" ht="14.4" customHeight="1" x14ac:dyDescent="0.3">
      <c r="A61" s="831" t="s">
        <v>5137</v>
      </c>
      <c r="B61" s="832" t="s">
        <v>4992</v>
      </c>
      <c r="C61" s="832" t="s">
        <v>4959</v>
      </c>
      <c r="D61" s="832" t="s">
        <v>4971</v>
      </c>
      <c r="E61" s="832" t="s">
        <v>4970</v>
      </c>
      <c r="F61" s="849">
        <v>68</v>
      </c>
      <c r="G61" s="849">
        <v>25228</v>
      </c>
      <c r="H61" s="849">
        <v>0.48108314263920671</v>
      </c>
      <c r="I61" s="849">
        <v>371</v>
      </c>
      <c r="J61" s="849">
        <v>138</v>
      </c>
      <c r="K61" s="849">
        <v>52440</v>
      </c>
      <c r="L61" s="849">
        <v>1</v>
      </c>
      <c r="M61" s="849">
        <v>380</v>
      </c>
      <c r="N61" s="849">
        <v>67</v>
      </c>
      <c r="O61" s="849">
        <v>25460</v>
      </c>
      <c r="P61" s="837">
        <v>0.48550724637681159</v>
      </c>
      <c r="Q61" s="850">
        <v>380</v>
      </c>
    </row>
    <row r="62" spans="1:17" ht="14.4" customHeight="1" x14ac:dyDescent="0.3">
      <c r="A62" s="831" t="s">
        <v>5137</v>
      </c>
      <c r="B62" s="832" t="s">
        <v>4992</v>
      </c>
      <c r="C62" s="832" t="s">
        <v>4959</v>
      </c>
      <c r="D62" s="832" t="s">
        <v>5067</v>
      </c>
      <c r="E62" s="832" t="s">
        <v>4981</v>
      </c>
      <c r="F62" s="849">
        <v>5</v>
      </c>
      <c r="G62" s="849">
        <v>1700</v>
      </c>
      <c r="H62" s="849">
        <v>1.6098484848484849</v>
      </c>
      <c r="I62" s="849">
        <v>340</v>
      </c>
      <c r="J62" s="849">
        <v>3</v>
      </c>
      <c r="K62" s="849">
        <v>1056</v>
      </c>
      <c r="L62" s="849">
        <v>1</v>
      </c>
      <c r="M62" s="849">
        <v>352</v>
      </c>
      <c r="N62" s="849">
        <v>5</v>
      </c>
      <c r="O62" s="849">
        <v>1765</v>
      </c>
      <c r="P62" s="837">
        <v>1.6714015151515151</v>
      </c>
      <c r="Q62" s="850">
        <v>353</v>
      </c>
    </row>
    <row r="63" spans="1:17" ht="14.4" customHeight="1" x14ac:dyDescent="0.3">
      <c r="A63" s="831" t="s">
        <v>5137</v>
      </c>
      <c r="B63" s="832" t="s">
        <v>4992</v>
      </c>
      <c r="C63" s="832" t="s">
        <v>4959</v>
      </c>
      <c r="D63" s="832" t="s">
        <v>5069</v>
      </c>
      <c r="E63" s="832" t="s">
        <v>5070</v>
      </c>
      <c r="F63" s="849"/>
      <c r="G63" s="849"/>
      <c r="H63" s="849"/>
      <c r="I63" s="849"/>
      <c r="J63" s="849">
        <v>1</v>
      </c>
      <c r="K63" s="849">
        <v>177</v>
      </c>
      <c r="L63" s="849">
        <v>1</v>
      </c>
      <c r="M63" s="849">
        <v>177</v>
      </c>
      <c r="N63" s="849"/>
      <c r="O63" s="849"/>
      <c r="P63" s="837"/>
      <c r="Q63" s="850"/>
    </row>
    <row r="64" spans="1:17" ht="14.4" customHeight="1" x14ac:dyDescent="0.3">
      <c r="A64" s="831" t="s">
        <v>5137</v>
      </c>
      <c r="B64" s="832" t="s">
        <v>4992</v>
      </c>
      <c r="C64" s="832" t="s">
        <v>4959</v>
      </c>
      <c r="D64" s="832" t="s">
        <v>4989</v>
      </c>
      <c r="E64" s="832" t="s">
        <v>4990</v>
      </c>
      <c r="F64" s="849">
        <v>1</v>
      </c>
      <c r="G64" s="849">
        <v>395</v>
      </c>
      <c r="H64" s="849"/>
      <c r="I64" s="849">
        <v>395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5137</v>
      </c>
      <c r="B65" s="832" t="s">
        <v>4992</v>
      </c>
      <c r="C65" s="832" t="s">
        <v>4959</v>
      </c>
      <c r="D65" s="832" t="s">
        <v>5086</v>
      </c>
      <c r="E65" s="832" t="s">
        <v>5087</v>
      </c>
      <c r="F65" s="849">
        <v>5</v>
      </c>
      <c r="G65" s="849">
        <v>3055</v>
      </c>
      <c r="H65" s="849">
        <v>2.4518459069020868</v>
      </c>
      <c r="I65" s="849">
        <v>611</v>
      </c>
      <c r="J65" s="849">
        <v>2</v>
      </c>
      <c r="K65" s="849">
        <v>1246</v>
      </c>
      <c r="L65" s="849">
        <v>1</v>
      </c>
      <c r="M65" s="849">
        <v>623</v>
      </c>
      <c r="N65" s="849">
        <v>1</v>
      </c>
      <c r="O65" s="849">
        <v>624</v>
      </c>
      <c r="P65" s="837">
        <v>0.5008025682182986</v>
      </c>
      <c r="Q65" s="850">
        <v>624</v>
      </c>
    </row>
    <row r="66" spans="1:17" ht="14.4" customHeight="1" x14ac:dyDescent="0.3">
      <c r="A66" s="831" t="s">
        <v>5137</v>
      </c>
      <c r="B66" s="832" t="s">
        <v>4992</v>
      </c>
      <c r="C66" s="832" t="s">
        <v>4959</v>
      </c>
      <c r="D66" s="832" t="s">
        <v>5136</v>
      </c>
      <c r="E66" s="832" t="s">
        <v>5087</v>
      </c>
      <c r="F66" s="849">
        <v>2</v>
      </c>
      <c r="G66" s="849">
        <v>1050</v>
      </c>
      <c r="H66" s="849">
        <v>0.97765363128491622</v>
      </c>
      <c r="I66" s="849">
        <v>525</v>
      </c>
      <c r="J66" s="849">
        <v>2</v>
      </c>
      <c r="K66" s="849">
        <v>1074</v>
      </c>
      <c r="L66" s="849">
        <v>1</v>
      </c>
      <c r="M66" s="849">
        <v>537</v>
      </c>
      <c r="N66" s="849">
        <v>1</v>
      </c>
      <c r="O66" s="849">
        <v>538</v>
      </c>
      <c r="P66" s="837">
        <v>0.5009310986964618</v>
      </c>
      <c r="Q66" s="850">
        <v>538</v>
      </c>
    </row>
    <row r="67" spans="1:17" ht="14.4" customHeight="1" x14ac:dyDescent="0.3">
      <c r="A67" s="831" t="s">
        <v>5138</v>
      </c>
      <c r="B67" s="832" t="s">
        <v>4992</v>
      </c>
      <c r="C67" s="832" t="s">
        <v>5026</v>
      </c>
      <c r="D67" s="832" t="s">
        <v>5029</v>
      </c>
      <c r="E67" s="832" t="s">
        <v>5030</v>
      </c>
      <c r="F67" s="849"/>
      <c r="G67" s="849"/>
      <c r="H67" s="849"/>
      <c r="I67" s="849"/>
      <c r="J67" s="849">
        <v>3</v>
      </c>
      <c r="K67" s="849">
        <v>727.92</v>
      </c>
      <c r="L67" s="849">
        <v>1</v>
      </c>
      <c r="M67" s="849">
        <v>242.64</v>
      </c>
      <c r="N67" s="849"/>
      <c r="O67" s="849"/>
      <c r="P67" s="837"/>
      <c r="Q67" s="850"/>
    </row>
    <row r="68" spans="1:17" ht="14.4" customHeight="1" x14ac:dyDescent="0.3">
      <c r="A68" s="831" t="s">
        <v>5138</v>
      </c>
      <c r="B68" s="832" t="s">
        <v>4992</v>
      </c>
      <c r="C68" s="832" t="s">
        <v>5026</v>
      </c>
      <c r="D68" s="832" t="s">
        <v>5031</v>
      </c>
      <c r="E68" s="832" t="s">
        <v>5032</v>
      </c>
      <c r="F68" s="849"/>
      <c r="G68" s="849"/>
      <c r="H68" s="849"/>
      <c r="I68" s="849"/>
      <c r="J68" s="849">
        <v>2</v>
      </c>
      <c r="K68" s="849">
        <v>485.28</v>
      </c>
      <c r="L68" s="849">
        <v>1</v>
      </c>
      <c r="M68" s="849">
        <v>242.64</v>
      </c>
      <c r="N68" s="849"/>
      <c r="O68" s="849"/>
      <c r="P68" s="837"/>
      <c r="Q68" s="850"/>
    </row>
    <row r="69" spans="1:17" ht="14.4" customHeight="1" x14ac:dyDescent="0.3">
      <c r="A69" s="831" t="s">
        <v>5138</v>
      </c>
      <c r="B69" s="832" t="s">
        <v>4992</v>
      </c>
      <c r="C69" s="832" t="s">
        <v>5026</v>
      </c>
      <c r="D69" s="832" t="s">
        <v>5035</v>
      </c>
      <c r="E69" s="832" t="s">
        <v>5034</v>
      </c>
      <c r="F69" s="849">
        <v>3</v>
      </c>
      <c r="G69" s="849">
        <v>1347</v>
      </c>
      <c r="H69" s="849"/>
      <c r="I69" s="849">
        <v>449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5138</v>
      </c>
      <c r="B70" s="832" t="s">
        <v>4992</v>
      </c>
      <c r="C70" s="832" t="s">
        <v>4959</v>
      </c>
      <c r="D70" s="832" t="s">
        <v>4984</v>
      </c>
      <c r="E70" s="832" t="s">
        <v>4985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196</v>
      </c>
      <c r="P70" s="837"/>
      <c r="Q70" s="850">
        <v>196</v>
      </c>
    </row>
    <row r="71" spans="1:17" ht="14.4" customHeight="1" x14ac:dyDescent="0.3">
      <c r="A71" s="831" t="s">
        <v>5138</v>
      </c>
      <c r="B71" s="832" t="s">
        <v>4992</v>
      </c>
      <c r="C71" s="832" t="s">
        <v>4959</v>
      </c>
      <c r="D71" s="832" t="s">
        <v>5122</v>
      </c>
      <c r="E71" s="832" t="s">
        <v>5123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1159</v>
      </c>
      <c r="P71" s="837"/>
      <c r="Q71" s="850">
        <v>1159</v>
      </c>
    </row>
    <row r="72" spans="1:17" ht="14.4" customHeight="1" x14ac:dyDescent="0.3">
      <c r="A72" s="831" t="s">
        <v>5138</v>
      </c>
      <c r="B72" s="832" t="s">
        <v>4992</v>
      </c>
      <c r="C72" s="832" t="s">
        <v>4959</v>
      </c>
      <c r="D72" s="832" t="s">
        <v>5041</v>
      </c>
      <c r="E72" s="832" t="s">
        <v>5042</v>
      </c>
      <c r="F72" s="849">
        <v>2</v>
      </c>
      <c r="G72" s="849">
        <v>70</v>
      </c>
      <c r="H72" s="849">
        <v>1.8918918918918919</v>
      </c>
      <c r="I72" s="849">
        <v>35</v>
      </c>
      <c r="J72" s="849">
        <v>1</v>
      </c>
      <c r="K72" s="849">
        <v>37</v>
      </c>
      <c r="L72" s="849">
        <v>1</v>
      </c>
      <c r="M72" s="849">
        <v>37</v>
      </c>
      <c r="N72" s="849"/>
      <c r="O72" s="849"/>
      <c r="P72" s="837"/>
      <c r="Q72" s="850"/>
    </row>
    <row r="73" spans="1:17" ht="14.4" customHeight="1" x14ac:dyDescent="0.3">
      <c r="A73" s="831" t="s">
        <v>5138</v>
      </c>
      <c r="B73" s="832" t="s">
        <v>4992</v>
      </c>
      <c r="C73" s="832" t="s">
        <v>4959</v>
      </c>
      <c r="D73" s="832" t="s">
        <v>4960</v>
      </c>
      <c r="E73" s="832" t="s">
        <v>4961</v>
      </c>
      <c r="F73" s="849">
        <v>89</v>
      </c>
      <c r="G73" s="849">
        <v>20915</v>
      </c>
      <c r="H73" s="849">
        <v>0.67745279046415963</v>
      </c>
      <c r="I73" s="849">
        <v>235</v>
      </c>
      <c r="J73" s="849">
        <v>123</v>
      </c>
      <c r="K73" s="849">
        <v>30873</v>
      </c>
      <c r="L73" s="849">
        <v>1</v>
      </c>
      <c r="M73" s="849">
        <v>251</v>
      </c>
      <c r="N73" s="849">
        <v>89</v>
      </c>
      <c r="O73" s="849">
        <v>22339</v>
      </c>
      <c r="P73" s="837">
        <v>0.72357723577235777</v>
      </c>
      <c r="Q73" s="850">
        <v>251</v>
      </c>
    </row>
    <row r="74" spans="1:17" ht="14.4" customHeight="1" x14ac:dyDescent="0.3">
      <c r="A74" s="831" t="s">
        <v>5138</v>
      </c>
      <c r="B74" s="832" t="s">
        <v>4992</v>
      </c>
      <c r="C74" s="832" t="s">
        <v>4959</v>
      </c>
      <c r="D74" s="832" t="s">
        <v>4963</v>
      </c>
      <c r="E74" s="832" t="s">
        <v>4964</v>
      </c>
      <c r="F74" s="849">
        <v>15</v>
      </c>
      <c r="G74" s="849">
        <v>1770</v>
      </c>
      <c r="H74" s="849">
        <v>0.35119047619047616</v>
      </c>
      <c r="I74" s="849">
        <v>118</v>
      </c>
      <c r="J74" s="849">
        <v>40</v>
      </c>
      <c r="K74" s="849">
        <v>5040</v>
      </c>
      <c r="L74" s="849">
        <v>1</v>
      </c>
      <c r="M74" s="849">
        <v>126</v>
      </c>
      <c r="N74" s="849">
        <v>28</v>
      </c>
      <c r="O74" s="849">
        <v>3528</v>
      </c>
      <c r="P74" s="837">
        <v>0.7</v>
      </c>
      <c r="Q74" s="850">
        <v>126</v>
      </c>
    </row>
    <row r="75" spans="1:17" ht="14.4" customHeight="1" x14ac:dyDescent="0.3">
      <c r="A75" s="831" t="s">
        <v>5138</v>
      </c>
      <c r="B75" s="832" t="s">
        <v>4992</v>
      </c>
      <c r="C75" s="832" t="s">
        <v>4959</v>
      </c>
      <c r="D75" s="832" t="s">
        <v>5075</v>
      </c>
      <c r="E75" s="832" t="s">
        <v>4990</v>
      </c>
      <c r="F75" s="849">
        <v>1</v>
      </c>
      <c r="G75" s="849">
        <v>323</v>
      </c>
      <c r="H75" s="849"/>
      <c r="I75" s="849">
        <v>323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5138</v>
      </c>
      <c r="B76" s="832" t="s">
        <v>4992</v>
      </c>
      <c r="C76" s="832" t="s">
        <v>4959</v>
      </c>
      <c r="D76" s="832" t="s">
        <v>5076</v>
      </c>
      <c r="E76" s="832" t="s">
        <v>4979</v>
      </c>
      <c r="F76" s="849">
        <v>5</v>
      </c>
      <c r="G76" s="849">
        <v>2435</v>
      </c>
      <c r="H76" s="849">
        <v>1.6397306397306397</v>
      </c>
      <c r="I76" s="849">
        <v>487</v>
      </c>
      <c r="J76" s="849">
        <v>3</v>
      </c>
      <c r="K76" s="849">
        <v>1485</v>
      </c>
      <c r="L76" s="849">
        <v>1</v>
      </c>
      <c r="M76" s="849">
        <v>495</v>
      </c>
      <c r="N76" s="849">
        <v>1</v>
      </c>
      <c r="O76" s="849">
        <v>495</v>
      </c>
      <c r="P76" s="837">
        <v>0.33333333333333331</v>
      </c>
      <c r="Q76" s="850">
        <v>495</v>
      </c>
    </row>
    <row r="77" spans="1:17" ht="14.4" customHeight="1" x14ac:dyDescent="0.3">
      <c r="A77" s="831" t="s">
        <v>5138</v>
      </c>
      <c r="B77" s="832" t="s">
        <v>4992</v>
      </c>
      <c r="C77" s="832" t="s">
        <v>4959</v>
      </c>
      <c r="D77" s="832" t="s">
        <v>4978</v>
      </c>
      <c r="E77" s="832" t="s">
        <v>4979</v>
      </c>
      <c r="F77" s="849">
        <v>2</v>
      </c>
      <c r="G77" s="849">
        <v>1118</v>
      </c>
      <c r="H77" s="849"/>
      <c r="I77" s="849">
        <v>559</v>
      </c>
      <c r="J77" s="849"/>
      <c r="K77" s="849"/>
      <c r="L77" s="849"/>
      <c r="M77" s="849"/>
      <c r="N77" s="849">
        <v>1</v>
      </c>
      <c r="O77" s="849">
        <v>568</v>
      </c>
      <c r="P77" s="837"/>
      <c r="Q77" s="850">
        <v>568</v>
      </c>
    </row>
    <row r="78" spans="1:17" ht="14.4" customHeight="1" x14ac:dyDescent="0.3">
      <c r="A78" s="831" t="s">
        <v>5138</v>
      </c>
      <c r="B78" s="832" t="s">
        <v>4992</v>
      </c>
      <c r="C78" s="832" t="s">
        <v>4959</v>
      </c>
      <c r="D78" s="832" t="s">
        <v>5079</v>
      </c>
      <c r="E78" s="832" t="s">
        <v>5078</v>
      </c>
      <c r="F78" s="849">
        <v>9</v>
      </c>
      <c r="G78" s="849">
        <v>6768</v>
      </c>
      <c r="H78" s="849">
        <v>1.1116951379763469</v>
      </c>
      <c r="I78" s="849">
        <v>752</v>
      </c>
      <c r="J78" s="849">
        <v>8</v>
      </c>
      <c r="K78" s="849">
        <v>6088</v>
      </c>
      <c r="L78" s="849">
        <v>1</v>
      </c>
      <c r="M78" s="849">
        <v>761</v>
      </c>
      <c r="N78" s="849"/>
      <c r="O78" s="849"/>
      <c r="P78" s="837"/>
      <c r="Q78" s="850"/>
    </row>
    <row r="79" spans="1:17" ht="14.4" customHeight="1" x14ac:dyDescent="0.3">
      <c r="A79" s="831" t="s">
        <v>5138</v>
      </c>
      <c r="B79" s="832" t="s">
        <v>4992</v>
      </c>
      <c r="C79" s="832" t="s">
        <v>4959</v>
      </c>
      <c r="D79" s="832" t="s">
        <v>5124</v>
      </c>
      <c r="E79" s="832" t="s">
        <v>5125</v>
      </c>
      <c r="F79" s="849">
        <v>6</v>
      </c>
      <c r="G79" s="849">
        <v>4854</v>
      </c>
      <c r="H79" s="849">
        <v>0.2197772344471611</v>
      </c>
      <c r="I79" s="849">
        <v>809</v>
      </c>
      <c r="J79" s="849">
        <v>27</v>
      </c>
      <c r="K79" s="849">
        <v>22086</v>
      </c>
      <c r="L79" s="849">
        <v>1</v>
      </c>
      <c r="M79" s="849">
        <v>818</v>
      </c>
      <c r="N79" s="849">
        <v>3</v>
      </c>
      <c r="O79" s="849">
        <v>2454</v>
      </c>
      <c r="P79" s="837">
        <v>0.1111111111111111</v>
      </c>
      <c r="Q79" s="850">
        <v>818</v>
      </c>
    </row>
    <row r="80" spans="1:17" ht="14.4" customHeight="1" x14ac:dyDescent="0.3">
      <c r="A80" s="831" t="s">
        <v>5138</v>
      </c>
      <c r="B80" s="832" t="s">
        <v>4992</v>
      </c>
      <c r="C80" s="832" t="s">
        <v>4959</v>
      </c>
      <c r="D80" s="832" t="s">
        <v>4980</v>
      </c>
      <c r="E80" s="832" t="s">
        <v>4981</v>
      </c>
      <c r="F80" s="849"/>
      <c r="G80" s="849"/>
      <c r="H80" s="849"/>
      <c r="I80" s="849"/>
      <c r="J80" s="849">
        <v>2</v>
      </c>
      <c r="K80" s="849">
        <v>924</v>
      </c>
      <c r="L80" s="849">
        <v>1</v>
      </c>
      <c r="M80" s="849">
        <v>462</v>
      </c>
      <c r="N80" s="849"/>
      <c r="O80" s="849"/>
      <c r="P80" s="837"/>
      <c r="Q80" s="850"/>
    </row>
    <row r="81" spans="1:17" ht="14.4" customHeight="1" x14ac:dyDescent="0.3">
      <c r="A81" s="831" t="s">
        <v>5138</v>
      </c>
      <c r="B81" s="832" t="s">
        <v>4992</v>
      </c>
      <c r="C81" s="832" t="s">
        <v>4959</v>
      </c>
      <c r="D81" s="832" t="s">
        <v>4986</v>
      </c>
      <c r="E81" s="832" t="s">
        <v>4987</v>
      </c>
      <c r="F81" s="849"/>
      <c r="G81" s="849"/>
      <c r="H81" s="849"/>
      <c r="I81" s="849"/>
      <c r="J81" s="849">
        <v>6</v>
      </c>
      <c r="K81" s="849">
        <v>2676</v>
      </c>
      <c r="L81" s="849">
        <v>1</v>
      </c>
      <c r="M81" s="849">
        <v>446</v>
      </c>
      <c r="N81" s="849"/>
      <c r="O81" s="849"/>
      <c r="P81" s="837"/>
      <c r="Q81" s="850"/>
    </row>
    <row r="82" spans="1:17" ht="14.4" customHeight="1" x14ac:dyDescent="0.3">
      <c r="A82" s="831" t="s">
        <v>5138</v>
      </c>
      <c r="B82" s="832" t="s">
        <v>4992</v>
      </c>
      <c r="C82" s="832" t="s">
        <v>4959</v>
      </c>
      <c r="D82" s="832" t="s">
        <v>5080</v>
      </c>
      <c r="E82" s="832" t="s">
        <v>5066</v>
      </c>
      <c r="F82" s="849"/>
      <c r="G82" s="849"/>
      <c r="H82" s="849"/>
      <c r="I82" s="849"/>
      <c r="J82" s="849">
        <v>1</v>
      </c>
      <c r="K82" s="849">
        <v>728</v>
      </c>
      <c r="L82" s="849">
        <v>1</v>
      </c>
      <c r="M82" s="849">
        <v>728</v>
      </c>
      <c r="N82" s="849"/>
      <c r="O82" s="849"/>
      <c r="P82" s="837"/>
      <c r="Q82" s="850"/>
    </row>
    <row r="83" spans="1:17" ht="14.4" customHeight="1" x14ac:dyDescent="0.3">
      <c r="A83" s="831" t="s">
        <v>5138</v>
      </c>
      <c r="B83" s="832" t="s">
        <v>4992</v>
      </c>
      <c r="C83" s="832" t="s">
        <v>4959</v>
      </c>
      <c r="D83" s="832" t="s">
        <v>4965</v>
      </c>
      <c r="E83" s="832" t="s">
        <v>4966</v>
      </c>
      <c r="F83" s="849">
        <v>3</v>
      </c>
      <c r="G83" s="849">
        <v>630</v>
      </c>
      <c r="H83" s="849">
        <v>0.32558139534883723</v>
      </c>
      <c r="I83" s="849">
        <v>210</v>
      </c>
      <c r="J83" s="849">
        <v>9</v>
      </c>
      <c r="K83" s="849">
        <v>1935</v>
      </c>
      <c r="L83" s="849">
        <v>1</v>
      </c>
      <c r="M83" s="849">
        <v>215</v>
      </c>
      <c r="N83" s="849">
        <v>1</v>
      </c>
      <c r="O83" s="849">
        <v>215</v>
      </c>
      <c r="P83" s="837">
        <v>0.1111111111111111</v>
      </c>
      <c r="Q83" s="850">
        <v>215</v>
      </c>
    </row>
    <row r="84" spans="1:17" ht="14.4" customHeight="1" x14ac:dyDescent="0.3">
      <c r="A84" s="831" t="s">
        <v>5138</v>
      </c>
      <c r="B84" s="832" t="s">
        <v>4992</v>
      </c>
      <c r="C84" s="832" t="s">
        <v>4959</v>
      </c>
      <c r="D84" s="832" t="s">
        <v>5047</v>
      </c>
      <c r="E84" s="832" t="s">
        <v>5048</v>
      </c>
      <c r="F84" s="849"/>
      <c r="G84" s="849"/>
      <c r="H84" s="849"/>
      <c r="I84" s="849"/>
      <c r="J84" s="849">
        <v>1</v>
      </c>
      <c r="K84" s="849">
        <v>701</v>
      </c>
      <c r="L84" s="849">
        <v>1</v>
      </c>
      <c r="M84" s="849">
        <v>701</v>
      </c>
      <c r="N84" s="849"/>
      <c r="O84" s="849"/>
      <c r="P84" s="837"/>
      <c r="Q84" s="850"/>
    </row>
    <row r="85" spans="1:17" ht="14.4" customHeight="1" x14ac:dyDescent="0.3">
      <c r="A85" s="831" t="s">
        <v>5138</v>
      </c>
      <c r="B85" s="832" t="s">
        <v>4992</v>
      </c>
      <c r="C85" s="832" t="s">
        <v>4959</v>
      </c>
      <c r="D85" s="832" t="s">
        <v>5049</v>
      </c>
      <c r="E85" s="832" t="s">
        <v>5050</v>
      </c>
      <c r="F85" s="849">
        <v>5</v>
      </c>
      <c r="G85" s="849">
        <v>1655</v>
      </c>
      <c r="H85" s="849">
        <v>0.66787732041969328</v>
      </c>
      <c r="I85" s="849">
        <v>331</v>
      </c>
      <c r="J85" s="849">
        <v>7</v>
      </c>
      <c r="K85" s="849">
        <v>2478</v>
      </c>
      <c r="L85" s="849">
        <v>1</v>
      </c>
      <c r="M85" s="849">
        <v>354</v>
      </c>
      <c r="N85" s="849">
        <v>3</v>
      </c>
      <c r="O85" s="849">
        <v>1065</v>
      </c>
      <c r="P85" s="837">
        <v>0.42978208232445519</v>
      </c>
      <c r="Q85" s="850">
        <v>355</v>
      </c>
    </row>
    <row r="86" spans="1:17" ht="14.4" customHeight="1" x14ac:dyDescent="0.3">
      <c r="A86" s="831" t="s">
        <v>5138</v>
      </c>
      <c r="B86" s="832" t="s">
        <v>4992</v>
      </c>
      <c r="C86" s="832" t="s">
        <v>4959</v>
      </c>
      <c r="D86" s="832" t="s">
        <v>4967</v>
      </c>
      <c r="E86" s="832" t="s">
        <v>4968</v>
      </c>
      <c r="F86" s="849">
        <v>20</v>
      </c>
      <c r="G86" s="849">
        <v>1700</v>
      </c>
      <c r="H86" s="849">
        <v>0.625</v>
      </c>
      <c r="I86" s="849">
        <v>85</v>
      </c>
      <c r="J86" s="849">
        <v>32</v>
      </c>
      <c r="K86" s="849">
        <v>2720</v>
      </c>
      <c r="L86" s="849">
        <v>1</v>
      </c>
      <c r="M86" s="849">
        <v>85</v>
      </c>
      <c r="N86" s="849">
        <v>10</v>
      </c>
      <c r="O86" s="849">
        <v>850</v>
      </c>
      <c r="P86" s="837">
        <v>0.3125</v>
      </c>
      <c r="Q86" s="850">
        <v>85</v>
      </c>
    </row>
    <row r="87" spans="1:17" ht="14.4" customHeight="1" x14ac:dyDescent="0.3">
      <c r="A87" s="831" t="s">
        <v>5138</v>
      </c>
      <c r="B87" s="832" t="s">
        <v>4992</v>
      </c>
      <c r="C87" s="832" t="s">
        <v>4959</v>
      </c>
      <c r="D87" s="832" t="s">
        <v>5051</v>
      </c>
      <c r="E87" s="832" t="s">
        <v>5052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1440</v>
      </c>
      <c r="P87" s="837"/>
      <c r="Q87" s="850">
        <v>720</v>
      </c>
    </row>
    <row r="88" spans="1:17" ht="14.4" customHeight="1" x14ac:dyDescent="0.3">
      <c r="A88" s="831" t="s">
        <v>5138</v>
      </c>
      <c r="B88" s="832" t="s">
        <v>4992</v>
      </c>
      <c r="C88" s="832" t="s">
        <v>4959</v>
      </c>
      <c r="D88" s="832" t="s">
        <v>5057</v>
      </c>
      <c r="E88" s="832" t="s">
        <v>5058</v>
      </c>
      <c r="F88" s="849">
        <v>12</v>
      </c>
      <c r="G88" s="849">
        <v>1368</v>
      </c>
      <c r="H88" s="849">
        <v>2.2799999999999998</v>
      </c>
      <c r="I88" s="849">
        <v>114</v>
      </c>
      <c r="J88" s="849">
        <v>5</v>
      </c>
      <c r="K88" s="849">
        <v>600</v>
      </c>
      <c r="L88" s="849">
        <v>1</v>
      </c>
      <c r="M88" s="849">
        <v>120</v>
      </c>
      <c r="N88" s="849">
        <v>3</v>
      </c>
      <c r="O88" s="849">
        <v>360</v>
      </c>
      <c r="P88" s="837">
        <v>0.6</v>
      </c>
      <c r="Q88" s="850">
        <v>120</v>
      </c>
    </row>
    <row r="89" spans="1:17" ht="14.4" customHeight="1" x14ac:dyDescent="0.3">
      <c r="A89" s="831" t="s">
        <v>5138</v>
      </c>
      <c r="B89" s="832" t="s">
        <v>4992</v>
      </c>
      <c r="C89" s="832" t="s">
        <v>4959</v>
      </c>
      <c r="D89" s="832" t="s">
        <v>5127</v>
      </c>
      <c r="E89" s="832" t="s">
        <v>5125</v>
      </c>
      <c r="F89" s="849">
        <v>3</v>
      </c>
      <c r="G89" s="849">
        <v>2211</v>
      </c>
      <c r="H89" s="849"/>
      <c r="I89" s="849">
        <v>737</v>
      </c>
      <c r="J89" s="849"/>
      <c r="K89" s="849"/>
      <c r="L89" s="849"/>
      <c r="M89" s="849"/>
      <c r="N89" s="849">
        <v>7</v>
      </c>
      <c r="O89" s="849">
        <v>5215</v>
      </c>
      <c r="P89" s="837"/>
      <c r="Q89" s="850">
        <v>745</v>
      </c>
    </row>
    <row r="90" spans="1:17" ht="14.4" customHeight="1" x14ac:dyDescent="0.3">
      <c r="A90" s="831" t="s">
        <v>5138</v>
      </c>
      <c r="B90" s="832" t="s">
        <v>4992</v>
      </c>
      <c r="C90" s="832" t="s">
        <v>4959</v>
      </c>
      <c r="D90" s="832" t="s">
        <v>5128</v>
      </c>
      <c r="E90" s="832" t="s">
        <v>5129</v>
      </c>
      <c r="F90" s="849"/>
      <c r="G90" s="849"/>
      <c r="H90" s="849"/>
      <c r="I90" s="849"/>
      <c r="J90" s="849">
        <v>1</v>
      </c>
      <c r="K90" s="849">
        <v>58</v>
      </c>
      <c r="L90" s="849">
        <v>1</v>
      </c>
      <c r="M90" s="849">
        <v>58</v>
      </c>
      <c r="N90" s="849"/>
      <c r="O90" s="849"/>
      <c r="P90" s="837"/>
      <c r="Q90" s="850"/>
    </row>
    <row r="91" spans="1:17" ht="14.4" customHeight="1" x14ac:dyDescent="0.3">
      <c r="A91" s="831" t="s">
        <v>5138</v>
      </c>
      <c r="B91" s="832" t="s">
        <v>4992</v>
      </c>
      <c r="C91" s="832" t="s">
        <v>4959</v>
      </c>
      <c r="D91" s="832" t="s">
        <v>5130</v>
      </c>
      <c r="E91" s="832" t="s">
        <v>5131</v>
      </c>
      <c r="F91" s="849">
        <v>10</v>
      </c>
      <c r="G91" s="849">
        <v>5270</v>
      </c>
      <c r="H91" s="849">
        <v>4.8526703499079193</v>
      </c>
      <c r="I91" s="849">
        <v>527</v>
      </c>
      <c r="J91" s="849">
        <v>2</v>
      </c>
      <c r="K91" s="849">
        <v>1086</v>
      </c>
      <c r="L91" s="849">
        <v>1</v>
      </c>
      <c r="M91" s="849">
        <v>543</v>
      </c>
      <c r="N91" s="849">
        <v>3</v>
      </c>
      <c r="O91" s="849">
        <v>1629</v>
      </c>
      <c r="P91" s="837">
        <v>1.5</v>
      </c>
      <c r="Q91" s="850">
        <v>543</v>
      </c>
    </row>
    <row r="92" spans="1:17" ht="14.4" customHeight="1" x14ac:dyDescent="0.3">
      <c r="A92" s="831" t="s">
        <v>5138</v>
      </c>
      <c r="B92" s="832" t="s">
        <v>4992</v>
      </c>
      <c r="C92" s="832" t="s">
        <v>4959</v>
      </c>
      <c r="D92" s="832" t="s">
        <v>4969</v>
      </c>
      <c r="E92" s="832" t="s">
        <v>4970</v>
      </c>
      <c r="F92" s="849">
        <v>6</v>
      </c>
      <c r="G92" s="849">
        <v>1794</v>
      </c>
      <c r="H92" s="849">
        <v>0.73045602605863191</v>
      </c>
      <c r="I92" s="849">
        <v>299</v>
      </c>
      <c r="J92" s="849">
        <v>8</v>
      </c>
      <c r="K92" s="849">
        <v>2456</v>
      </c>
      <c r="L92" s="849">
        <v>1</v>
      </c>
      <c r="M92" s="849">
        <v>307</v>
      </c>
      <c r="N92" s="849">
        <v>2</v>
      </c>
      <c r="O92" s="849">
        <v>614</v>
      </c>
      <c r="P92" s="837">
        <v>0.25</v>
      </c>
      <c r="Q92" s="850">
        <v>307</v>
      </c>
    </row>
    <row r="93" spans="1:17" ht="14.4" customHeight="1" x14ac:dyDescent="0.3">
      <c r="A93" s="831" t="s">
        <v>5138</v>
      </c>
      <c r="B93" s="832" t="s">
        <v>4992</v>
      </c>
      <c r="C93" s="832" t="s">
        <v>4959</v>
      </c>
      <c r="D93" s="832" t="s">
        <v>5081</v>
      </c>
      <c r="E93" s="832" t="s">
        <v>4966</v>
      </c>
      <c r="F93" s="849">
        <v>2</v>
      </c>
      <c r="G93" s="849">
        <v>348</v>
      </c>
      <c r="H93" s="849"/>
      <c r="I93" s="849">
        <v>174</v>
      </c>
      <c r="J93" s="849"/>
      <c r="K93" s="849"/>
      <c r="L93" s="849"/>
      <c r="M93" s="849"/>
      <c r="N93" s="849">
        <v>3</v>
      </c>
      <c r="O93" s="849">
        <v>534</v>
      </c>
      <c r="P93" s="837"/>
      <c r="Q93" s="850">
        <v>178</v>
      </c>
    </row>
    <row r="94" spans="1:17" ht="14.4" customHeight="1" x14ac:dyDescent="0.3">
      <c r="A94" s="831" t="s">
        <v>5138</v>
      </c>
      <c r="B94" s="832" t="s">
        <v>4992</v>
      </c>
      <c r="C94" s="832" t="s">
        <v>4959</v>
      </c>
      <c r="D94" s="832" t="s">
        <v>4971</v>
      </c>
      <c r="E94" s="832" t="s">
        <v>4970</v>
      </c>
      <c r="F94" s="849">
        <v>9</v>
      </c>
      <c r="G94" s="849">
        <v>3339</v>
      </c>
      <c r="H94" s="849">
        <v>1.0983552631578948</v>
      </c>
      <c r="I94" s="849">
        <v>371</v>
      </c>
      <c r="J94" s="849">
        <v>8</v>
      </c>
      <c r="K94" s="849">
        <v>3040</v>
      </c>
      <c r="L94" s="849">
        <v>1</v>
      </c>
      <c r="M94" s="849">
        <v>380</v>
      </c>
      <c r="N94" s="849">
        <v>1</v>
      </c>
      <c r="O94" s="849">
        <v>380</v>
      </c>
      <c r="P94" s="837">
        <v>0.125</v>
      </c>
      <c r="Q94" s="850">
        <v>380</v>
      </c>
    </row>
    <row r="95" spans="1:17" ht="14.4" customHeight="1" x14ac:dyDescent="0.3">
      <c r="A95" s="831" t="s">
        <v>5138</v>
      </c>
      <c r="B95" s="832" t="s">
        <v>4992</v>
      </c>
      <c r="C95" s="832" t="s">
        <v>4959</v>
      </c>
      <c r="D95" s="832" t="s">
        <v>5067</v>
      </c>
      <c r="E95" s="832" t="s">
        <v>4981</v>
      </c>
      <c r="F95" s="849"/>
      <c r="G95" s="849"/>
      <c r="H95" s="849"/>
      <c r="I95" s="849"/>
      <c r="J95" s="849">
        <v>1</v>
      </c>
      <c r="K95" s="849">
        <v>352</v>
      </c>
      <c r="L95" s="849">
        <v>1</v>
      </c>
      <c r="M95" s="849">
        <v>352</v>
      </c>
      <c r="N95" s="849"/>
      <c r="O95" s="849"/>
      <c r="P95" s="837"/>
      <c r="Q95" s="850"/>
    </row>
    <row r="96" spans="1:17" ht="14.4" customHeight="1" x14ac:dyDescent="0.3">
      <c r="A96" s="831" t="s">
        <v>5138</v>
      </c>
      <c r="B96" s="832" t="s">
        <v>4992</v>
      </c>
      <c r="C96" s="832" t="s">
        <v>4959</v>
      </c>
      <c r="D96" s="832" t="s">
        <v>5084</v>
      </c>
      <c r="E96" s="832" t="s">
        <v>5085</v>
      </c>
      <c r="F96" s="849"/>
      <c r="G96" s="849"/>
      <c r="H96" s="849"/>
      <c r="I96" s="849"/>
      <c r="J96" s="849">
        <v>2</v>
      </c>
      <c r="K96" s="849">
        <v>1208</v>
      </c>
      <c r="L96" s="849">
        <v>1</v>
      </c>
      <c r="M96" s="849">
        <v>604</v>
      </c>
      <c r="N96" s="849"/>
      <c r="O96" s="849"/>
      <c r="P96" s="837"/>
      <c r="Q96" s="850"/>
    </row>
    <row r="97" spans="1:17" ht="14.4" customHeight="1" x14ac:dyDescent="0.3">
      <c r="A97" s="831" t="s">
        <v>5138</v>
      </c>
      <c r="B97" s="832" t="s">
        <v>4992</v>
      </c>
      <c r="C97" s="832" t="s">
        <v>4959</v>
      </c>
      <c r="D97" s="832" t="s">
        <v>5086</v>
      </c>
      <c r="E97" s="832" t="s">
        <v>5087</v>
      </c>
      <c r="F97" s="849">
        <v>1</v>
      </c>
      <c r="G97" s="849">
        <v>611</v>
      </c>
      <c r="H97" s="849">
        <v>0.9807383627608347</v>
      </c>
      <c r="I97" s="849">
        <v>611</v>
      </c>
      <c r="J97" s="849">
        <v>1</v>
      </c>
      <c r="K97" s="849">
        <v>623</v>
      </c>
      <c r="L97" s="849">
        <v>1</v>
      </c>
      <c r="M97" s="849">
        <v>623</v>
      </c>
      <c r="N97" s="849">
        <v>2</v>
      </c>
      <c r="O97" s="849">
        <v>1248</v>
      </c>
      <c r="P97" s="837">
        <v>2.0032102728731944</v>
      </c>
      <c r="Q97" s="850">
        <v>624</v>
      </c>
    </row>
    <row r="98" spans="1:17" ht="14.4" customHeight="1" x14ac:dyDescent="0.3">
      <c r="A98" s="831" t="s">
        <v>5138</v>
      </c>
      <c r="B98" s="832" t="s">
        <v>4992</v>
      </c>
      <c r="C98" s="832" t="s">
        <v>4959</v>
      </c>
      <c r="D98" s="832" t="s">
        <v>5136</v>
      </c>
      <c r="E98" s="832" t="s">
        <v>5087</v>
      </c>
      <c r="F98" s="849"/>
      <c r="G98" s="849"/>
      <c r="H98" s="849"/>
      <c r="I98" s="849"/>
      <c r="J98" s="849">
        <v>1</v>
      </c>
      <c r="K98" s="849">
        <v>537</v>
      </c>
      <c r="L98" s="849">
        <v>1</v>
      </c>
      <c r="M98" s="849">
        <v>537</v>
      </c>
      <c r="N98" s="849"/>
      <c r="O98" s="849"/>
      <c r="P98" s="837"/>
      <c r="Q98" s="850"/>
    </row>
    <row r="99" spans="1:17" ht="14.4" customHeight="1" x14ac:dyDescent="0.3">
      <c r="A99" s="831" t="s">
        <v>5138</v>
      </c>
      <c r="B99" s="832" t="s">
        <v>4992</v>
      </c>
      <c r="C99" s="832" t="s">
        <v>4959</v>
      </c>
      <c r="D99" s="832" t="s">
        <v>5071</v>
      </c>
      <c r="E99" s="832" t="s">
        <v>5072</v>
      </c>
      <c r="F99" s="849">
        <v>1</v>
      </c>
      <c r="G99" s="849">
        <v>1260</v>
      </c>
      <c r="H99" s="849"/>
      <c r="I99" s="849">
        <v>1260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5139</v>
      </c>
      <c r="B100" s="832" t="s">
        <v>4992</v>
      </c>
      <c r="C100" s="832" t="s">
        <v>5026</v>
      </c>
      <c r="D100" s="832" t="s">
        <v>5140</v>
      </c>
      <c r="E100" s="832" t="s">
        <v>5141</v>
      </c>
      <c r="F100" s="849">
        <v>81</v>
      </c>
      <c r="G100" s="849">
        <v>187110</v>
      </c>
      <c r="H100" s="849">
        <v>1.154503990877993</v>
      </c>
      <c r="I100" s="849">
        <v>2310</v>
      </c>
      <c r="J100" s="849">
        <v>70.16</v>
      </c>
      <c r="K100" s="849">
        <v>162069.6</v>
      </c>
      <c r="L100" s="849">
        <v>1</v>
      </c>
      <c r="M100" s="849">
        <v>2310</v>
      </c>
      <c r="N100" s="849">
        <v>77</v>
      </c>
      <c r="O100" s="849">
        <v>177870</v>
      </c>
      <c r="P100" s="837">
        <v>1.097491448118586</v>
      </c>
      <c r="Q100" s="850">
        <v>2310</v>
      </c>
    </row>
    <row r="101" spans="1:17" ht="14.4" customHeight="1" x14ac:dyDescent="0.3">
      <c r="A101" s="831" t="s">
        <v>5139</v>
      </c>
      <c r="B101" s="832" t="s">
        <v>4992</v>
      </c>
      <c r="C101" s="832" t="s">
        <v>5026</v>
      </c>
      <c r="D101" s="832" t="s">
        <v>5142</v>
      </c>
      <c r="E101" s="832" t="s">
        <v>5143</v>
      </c>
      <c r="F101" s="849">
        <v>27</v>
      </c>
      <c r="G101" s="849">
        <v>62370</v>
      </c>
      <c r="H101" s="849">
        <v>0.86872586872586888</v>
      </c>
      <c r="I101" s="849">
        <v>2310</v>
      </c>
      <c r="J101" s="849">
        <v>31.080000000000002</v>
      </c>
      <c r="K101" s="849">
        <v>71794.799999999988</v>
      </c>
      <c r="L101" s="849">
        <v>1</v>
      </c>
      <c r="M101" s="849">
        <v>2309.9999999999995</v>
      </c>
      <c r="N101" s="849">
        <v>28</v>
      </c>
      <c r="O101" s="849">
        <v>64680</v>
      </c>
      <c r="P101" s="837">
        <v>0.90090090090090102</v>
      </c>
      <c r="Q101" s="850">
        <v>2310</v>
      </c>
    </row>
    <row r="102" spans="1:17" ht="14.4" customHeight="1" x14ac:dyDescent="0.3">
      <c r="A102" s="831" t="s">
        <v>5139</v>
      </c>
      <c r="B102" s="832" t="s">
        <v>4992</v>
      </c>
      <c r="C102" s="832" t="s">
        <v>5026</v>
      </c>
      <c r="D102" s="832" t="s">
        <v>5073</v>
      </c>
      <c r="E102" s="832" t="s">
        <v>5074</v>
      </c>
      <c r="F102" s="849">
        <v>513</v>
      </c>
      <c r="G102" s="849">
        <v>464136.75</v>
      </c>
      <c r="H102" s="849">
        <v>1.204225352112676</v>
      </c>
      <c r="I102" s="849">
        <v>904.75</v>
      </c>
      <c r="J102" s="849">
        <v>426</v>
      </c>
      <c r="K102" s="849">
        <v>385423.5</v>
      </c>
      <c r="L102" s="849">
        <v>1</v>
      </c>
      <c r="M102" s="849">
        <v>904.75</v>
      </c>
      <c r="N102" s="849">
        <v>451</v>
      </c>
      <c r="O102" s="849">
        <v>408042.25</v>
      </c>
      <c r="P102" s="837">
        <v>1.0586854460093897</v>
      </c>
      <c r="Q102" s="850">
        <v>904.75</v>
      </c>
    </row>
    <row r="103" spans="1:17" ht="14.4" customHeight="1" x14ac:dyDescent="0.3">
      <c r="A103" s="831" t="s">
        <v>5139</v>
      </c>
      <c r="B103" s="832" t="s">
        <v>4992</v>
      </c>
      <c r="C103" s="832" t="s">
        <v>5026</v>
      </c>
      <c r="D103" s="832" t="s">
        <v>5027</v>
      </c>
      <c r="E103" s="832" t="s">
        <v>5028</v>
      </c>
      <c r="F103" s="849"/>
      <c r="G103" s="849"/>
      <c r="H103" s="849"/>
      <c r="I103" s="849"/>
      <c r="J103" s="849">
        <v>2</v>
      </c>
      <c r="K103" s="849">
        <v>485.28</v>
      </c>
      <c r="L103" s="849">
        <v>1</v>
      </c>
      <c r="M103" s="849">
        <v>242.64</v>
      </c>
      <c r="N103" s="849"/>
      <c r="O103" s="849"/>
      <c r="P103" s="837"/>
      <c r="Q103" s="850"/>
    </row>
    <row r="104" spans="1:17" ht="14.4" customHeight="1" x14ac:dyDescent="0.3">
      <c r="A104" s="831" t="s">
        <v>5139</v>
      </c>
      <c r="B104" s="832" t="s">
        <v>4992</v>
      </c>
      <c r="C104" s="832" t="s">
        <v>5026</v>
      </c>
      <c r="D104" s="832" t="s">
        <v>5029</v>
      </c>
      <c r="E104" s="832" t="s">
        <v>5030</v>
      </c>
      <c r="F104" s="849">
        <v>7</v>
      </c>
      <c r="G104" s="849">
        <v>1698.48</v>
      </c>
      <c r="H104" s="849">
        <v>0.87281921098475312</v>
      </c>
      <c r="I104" s="849">
        <v>242.64000000000001</v>
      </c>
      <c r="J104" s="849">
        <v>8.02</v>
      </c>
      <c r="K104" s="849">
        <v>1945.97</v>
      </c>
      <c r="L104" s="849">
        <v>1</v>
      </c>
      <c r="M104" s="849">
        <v>242.63965087281798</v>
      </c>
      <c r="N104" s="849">
        <v>13</v>
      </c>
      <c r="O104" s="849">
        <v>3154.3199999999997</v>
      </c>
      <c r="P104" s="837">
        <v>1.6209499632573985</v>
      </c>
      <c r="Q104" s="850">
        <v>242.64</v>
      </c>
    </row>
    <row r="105" spans="1:17" ht="14.4" customHeight="1" x14ac:dyDescent="0.3">
      <c r="A105" s="831" t="s">
        <v>5139</v>
      </c>
      <c r="B105" s="832" t="s">
        <v>4992</v>
      </c>
      <c r="C105" s="832" t="s">
        <v>5026</v>
      </c>
      <c r="D105" s="832" t="s">
        <v>5031</v>
      </c>
      <c r="E105" s="832" t="s">
        <v>5032</v>
      </c>
      <c r="F105" s="849">
        <v>1</v>
      </c>
      <c r="G105" s="849">
        <v>242.64</v>
      </c>
      <c r="H105" s="849">
        <v>1</v>
      </c>
      <c r="I105" s="849">
        <v>242.64</v>
      </c>
      <c r="J105" s="849">
        <v>1</v>
      </c>
      <c r="K105" s="849">
        <v>242.64</v>
      </c>
      <c r="L105" s="849">
        <v>1</v>
      </c>
      <c r="M105" s="849">
        <v>242.64</v>
      </c>
      <c r="N105" s="849">
        <v>2</v>
      </c>
      <c r="O105" s="849">
        <v>485.28</v>
      </c>
      <c r="P105" s="837">
        <v>2</v>
      </c>
      <c r="Q105" s="850">
        <v>242.64</v>
      </c>
    </row>
    <row r="106" spans="1:17" ht="14.4" customHeight="1" x14ac:dyDescent="0.3">
      <c r="A106" s="831" t="s">
        <v>5139</v>
      </c>
      <c r="B106" s="832" t="s">
        <v>4992</v>
      </c>
      <c r="C106" s="832" t="s">
        <v>5026</v>
      </c>
      <c r="D106" s="832" t="s">
        <v>5144</v>
      </c>
      <c r="E106" s="832" t="s">
        <v>5145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92</v>
      </c>
      <c r="P106" s="837"/>
      <c r="Q106" s="850">
        <v>92</v>
      </c>
    </row>
    <row r="107" spans="1:17" ht="14.4" customHeight="1" x14ac:dyDescent="0.3">
      <c r="A107" s="831" t="s">
        <v>5139</v>
      </c>
      <c r="B107" s="832" t="s">
        <v>4992</v>
      </c>
      <c r="C107" s="832" t="s">
        <v>5026</v>
      </c>
      <c r="D107" s="832" t="s">
        <v>5146</v>
      </c>
      <c r="E107" s="832" t="s">
        <v>5147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2971.25</v>
      </c>
      <c r="P107" s="837"/>
      <c r="Q107" s="850">
        <v>2971.25</v>
      </c>
    </row>
    <row r="108" spans="1:17" ht="14.4" customHeight="1" x14ac:dyDescent="0.3">
      <c r="A108" s="831" t="s">
        <v>5139</v>
      </c>
      <c r="B108" s="832" t="s">
        <v>4992</v>
      </c>
      <c r="C108" s="832" t="s">
        <v>4959</v>
      </c>
      <c r="D108" s="832" t="s">
        <v>4984</v>
      </c>
      <c r="E108" s="832" t="s">
        <v>4985</v>
      </c>
      <c r="F108" s="849">
        <v>23</v>
      </c>
      <c r="G108" s="849">
        <v>4347</v>
      </c>
      <c r="H108" s="849">
        <v>1.3932692307692307</v>
      </c>
      <c r="I108" s="849">
        <v>189</v>
      </c>
      <c r="J108" s="849">
        <v>16</v>
      </c>
      <c r="K108" s="849">
        <v>3120</v>
      </c>
      <c r="L108" s="849">
        <v>1</v>
      </c>
      <c r="M108" s="849">
        <v>195</v>
      </c>
      <c r="N108" s="849">
        <v>12</v>
      </c>
      <c r="O108" s="849">
        <v>2352</v>
      </c>
      <c r="P108" s="837">
        <v>0.75384615384615383</v>
      </c>
      <c r="Q108" s="850">
        <v>196</v>
      </c>
    </row>
    <row r="109" spans="1:17" ht="14.4" customHeight="1" x14ac:dyDescent="0.3">
      <c r="A109" s="831" t="s">
        <v>5139</v>
      </c>
      <c r="B109" s="832" t="s">
        <v>4992</v>
      </c>
      <c r="C109" s="832" t="s">
        <v>4959</v>
      </c>
      <c r="D109" s="832" t="s">
        <v>5122</v>
      </c>
      <c r="E109" s="832" t="s">
        <v>5123</v>
      </c>
      <c r="F109" s="849">
        <v>2</v>
      </c>
      <c r="G109" s="849">
        <v>2280</v>
      </c>
      <c r="H109" s="849">
        <v>0.65630397236614857</v>
      </c>
      <c r="I109" s="849">
        <v>1140</v>
      </c>
      <c r="J109" s="849">
        <v>3</v>
      </c>
      <c r="K109" s="849">
        <v>3474</v>
      </c>
      <c r="L109" s="849">
        <v>1</v>
      </c>
      <c r="M109" s="849">
        <v>1158</v>
      </c>
      <c r="N109" s="849">
        <v>7</v>
      </c>
      <c r="O109" s="849">
        <v>8113</v>
      </c>
      <c r="P109" s="837">
        <v>2.3353483016695451</v>
      </c>
      <c r="Q109" s="850">
        <v>1159</v>
      </c>
    </row>
    <row r="110" spans="1:17" ht="14.4" customHeight="1" x14ac:dyDescent="0.3">
      <c r="A110" s="831" t="s">
        <v>5139</v>
      </c>
      <c r="B110" s="832" t="s">
        <v>4992</v>
      </c>
      <c r="C110" s="832" t="s">
        <v>4959</v>
      </c>
      <c r="D110" s="832" t="s">
        <v>5041</v>
      </c>
      <c r="E110" s="832" t="s">
        <v>5042</v>
      </c>
      <c r="F110" s="849">
        <v>6</v>
      </c>
      <c r="G110" s="849">
        <v>210</v>
      </c>
      <c r="H110" s="849">
        <v>0.94594594594594594</v>
      </c>
      <c r="I110" s="849">
        <v>35</v>
      </c>
      <c r="J110" s="849">
        <v>6</v>
      </c>
      <c r="K110" s="849">
        <v>222</v>
      </c>
      <c r="L110" s="849">
        <v>1</v>
      </c>
      <c r="M110" s="849">
        <v>37</v>
      </c>
      <c r="N110" s="849">
        <v>5</v>
      </c>
      <c r="O110" s="849">
        <v>185</v>
      </c>
      <c r="P110" s="837">
        <v>0.83333333333333337</v>
      </c>
      <c r="Q110" s="850">
        <v>37</v>
      </c>
    </row>
    <row r="111" spans="1:17" ht="14.4" customHeight="1" x14ac:dyDescent="0.3">
      <c r="A111" s="831" t="s">
        <v>5139</v>
      </c>
      <c r="B111" s="832" t="s">
        <v>4992</v>
      </c>
      <c r="C111" s="832" t="s">
        <v>4959</v>
      </c>
      <c r="D111" s="832" t="s">
        <v>4960</v>
      </c>
      <c r="E111" s="832" t="s">
        <v>4961</v>
      </c>
      <c r="F111" s="849">
        <v>3206</v>
      </c>
      <c r="G111" s="849">
        <v>753410</v>
      </c>
      <c r="H111" s="849">
        <v>0.94213228692261708</v>
      </c>
      <c r="I111" s="849">
        <v>235</v>
      </c>
      <c r="J111" s="849">
        <v>3186</v>
      </c>
      <c r="K111" s="849">
        <v>799686</v>
      </c>
      <c r="L111" s="849">
        <v>1</v>
      </c>
      <c r="M111" s="849">
        <v>251</v>
      </c>
      <c r="N111" s="849">
        <v>3242</v>
      </c>
      <c r="O111" s="849">
        <v>813742</v>
      </c>
      <c r="P111" s="837">
        <v>1.0175768989328311</v>
      </c>
      <c r="Q111" s="850">
        <v>251</v>
      </c>
    </row>
    <row r="112" spans="1:17" ht="14.4" customHeight="1" x14ac:dyDescent="0.3">
      <c r="A112" s="831" t="s">
        <v>5139</v>
      </c>
      <c r="B112" s="832" t="s">
        <v>4992</v>
      </c>
      <c r="C112" s="832" t="s">
        <v>4959</v>
      </c>
      <c r="D112" s="832" t="s">
        <v>4963</v>
      </c>
      <c r="E112" s="832" t="s">
        <v>4964</v>
      </c>
      <c r="F112" s="849">
        <v>4800</v>
      </c>
      <c r="G112" s="849">
        <v>566400</v>
      </c>
      <c r="H112" s="849">
        <v>0.94101697618549196</v>
      </c>
      <c r="I112" s="849">
        <v>118</v>
      </c>
      <c r="J112" s="849">
        <v>4777</v>
      </c>
      <c r="K112" s="849">
        <v>601902</v>
      </c>
      <c r="L112" s="849">
        <v>1</v>
      </c>
      <c r="M112" s="849">
        <v>126</v>
      </c>
      <c r="N112" s="849">
        <v>4998</v>
      </c>
      <c r="O112" s="849">
        <v>629748</v>
      </c>
      <c r="P112" s="837">
        <v>1.0462633451957295</v>
      </c>
      <c r="Q112" s="850">
        <v>126</v>
      </c>
    </row>
    <row r="113" spans="1:17" ht="14.4" customHeight="1" x14ac:dyDescent="0.3">
      <c r="A113" s="831" t="s">
        <v>5139</v>
      </c>
      <c r="B113" s="832" t="s">
        <v>4992</v>
      </c>
      <c r="C113" s="832" t="s">
        <v>4959</v>
      </c>
      <c r="D113" s="832" t="s">
        <v>5075</v>
      </c>
      <c r="E113" s="832" t="s">
        <v>4990</v>
      </c>
      <c r="F113" s="849">
        <v>2</v>
      </c>
      <c r="G113" s="849">
        <v>646</v>
      </c>
      <c r="H113" s="849"/>
      <c r="I113" s="849">
        <v>323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5139</v>
      </c>
      <c r="B114" s="832" t="s">
        <v>4992</v>
      </c>
      <c r="C114" s="832" t="s">
        <v>4959</v>
      </c>
      <c r="D114" s="832" t="s">
        <v>5076</v>
      </c>
      <c r="E114" s="832" t="s">
        <v>4979</v>
      </c>
      <c r="F114" s="849">
        <v>23</v>
      </c>
      <c r="G114" s="849">
        <v>11201</v>
      </c>
      <c r="H114" s="849">
        <v>2.8285353535353535</v>
      </c>
      <c r="I114" s="849">
        <v>487</v>
      </c>
      <c r="J114" s="849">
        <v>8</v>
      </c>
      <c r="K114" s="849">
        <v>3960</v>
      </c>
      <c r="L114" s="849">
        <v>1</v>
      </c>
      <c r="M114" s="849">
        <v>495</v>
      </c>
      <c r="N114" s="849"/>
      <c r="O114" s="849"/>
      <c r="P114" s="837"/>
      <c r="Q114" s="850"/>
    </row>
    <row r="115" spans="1:17" ht="14.4" customHeight="1" x14ac:dyDescent="0.3">
      <c r="A115" s="831" t="s">
        <v>5139</v>
      </c>
      <c r="B115" s="832" t="s">
        <v>4992</v>
      </c>
      <c r="C115" s="832" t="s">
        <v>4959</v>
      </c>
      <c r="D115" s="832" t="s">
        <v>5077</v>
      </c>
      <c r="E115" s="832" t="s">
        <v>5078</v>
      </c>
      <c r="F115" s="849">
        <v>35</v>
      </c>
      <c r="G115" s="849">
        <v>23800</v>
      </c>
      <c r="H115" s="849">
        <v>0.86482558139534882</v>
      </c>
      <c r="I115" s="849">
        <v>680</v>
      </c>
      <c r="J115" s="849">
        <v>40</v>
      </c>
      <c r="K115" s="849">
        <v>27520</v>
      </c>
      <c r="L115" s="849">
        <v>1</v>
      </c>
      <c r="M115" s="849">
        <v>688</v>
      </c>
      <c r="N115" s="849">
        <v>82</v>
      </c>
      <c r="O115" s="849">
        <v>56416</v>
      </c>
      <c r="P115" s="837">
        <v>2.0499999999999998</v>
      </c>
      <c r="Q115" s="850">
        <v>688</v>
      </c>
    </row>
    <row r="116" spans="1:17" ht="14.4" customHeight="1" x14ac:dyDescent="0.3">
      <c r="A116" s="831" t="s">
        <v>5139</v>
      </c>
      <c r="B116" s="832" t="s">
        <v>4992</v>
      </c>
      <c r="C116" s="832" t="s">
        <v>4959</v>
      </c>
      <c r="D116" s="832" t="s">
        <v>5148</v>
      </c>
      <c r="E116" s="832" t="s">
        <v>5091</v>
      </c>
      <c r="F116" s="849">
        <v>2</v>
      </c>
      <c r="G116" s="849">
        <v>1504</v>
      </c>
      <c r="H116" s="849"/>
      <c r="I116" s="849">
        <v>752</v>
      </c>
      <c r="J116" s="849"/>
      <c r="K116" s="849"/>
      <c r="L116" s="849"/>
      <c r="M116" s="849"/>
      <c r="N116" s="849">
        <v>2</v>
      </c>
      <c r="O116" s="849">
        <v>1520</v>
      </c>
      <c r="P116" s="837"/>
      <c r="Q116" s="850">
        <v>760</v>
      </c>
    </row>
    <row r="117" spans="1:17" ht="14.4" customHeight="1" x14ac:dyDescent="0.3">
      <c r="A117" s="831" t="s">
        <v>5139</v>
      </c>
      <c r="B117" s="832" t="s">
        <v>4992</v>
      </c>
      <c r="C117" s="832" t="s">
        <v>4959</v>
      </c>
      <c r="D117" s="832" t="s">
        <v>4978</v>
      </c>
      <c r="E117" s="832" t="s">
        <v>4979</v>
      </c>
      <c r="F117" s="849">
        <v>98</v>
      </c>
      <c r="G117" s="849">
        <v>54782</v>
      </c>
      <c r="H117" s="849">
        <v>1.2365023474178405</v>
      </c>
      <c r="I117" s="849">
        <v>559</v>
      </c>
      <c r="J117" s="849">
        <v>78</v>
      </c>
      <c r="K117" s="849">
        <v>44304</v>
      </c>
      <c r="L117" s="849">
        <v>1</v>
      </c>
      <c r="M117" s="849">
        <v>568</v>
      </c>
      <c r="N117" s="849">
        <v>70</v>
      </c>
      <c r="O117" s="849">
        <v>39760</v>
      </c>
      <c r="P117" s="837">
        <v>0.89743589743589747</v>
      </c>
      <c r="Q117" s="850">
        <v>568</v>
      </c>
    </row>
    <row r="118" spans="1:17" ht="14.4" customHeight="1" x14ac:dyDescent="0.3">
      <c r="A118" s="831" t="s">
        <v>5139</v>
      </c>
      <c r="B118" s="832" t="s">
        <v>4992</v>
      </c>
      <c r="C118" s="832" t="s">
        <v>4959</v>
      </c>
      <c r="D118" s="832" t="s">
        <v>5079</v>
      </c>
      <c r="E118" s="832" t="s">
        <v>5078</v>
      </c>
      <c r="F118" s="849">
        <v>487</v>
      </c>
      <c r="G118" s="849">
        <v>366224</v>
      </c>
      <c r="H118" s="849">
        <v>1.0507433909645434</v>
      </c>
      <c r="I118" s="849">
        <v>752</v>
      </c>
      <c r="J118" s="849">
        <v>458</v>
      </c>
      <c r="K118" s="849">
        <v>348538</v>
      </c>
      <c r="L118" s="849">
        <v>1</v>
      </c>
      <c r="M118" s="849">
        <v>761</v>
      </c>
      <c r="N118" s="849">
        <v>621</v>
      </c>
      <c r="O118" s="849">
        <v>472581</v>
      </c>
      <c r="P118" s="837">
        <v>1.3558951965065502</v>
      </c>
      <c r="Q118" s="850">
        <v>761</v>
      </c>
    </row>
    <row r="119" spans="1:17" ht="14.4" customHeight="1" x14ac:dyDescent="0.3">
      <c r="A119" s="831" t="s">
        <v>5139</v>
      </c>
      <c r="B119" s="832" t="s">
        <v>4992</v>
      </c>
      <c r="C119" s="832" t="s">
        <v>4959</v>
      </c>
      <c r="D119" s="832" t="s">
        <v>5124</v>
      </c>
      <c r="E119" s="832" t="s">
        <v>5125</v>
      </c>
      <c r="F119" s="849">
        <v>5295</v>
      </c>
      <c r="G119" s="849">
        <v>4283655</v>
      </c>
      <c r="H119" s="849">
        <v>0.9416907127836236</v>
      </c>
      <c r="I119" s="849">
        <v>809</v>
      </c>
      <c r="J119" s="849">
        <v>5561</v>
      </c>
      <c r="K119" s="849">
        <v>4548898</v>
      </c>
      <c r="L119" s="849">
        <v>1</v>
      </c>
      <c r="M119" s="849">
        <v>818</v>
      </c>
      <c r="N119" s="849">
        <v>5436</v>
      </c>
      <c r="O119" s="849">
        <v>4446648</v>
      </c>
      <c r="P119" s="837">
        <v>0.97752202841215607</v>
      </c>
      <c r="Q119" s="850">
        <v>818</v>
      </c>
    </row>
    <row r="120" spans="1:17" ht="14.4" customHeight="1" x14ac:dyDescent="0.3">
      <c r="A120" s="831" t="s">
        <v>5139</v>
      </c>
      <c r="B120" s="832" t="s">
        <v>4992</v>
      </c>
      <c r="C120" s="832" t="s">
        <v>4959</v>
      </c>
      <c r="D120" s="832" t="s">
        <v>4980</v>
      </c>
      <c r="E120" s="832" t="s">
        <v>4981</v>
      </c>
      <c r="F120" s="849">
        <v>19</v>
      </c>
      <c r="G120" s="849">
        <v>8531</v>
      </c>
      <c r="H120" s="849">
        <v>1.8465367965367965</v>
      </c>
      <c r="I120" s="849">
        <v>449</v>
      </c>
      <c r="J120" s="849">
        <v>10</v>
      </c>
      <c r="K120" s="849">
        <v>4620</v>
      </c>
      <c r="L120" s="849">
        <v>1</v>
      </c>
      <c r="M120" s="849">
        <v>462</v>
      </c>
      <c r="N120" s="849">
        <v>17</v>
      </c>
      <c r="O120" s="849">
        <v>7854</v>
      </c>
      <c r="P120" s="837">
        <v>1.7</v>
      </c>
      <c r="Q120" s="850">
        <v>462</v>
      </c>
    </row>
    <row r="121" spans="1:17" ht="14.4" customHeight="1" x14ac:dyDescent="0.3">
      <c r="A121" s="831" t="s">
        <v>5139</v>
      </c>
      <c r="B121" s="832" t="s">
        <v>4992</v>
      </c>
      <c r="C121" s="832" t="s">
        <v>4959</v>
      </c>
      <c r="D121" s="832" t="s">
        <v>4986</v>
      </c>
      <c r="E121" s="832" t="s">
        <v>4987</v>
      </c>
      <c r="F121" s="849">
        <v>6</v>
      </c>
      <c r="G121" s="849">
        <v>2622</v>
      </c>
      <c r="H121" s="849">
        <v>0.53444761516510397</v>
      </c>
      <c r="I121" s="849">
        <v>437</v>
      </c>
      <c r="J121" s="849">
        <v>11</v>
      </c>
      <c r="K121" s="849">
        <v>4906</v>
      </c>
      <c r="L121" s="849">
        <v>1</v>
      </c>
      <c r="M121" s="849">
        <v>446</v>
      </c>
      <c r="N121" s="849">
        <v>13</v>
      </c>
      <c r="O121" s="849">
        <v>5798</v>
      </c>
      <c r="P121" s="837">
        <v>1.1818181818181819</v>
      </c>
      <c r="Q121" s="850">
        <v>446</v>
      </c>
    </row>
    <row r="122" spans="1:17" ht="14.4" customHeight="1" x14ac:dyDescent="0.3">
      <c r="A122" s="831" t="s">
        <v>5139</v>
      </c>
      <c r="B122" s="832" t="s">
        <v>4992</v>
      </c>
      <c r="C122" s="832" t="s">
        <v>4959</v>
      </c>
      <c r="D122" s="832" t="s">
        <v>5080</v>
      </c>
      <c r="E122" s="832" t="s">
        <v>5066</v>
      </c>
      <c r="F122" s="849">
        <v>175</v>
      </c>
      <c r="G122" s="849">
        <v>125125</v>
      </c>
      <c r="H122" s="849">
        <v>1.029191616766467</v>
      </c>
      <c r="I122" s="849">
        <v>715</v>
      </c>
      <c r="J122" s="849">
        <v>167</v>
      </c>
      <c r="K122" s="849">
        <v>121576</v>
      </c>
      <c r="L122" s="849">
        <v>1</v>
      </c>
      <c r="M122" s="849">
        <v>728</v>
      </c>
      <c r="N122" s="849">
        <v>68</v>
      </c>
      <c r="O122" s="849">
        <v>49504</v>
      </c>
      <c r="P122" s="837">
        <v>0.40718562874251496</v>
      </c>
      <c r="Q122" s="850">
        <v>728</v>
      </c>
    </row>
    <row r="123" spans="1:17" ht="14.4" customHeight="1" x14ac:dyDescent="0.3">
      <c r="A123" s="831" t="s">
        <v>5139</v>
      </c>
      <c r="B123" s="832" t="s">
        <v>4992</v>
      </c>
      <c r="C123" s="832" t="s">
        <v>4959</v>
      </c>
      <c r="D123" s="832" t="s">
        <v>5090</v>
      </c>
      <c r="E123" s="832" t="s">
        <v>5091</v>
      </c>
      <c r="F123" s="849">
        <v>168</v>
      </c>
      <c r="G123" s="849">
        <v>138432</v>
      </c>
      <c r="H123" s="849">
        <v>1.1228707699295934</v>
      </c>
      <c r="I123" s="849">
        <v>824</v>
      </c>
      <c r="J123" s="849">
        <v>148</v>
      </c>
      <c r="K123" s="849">
        <v>123284</v>
      </c>
      <c r="L123" s="849">
        <v>1</v>
      </c>
      <c r="M123" s="849">
        <v>833</v>
      </c>
      <c r="N123" s="849">
        <v>56</v>
      </c>
      <c r="O123" s="849">
        <v>46648</v>
      </c>
      <c r="P123" s="837">
        <v>0.3783783783783784</v>
      </c>
      <c r="Q123" s="850">
        <v>833</v>
      </c>
    </row>
    <row r="124" spans="1:17" ht="14.4" customHeight="1" x14ac:dyDescent="0.3">
      <c r="A124" s="831" t="s">
        <v>5139</v>
      </c>
      <c r="B124" s="832" t="s">
        <v>4992</v>
      </c>
      <c r="C124" s="832" t="s">
        <v>4959</v>
      </c>
      <c r="D124" s="832" t="s">
        <v>4965</v>
      </c>
      <c r="E124" s="832" t="s">
        <v>4966</v>
      </c>
      <c r="F124" s="849">
        <v>1652</v>
      </c>
      <c r="G124" s="849">
        <v>346920</v>
      </c>
      <c r="H124" s="849">
        <v>0.98389109472490077</v>
      </c>
      <c r="I124" s="849">
        <v>210</v>
      </c>
      <c r="J124" s="849">
        <v>1640</v>
      </c>
      <c r="K124" s="849">
        <v>352600</v>
      </c>
      <c r="L124" s="849">
        <v>1</v>
      </c>
      <c r="M124" s="849">
        <v>215</v>
      </c>
      <c r="N124" s="849">
        <v>1694</v>
      </c>
      <c r="O124" s="849">
        <v>364210</v>
      </c>
      <c r="P124" s="837">
        <v>1.0329268292682927</v>
      </c>
      <c r="Q124" s="850">
        <v>215</v>
      </c>
    </row>
    <row r="125" spans="1:17" ht="14.4" customHeight="1" x14ac:dyDescent="0.3">
      <c r="A125" s="831" t="s">
        <v>5139</v>
      </c>
      <c r="B125" s="832" t="s">
        <v>4992</v>
      </c>
      <c r="C125" s="832" t="s">
        <v>4959</v>
      </c>
      <c r="D125" s="832" t="s">
        <v>5047</v>
      </c>
      <c r="E125" s="832" t="s">
        <v>5048</v>
      </c>
      <c r="F125" s="849">
        <v>2</v>
      </c>
      <c r="G125" s="849">
        <v>1306</v>
      </c>
      <c r="H125" s="849">
        <v>0.62101759391345701</v>
      </c>
      <c r="I125" s="849">
        <v>653</v>
      </c>
      <c r="J125" s="849">
        <v>3</v>
      </c>
      <c r="K125" s="849">
        <v>2103</v>
      </c>
      <c r="L125" s="849">
        <v>1</v>
      </c>
      <c r="M125" s="849">
        <v>701</v>
      </c>
      <c r="N125" s="849"/>
      <c r="O125" s="849"/>
      <c r="P125" s="837"/>
      <c r="Q125" s="850"/>
    </row>
    <row r="126" spans="1:17" ht="14.4" customHeight="1" x14ac:dyDescent="0.3">
      <c r="A126" s="831" t="s">
        <v>5139</v>
      </c>
      <c r="B126" s="832" t="s">
        <v>4992</v>
      </c>
      <c r="C126" s="832" t="s">
        <v>4959</v>
      </c>
      <c r="D126" s="832" t="s">
        <v>5049</v>
      </c>
      <c r="E126" s="832" t="s">
        <v>5050</v>
      </c>
      <c r="F126" s="849">
        <v>24</v>
      </c>
      <c r="G126" s="849">
        <v>7944</v>
      </c>
      <c r="H126" s="849">
        <v>1.1810883140053523</v>
      </c>
      <c r="I126" s="849">
        <v>331</v>
      </c>
      <c r="J126" s="849">
        <v>19</v>
      </c>
      <c r="K126" s="849">
        <v>6726</v>
      </c>
      <c r="L126" s="849">
        <v>1</v>
      </c>
      <c r="M126" s="849">
        <v>354</v>
      </c>
      <c r="N126" s="849">
        <v>19</v>
      </c>
      <c r="O126" s="849">
        <v>6745</v>
      </c>
      <c r="P126" s="837">
        <v>1.0028248587570621</v>
      </c>
      <c r="Q126" s="850">
        <v>355</v>
      </c>
    </row>
    <row r="127" spans="1:17" ht="14.4" customHeight="1" x14ac:dyDescent="0.3">
      <c r="A127" s="831" t="s">
        <v>5139</v>
      </c>
      <c r="B127" s="832" t="s">
        <v>4992</v>
      </c>
      <c r="C127" s="832" t="s">
        <v>4959</v>
      </c>
      <c r="D127" s="832" t="s">
        <v>4967</v>
      </c>
      <c r="E127" s="832" t="s">
        <v>4968</v>
      </c>
      <c r="F127" s="849">
        <v>9304</v>
      </c>
      <c r="G127" s="849">
        <v>790840</v>
      </c>
      <c r="H127" s="849">
        <v>1.0220806327584313</v>
      </c>
      <c r="I127" s="849">
        <v>85</v>
      </c>
      <c r="J127" s="849">
        <v>9103</v>
      </c>
      <c r="K127" s="849">
        <v>773755</v>
      </c>
      <c r="L127" s="849">
        <v>1</v>
      </c>
      <c r="M127" s="849">
        <v>85</v>
      </c>
      <c r="N127" s="849">
        <v>9153</v>
      </c>
      <c r="O127" s="849">
        <v>778005</v>
      </c>
      <c r="P127" s="837">
        <v>1.0054926947160276</v>
      </c>
      <c r="Q127" s="850">
        <v>85</v>
      </c>
    </row>
    <row r="128" spans="1:17" ht="14.4" customHeight="1" x14ac:dyDescent="0.3">
      <c r="A128" s="831" t="s">
        <v>5139</v>
      </c>
      <c r="B128" s="832" t="s">
        <v>4992</v>
      </c>
      <c r="C128" s="832" t="s">
        <v>4959</v>
      </c>
      <c r="D128" s="832" t="s">
        <v>5051</v>
      </c>
      <c r="E128" s="832" t="s">
        <v>5052</v>
      </c>
      <c r="F128" s="849">
        <v>82</v>
      </c>
      <c r="G128" s="849">
        <v>57974</v>
      </c>
      <c r="H128" s="849">
        <v>0.81445891459799669</v>
      </c>
      <c r="I128" s="849">
        <v>707</v>
      </c>
      <c r="J128" s="849">
        <v>99</v>
      </c>
      <c r="K128" s="849">
        <v>71181</v>
      </c>
      <c r="L128" s="849">
        <v>1</v>
      </c>
      <c r="M128" s="849">
        <v>719</v>
      </c>
      <c r="N128" s="849">
        <v>106</v>
      </c>
      <c r="O128" s="849">
        <v>76320</v>
      </c>
      <c r="P128" s="837">
        <v>1.0721962321405993</v>
      </c>
      <c r="Q128" s="850">
        <v>720</v>
      </c>
    </row>
    <row r="129" spans="1:17" ht="14.4" customHeight="1" x14ac:dyDescent="0.3">
      <c r="A129" s="831" t="s">
        <v>5139</v>
      </c>
      <c r="B129" s="832" t="s">
        <v>4992</v>
      </c>
      <c r="C129" s="832" t="s">
        <v>4959</v>
      </c>
      <c r="D129" s="832" t="s">
        <v>5053</v>
      </c>
      <c r="E129" s="832" t="s">
        <v>5054</v>
      </c>
      <c r="F129" s="849">
        <v>3</v>
      </c>
      <c r="G129" s="849">
        <v>33.33</v>
      </c>
      <c r="H129" s="849"/>
      <c r="I129" s="849">
        <v>11.11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5139</v>
      </c>
      <c r="B130" s="832" t="s">
        <v>4992</v>
      </c>
      <c r="C130" s="832" t="s">
        <v>4959</v>
      </c>
      <c r="D130" s="832" t="s">
        <v>5126</v>
      </c>
      <c r="E130" s="832" t="s">
        <v>5125</v>
      </c>
      <c r="F130" s="849">
        <v>3327</v>
      </c>
      <c r="G130" s="849">
        <v>3110745</v>
      </c>
      <c r="H130" s="849">
        <v>1.1425137362637363</v>
      </c>
      <c r="I130" s="849">
        <v>935</v>
      </c>
      <c r="J130" s="849">
        <v>2860</v>
      </c>
      <c r="K130" s="849">
        <v>2722720</v>
      </c>
      <c r="L130" s="849">
        <v>1</v>
      </c>
      <c r="M130" s="849">
        <v>952</v>
      </c>
      <c r="N130" s="849">
        <v>2878</v>
      </c>
      <c r="O130" s="849">
        <v>2739856</v>
      </c>
      <c r="P130" s="837">
        <v>1.0062937062937063</v>
      </c>
      <c r="Q130" s="850">
        <v>952</v>
      </c>
    </row>
    <row r="131" spans="1:17" ht="14.4" customHeight="1" x14ac:dyDescent="0.3">
      <c r="A131" s="831" t="s">
        <v>5139</v>
      </c>
      <c r="B131" s="832" t="s">
        <v>4992</v>
      </c>
      <c r="C131" s="832" t="s">
        <v>4959</v>
      </c>
      <c r="D131" s="832" t="s">
        <v>5057</v>
      </c>
      <c r="E131" s="832" t="s">
        <v>5058</v>
      </c>
      <c r="F131" s="849">
        <v>8</v>
      </c>
      <c r="G131" s="849">
        <v>912</v>
      </c>
      <c r="H131" s="849">
        <v>0.27142857142857141</v>
      </c>
      <c r="I131" s="849">
        <v>114</v>
      </c>
      <c r="J131" s="849">
        <v>28</v>
      </c>
      <c r="K131" s="849">
        <v>3360</v>
      </c>
      <c r="L131" s="849">
        <v>1</v>
      </c>
      <c r="M131" s="849">
        <v>120</v>
      </c>
      <c r="N131" s="849">
        <v>29</v>
      </c>
      <c r="O131" s="849">
        <v>3480</v>
      </c>
      <c r="P131" s="837">
        <v>1.0357142857142858</v>
      </c>
      <c r="Q131" s="850">
        <v>120</v>
      </c>
    </row>
    <row r="132" spans="1:17" ht="14.4" customHeight="1" x14ac:dyDescent="0.3">
      <c r="A132" s="831" t="s">
        <v>5139</v>
      </c>
      <c r="B132" s="832" t="s">
        <v>4992</v>
      </c>
      <c r="C132" s="832" t="s">
        <v>4959</v>
      </c>
      <c r="D132" s="832" t="s">
        <v>5127</v>
      </c>
      <c r="E132" s="832" t="s">
        <v>5125</v>
      </c>
      <c r="F132" s="849">
        <v>166</v>
      </c>
      <c r="G132" s="849">
        <v>122342</v>
      </c>
      <c r="H132" s="849">
        <v>0.84648169930118311</v>
      </c>
      <c r="I132" s="849">
        <v>737</v>
      </c>
      <c r="J132" s="849">
        <v>194</v>
      </c>
      <c r="K132" s="849">
        <v>144530</v>
      </c>
      <c r="L132" s="849">
        <v>1</v>
      </c>
      <c r="M132" s="849">
        <v>745</v>
      </c>
      <c r="N132" s="849">
        <v>198</v>
      </c>
      <c r="O132" s="849">
        <v>147510</v>
      </c>
      <c r="P132" s="837">
        <v>1.0206185567010309</v>
      </c>
      <c r="Q132" s="850">
        <v>745</v>
      </c>
    </row>
    <row r="133" spans="1:17" ht="14.4" customHeight="1" x14ac:dyDescent="0.3">
      <c r="A133" s="831" t="s">
        <v>5139</v>
      </c>
      <c r="B133" s="832" t="s">
        <v>4992</v>
      </c>
      <c r="C133" s="832" t="s">
        <v>4959</v>
      </c>
      <c r="D133" s="832" t="s">
        <v>5128</v>
      </c>
      <c r="E133" s="832" t="s">
        <v>5129</v>
      </c>
      <c r="F133" s="849">
        <v>7</v>
      </c>
      <c r="G133" s="849">
        <v>399</v>
      </c>
      <c r="H133" s="849">
        <v>0.42995689655172414</v>
      </c>
      <c r="I133" s="849">
        <v>57</v>
      </c>
      <c r="J133" s="849">
        <v>16</v>
      </c>
      <c r="K133" s="849">
        <v>928</v>
      </c>
      <c r="L133" s="849">
        <v>1</v>
      </c>
      <c r="M133" s="849">
        <v>58</v>
      </c>
      <c r="N133" s="849">
        <v>15</v>
      </c>
      <c r="O133" s="849">
        <v>870</v>
      </c>
      <c r="P133" s="837">
        <v>0.9375</v>
      </c>
      <c r="Q133" s="850">
        <v>58</v>
      </c>
    </row>
    <row r="134" spans="1:17" ht="14.4" customHeight="1" x14ac:dyDescent="0.3">
      <c r="A134" s="831" t="s">
        <v>5139</v>
      </c>
      <c r="B134" s="832" t="s">
        <v>4992</v>
      </c>
      <c r="C134" s="832" t="s">
        <v>4959</v>
      </c>
      <c r="D134" s="832" t="s">
        <v>5130</v>
      </c>
      <c r="E134" s="832" t="s">
        <v>5131</v>
      </c>
      <c r="F134" s="849">
        <v>158</v>
      </c>
      <c r="G134" s="849">
        <v>83266</v>
      </c>
      <c r="H134" s="849">
        <v>1.1529652861435356</v>
      </c>
      <c r="I134" s="849">
        <v>527</v>
      </c>
      <c r="J134" s="849">
        <v>133</v>
      </c>
      <c r="K134" s="849">
        <v>72219</v>
      </c>
      <c r="L134" s="849">
        <v>1</v>
      </c>
      <c r="M134" s="849">
        <v>543</v>
      </c>
      <c r="N134" s="849">
        <v>130</v>
      </c>
      <c r="O134" s="849">
        <v>70590</v>
      </c>
      <c r="P134" s="837">
        <v>0.97744360902255634</v>
      </c>
      <c r="Q134" s="850">
        <v>543</v>
      </c>
    </row>
    <row r="135" spans="1:17" ht="14.4" customHeight="1" x14ac:dyDescent="0.3">
      <c r="A135" s="831" t="s">
        <v>5139</v>
      </c>
      <c r="B135" s="832" t="s">
        <v>4992</v>
      </c>
      <c r="C135" s="832" t="s">
        <v>4959</v>
      </c>
      <c r="D135" s="832" t="s">
        <v>4969</v>
      </c>
      <c r="E135" s="832" t="s">
        <v>4970</v>
      </c>
      <c r="F135" s="849">
        <v>20</v>
      </c>
      <c r="G135" s="849">
        <v>5980</v>
      </c>
      <c r="H135" s="849">
        <v>1.7708024874148653</v>
      </c>
      <c r="I135" s="849">
        <v>299</v>
      </c>
      <c r="J135" s="849">
        <v>11</v>
      </c>
      <c r="K135" s="849">
        <v>3377</v>
      </c>
      <c r="L135" s="849">
        <v>1</v>
      </c>
      <c r="M135" s="849">
        <v>307</v>
      </c>
      <c r="N135" s="849">
        <v>18</v>
      </c>
      <c r="O135" s="849">
        <v>5526</v>
      </c>
      <c r="P135" s="837">
        <v>1.6363636363636365</v>
      </c>
      <c r="Q135" s="850">
        <v>307</v>
      </c>
    </row>
    <row r="136" spans="1:17" ht="14.4" customHeight="1" x14ac:dyDescent="0.3">
      <c r="A136" s="831" t="s">
        <v>5139</v>
      </c>
      <c r="B136" s="832" t="s">
        <v>4992</v>
      </c>
      <c r="C136" s="832" t="s">
        <v>4959</v>
      </c>
      <c r="D136" s="832" t="s">
        <v>5081</v>
      </c>
      <c r="E136" s="832" t="s">
        <v>4966</v>
      </c>
      <c r="F136" s="849">
        <v>55</v>
      </c>
      <c r="G136" s="849">
        <v>9570</v>
      </c>
      <c r="H136" s="849">
        <v>1.0541969596827494</v>
      </c>
      <c r="I136" s="849">
        <v>174</v>
      </c>
      <c r="J136" s="849">
        <v>51</v>
      </c>
      <c r="K136" s="849">
        <v>9078</v>
      </c>
      <c r="L136" s="849">
        <v>1</v>
      </c>
      <c r="M136" s="849">
        <v>178</v>
      </c>
      <c r="N136" s="849">
        <v>80</v>
      </c>
      <c r="O136" s="849">
        <v>14240</v>
      </c>
      <c r="P136" s="837">
        <v>1.5686274509803921</v>
      </c>
      <c r="Q136" s="850">
        <v>178</v>
      </c>
    </row>
    <row r="137" spans="1:17" ht="14.4" customHeight="1" x14ac:dyDescent="0.3">
      <c r="A137" s="831" t="s">
        <v>5139</v>
      </c>
      <c r="B137" s="832" t="s">
        <v>4992</v>
      </c>
      <c r="C137" s="832" t="s">
        <v>4959</v>
      </c>
      <c r="D137" s="832" t="s">
        <v>4971</v>
      </c>
      <c r="E137" s="832" t="s">
        <v>4970</v>
      </c>
      <c r="F137" s="849">
        <v>43</v>
      </c>
      <c r="G137" s="849">
        <v>15953</v>
      </c>
      <c r="H137" s="849">
        <v>1.0495394736842105</v>
      </c>
      <c r="I137" s="849">
        <v>371</v>
      </c>
      <c r="J137" s="849">
        <v>40</v>
      </c>
      <c r="K137" s="849">
        <v>15200</v>
      </c>
      <c r="L137" s="849">
        <v>1</v>
      </c>
      <c r="M137" s="849">
        <v>380</v>
      </c>
      <c r="N137" s="849">
        <v>54</v>
      </c>
      <c r="O137" s="849">
        <v>20520</v>
      </c>
      <c r="P137" s="837">
        <v>1.35</v>
      </c>
      <c r="Q137" s="850">
        <v>380</v>
      </c>
    </row>
    <row r="138" spans="1:17" ht="14.4" customHeight="1" x14ac:dyDescent="0.3">
      <c r="A138" s="831" t="s">
        <v>5139</v>
      </c>
      <c r="B138" s="832" t="s">
        <v>4992</v>
      </c>
      <c r="C138" s="832" t="s">
        <v>4959</v>
      </c>
      <c r="D138" s="832" t="s">
        <v>5065</v>
      </c>
      <c r="E138" s="832" t="s">
        <v>5066</v>
      </c>
      <c r="F138" s="849">
        <v>3</v>
      </c>
      <c r="G138" s="849">
        <v>1818</v>
      </c>
      <c r="H138" s="849"/>
      <c r="I138" s="849">
        <v>606</v>
      </c>
      <c r="J138" s="849"/>
      <c r="K138" s="849"/>
      <c r="L138" s="849"/>
      <c r="M138" s="849"/>
      <c r="N138" s="849">
        <v>3</v>
      </c>
      <c r="O138" s="849">
        <v>1857</v>
      </c>
      <c r="P138" s="837"/>
      <c r="Q138" s="850">
        <v>619</v>
      </c>
    </row>
    <row r="139" spans="1:17" ht="14.4" customHeight="1" x14ac:dyDescent="0.3">
      <c r="A139" s="831" t="s">
        <v>5139</v>
      </c>
      <c r="B139" s="832" t="s">
        <v>4992</v>
      </c>
      <c r="C139" s="832" t="s">
        <v>4959</v>
      </c>
      <c r="D139" s="832" t="s">
        <v>5132</v>
      </c>
      <c r="E139" s="832" t="s">
        <v>5133</v>
      </c>
      <c r="F139" s="849">
        <v>25</v>
      </c>
      <c r="G139" s="849">
        <v>2500</v>
      </c>
      <c r="H139" s="849">
        <v>2.0833333333333335</v>
      </c>
      <c r="I139" s="849">
        <v>100</v>
      </c>
      <c r="J139" s="849">
        <v>12</v>
      </c>
      <c r="K139" s="849">
        <v>1200</v>
      </c>
      <c r="L139" s="849">
        <v>1</v>
      </c>
      <c r="M139" s="849">
        <v>100</v>
      </c>
      <c r="N139" s="849">
        <v>15</v>
      </c>
      <c r="O139" s="849">
        <v>1500</v>
      </c>
      <c r="P139" s="837">
        <v>1.25</v>
      </c>
      <c r="Q139" s="850">
        <v>100</v>
      </c>
    </row>
    <row r="140" spans="1:17" ht="14.4" customHeight="1" x14ac:dyDescent="0.3">
      <c r="A140" s="831" t="s">
        <v>5139</v>
      </c>
      <c r="B140" s="832" t="s">
        <v>4992</v>
      </c>
      <c r="C140" s="832" t="s">
        <v>4959</v>
      </c>
      <c r="D140" s="832" t="s">
        <v>5134</v>
      </c>
      <c r="E140" s="832" t="s">
        <v>5125</v>
      </c>
      <c r="F140" s="849">
        <v>67</v>
      </c>
      <c r="G140" s="849">
        <v>68206</v>
      </c>
      <c r="H140" s="849">
        <v>0.98357487922705311</v>
      </c>
      <c r="I140" s="849">
        <v>1018</v>
      </c>
      <c r="J140" s="849">
        <v>67</v>
      </c>
      <c r="K140" s="849">
        <v>69345</v>
      </c>
      <c r="L140" s="849">
        <v>1</v>
      </c>
      <c r="M140" s="849">
        <v>1035</v>
      </c>
      <c r="N140" s="849">
        <v>33</v>
      </c>
      <c r="O140" s="849">
        <v>34155</v>
      </c>
      <c r="P140" s="837">
        <v>0.4925373134328358</v>
      </c>
      <c r="Q140" s="850">
        <v>1035</v>
      </c>
    </row>
    <row r="141" spans="1:17" ht="14.4" customHeight="1" x14ac:dyDescent="0.3">
      <c r="A141" s="831" t="s">
        <v>5139</v>
      </c>
      <c r="B141" s="832" t="s">
        <v>4992</v>
      </c>
      <c r="C141" s="832" t="s">
        <v>4959</v>
      </c>
      <c r="D141" s="832" t="s">
        <v>5067</v>
      </c>
      <c r="E141" s="832" t="s">
        <v>4981</v>
      </c>
      <c r="F141" s="849">
        <v>2</v>
      </c>
      <c r="G141" s="849">
        <v>680</v>
      </c>
      <c r="H141" s="849">
        <v>0.38636363636363635</v>
      </c>
      <c r="I141" s="849">
        <v>340</v>
      </c>
      <c r="J141" s="849">
        <v>5</v>
      </c>
      <c r="K141" s="849">
        <v>1760</v>
      </c>
      <c r="L141" s="849">
        <v>1</v>
      </c>
      <c r="M141" s="849">
        <v>352</v>
      </c>
      <c r="N141" s="849">
        <v>1</v>
      </c>
      <c r="O141" s="849">
        <v>353</v>
      </c>
      <c r="P141" s="837">
        <v>0.20056818181818181</v>
      </c>
      <c r="Q141" s="850">
        <v>353</v>
      </c>
    </row>
    <row r="142" spans="1:17" ht="14.4" customHeight="1" x14ac:dyDescent="0.3">
      <c r="A142" s="831" t="s">
        <v>5139</v>
      </c>
      <c r="B142" s="832" t="s">
        <v>4992</v>
      </c>
      <c r="C142" s="832" t="s">
        <v>4959</v>
      </c>
      <c r="D142" s="832" t="s">
        <v>5068</v>
      </c>
      <c r="E142" s="832" t="s">
        <v>4987</v>
      </c>
      <c r="F142" s="849">
        <v>2</v>
      </c>
      <c r="G142" s="849">
        <v>730</v>
      </c>
      <c r="H142" s="849">
        <v>0.39142091152815012</v>
      </c>
      <c r="I142" s="849">
        <v>365</v>
      </c>
      <c r="J142" s="849">
        <v>5</v>
      </c>
      <c r="K142" s="849">
        <v>1865</v>
      </c>
      <c r="L142" s="849">
        <v>1</v>
      </c>
      <c r="M142" s="849">
        <v>373</v>
      </c>
      <c r="N142" s="849">
        <v>3</v>
      </c>
      <c r="O142" s="849">
        <v>1119</v>
      </c>
      <c r="P142" s="837">
        <v>0.6</v>
      </c>
      <c r="Q142" s="850">
        <v>373</v>
      </c>
    </row>
    <row r="143" spans="1:17" ht="14.4" customHeight="1" x14ac:dyDescent="0.3">
      <c r="A143" s="831" t="s">
        <v>5139</v>
      </c>
      <c r="B143" s="832" t="s">
        <v>4992</v>
      </c>
      <c r="C143" s="832" t="s">
        <v>4959</v>
      </c>
      <c r="D143" s="832" t="s">
        <v>5135</v>
      </c>
      <c r="E143" s="832" t="s">
        <v>5125</v>
      </c>
      <c r="F143" s="849">
        <v>45</v>
      </c>
      <c r="G143" s="849">
        <v>38835</v>
      </c>
      <c r="H143" s="849">
        <v>2.9453924914675769</v>
      </c>
      <c r="I143" s="849">
        <v>863</v>
      </c>
      <c r="J143" s="849">
        <v>15</v>
      </c>
      <c r="K143" s="849">
        <v>13185</v>
      </c>
      <c r="L143" s="849">
        <v>1</v>
      </c>
      <c r="M143" s="849">
        <v>879</v>
      </c>
      <c r="N143" s="849">
        <v>12</v>
      </c>
      <c r="O143" s="849">
        <v>10548</v>
      </c>
      <c r="P143" s="837">
        <v>0.8</v>
      </c>
      <c r="Q143" s="850">
        <v>879</v>
      </c>
    </row>
    <row r="144" spans="1:17" ht="14.4" customHeight="1" x14ac:dyDescent="0.3">
      <c r="A144" s="831" t="s">
        <v>5139</v>
      </c>
      <c r="B144" s="832" t="s">
        <v>4992</v>
      </c>
      <c r="C144" s="832" t="s">
        <v>4959</v>
      </c>
      <c r="D144" s="832" t="s">
        <v>5149</v>
      </c>
      <c r="E144" s="832" t="s">
        <v>5085</v>
      </c>
      <c r="F144" s="849">
        <v>4</v>
      </c>
      <c r="G144" s="849">
        <v>2092</v>
      </c>
      <c r="H144" s="849"/>
      <c r="I144" s="849">
        <v>523</v>
      </c>
      <c r="J144" s="849"/>
      <c r="K144" s="849"/>
      <c r="L144" s="849"/>
      <c r="M144" s="849"/>
      <c r="N144" s="849">
        <v>16</v>
      </c>
      <c r="O144" s="849">
        <v>8496</v>
      </c>
      <c r="P144" s="837"/>
      <c r="Q144" s="850">
        <v>531</v>
      </c>
    </row>
    <row r="145" spans="1:17" ht="14.4" customHeight="1" x14ac:dyDescent="0.3">
      <c r="A145" s="831" t="s">
        <v>5139</v>
      </c>
      <c r="B145" s="832" t="s">
        <v>4992</v>
      </c>
      <c r="C145" s="832" t="s">
        <v>4959</v>
      </c>
      <c r="D145" s="832" t="s">
        <v>5092</v>
      </c>
      <c r="E145" s="832" t="s">
        <v>5085</v>
      </c>
      <c r="F145" s="849">
        <v>39</v>
      </c>
      <c r="G145" s="849">
        <v>31473</v>
      </c>
      <c r="H145" s="849">
        <v>1.3170823568798125</v>
      </c>
      <c r="I145" s="849">
        <v>807</v>
      </c>
      <c r="J145" s="849">
        <v>29</v>
      </c>
      <c r="K145" s="849">
        <v>23896</v>
      </c>
      <c r="L145" s="849">
        <v>1</v>
      </c>
      <c r="M145" s="849">
        <v>824</v>
      </c>
      <c r="N145" s="849">
        <v>3</v>
      </c>
      <c r="O145" s="849">
        <v>2472</v>
      </c>
      <c r="P145" s="837">
        <v>0.10344827586206896</v>
      </c>
      <c r="Q145" s="850">
        <v>824</v>
      </c>
    </row>
    <row r="146" spans="1:17" ht="14.4" customHeight="1" x14ac:dyDescent="0.3">
      <c r="A146" s="831" t="s">
        <v>5139</v>
      </c>
      <c r="B146" s="832" t="s">
        <v>4992</v>
      </c>
      <c r="C146" s="832" t="s">
        <v>4959</v>
      </c>
      <c r="D146" s="832" t="s">
        <v>5084</v>
      </c>
      <c r="E146" s="832" t="s">
        <v>5085</v>
      </c>
      <c r="F146" s="849">
        <v>44</v>
      </c>
      <c r="G146" s="849">
        <v>26180</v>
      </c>
      <c r="H146" s="849">
        <v>0.41677279673968415</v>
      </c>
      <c r="I146" s="849">
        <v>595</v>
      </c>
      <c r="J146" s="849">
        <v>104</v>
      </c>
      <c r="K146" s="849">
        <v>62816</v>
      </c>
      <c r="L146" s="849">
        <v>1</v>
      </c>
      <c r="M146" s="849">
        <v>604</v>
      </c>
      <c r="N146" s="849">
        <v>44</v>
      </c>
      <c r="O146" s="849">
        <v>26576</v>
      </c>
      <c r="P146" s="837">
        <v>0.42307692307692307</v>
      </c>
      <c r="Q146" s="850">
        <v>604</v>
      </c>
    </row>
    <row r="147" spans="1:17" ht="14.4" customHeight="1" x14ac:dyDescent="0.3">
      <c r="A147" s="831" t="s">
        <v>5139</v>
      </c>
      <c r="B147" s="832" t="s">
        <v>4992</v>
      </c>
      <c r="C147" s="832" t="s">
        <v>4959</v>
      </c>
      <c r="D147" s="832" t="s">
        <v>5150</v>
      </c>
      <c r="E147" s="832" t="s">
        <v>5125</v>
      </c>
      <c r="F147" s="849">
        <v>11</v>
      </c>
      <c r="G147" s="849">
        <v>10406</v>
      </c>
      <c r="H147" s="849"/>
      <c r="I147" s="849">
        <v>946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5139</v>
      </c>
      <c r="B148" s="832" t="s">
        <v>4992</v>
      </c>
      <c r="C148" s="832" t="s">
        <v>4959</v>
      </c>
      <c r="D148" s="832" t="s">
        <v>5069</v>
      </c>
      <c r="E148" s="832" t="s">
        <v>5070</v>
      </c>
      <c r="F148" s="849">
        <v>4</v>
      </c>
      <c r="G148" s="849">
        <v>660</v>
      </c>
      <c r="H148" s="849">
        <v>1.8644067796610169</v>
      </c>
      <c r="I148" s="849">
        <v>165</v>
      </c>
      <c r="J148" s="849">
        <v>2</v>
      </c>
      <c r="K148" s="849">
        <v>354</v>
      </c>
      <c r="L148" s="849">
        <v>1</v>
      </c>
      <c r="M148" s="849">
        <v>177</v>
      </c>
      <c r="N148" s="849">
        <v>2</v>
      </c>
      <c r="O148" s="849">
        <v>354</v>
      </c>
      <c r="P148" s="837">
        <v>1</v>
      </c>
      <c r="Q148" s="850">
        <v>177</v>
      </c>
    </row>
    <row r="149" spans="1:17" ht="14.4" customHeight="1" x14ac:dyDescent="0.3">
      <c r="A149" s="831" t="s">
        <v>5139</v>
      </c>
      <c r="B149" s="832" t="s">
        <v>4992</v>
      </c>
      <c r="C149" s="832" t="s">
        <v>4959</v>
      </c>
      <c r="D149" s="832" t="s">
        <v>5086</v>
      </c>
      <c r="E149" s="832" t="s">
        <v>5087</v>
      </c>
      <c r="F149" s="849"/>
      <c r="G149" s="849"/>
      <c r="H149" s="849"/>
      <c r="I149" s="849"/>
      <c r="J149" s="849">
        <v>1</v>
      </c>
      <c r="K149" s="849">
        <v>623</v>
      </c>
      <c r="L149" s="849">
        <v>1</v>
      </c>
      <c r="M149" s="849">
        <v>623</v>
      </c>
      <c r="N149" s="849"/>
      <c r="O149" s="849"/>
      <c r="P149" s="837"/>
      <c r="Q149" s="850"/>
    </row>
    <row r="150" spans="1:17" ht="14.4" customHeight="1" x14ac:dyDescent="0.3">
      <c r="A150" s="831" t="s">
        <v>5139</v>
      </c>
      <c r="B150" s="832" t="s">
        <v>4992</v>
      </c>
      <c r="C150" s="832" t="s">
        <v>4959</v>
      </c>
      <c r="D150" s="832" t="s">
        <v>5136</v>
      </c>
      <c r="E150" s="832" t="s">
        <v>5087</v>
      </c>
      <c r="F150" s="849">
        <v>1</v>
      </c>
      <c r="G150" s="849">
        <v>525</v>
      </c>
      <c r="H150" s="849">
        <v>0.97765363128491622</v>
      </c>
      <c r="I150" s="849">
        <v>525</v>
      </c>
      <c r="J150" s="849">
        <v>1</v>
      </c>
      <c r="K150" s="849">
        <v>537</v>
      </c>
      <c r="L150" s="849">
        <v>1</v>
      </c>
      <c r="M150" s="849">
        <v>537</v>
      </c>
      <c r="N150" s="849"/>
      <c r="O150" s="849"/>
      <c r="P150" s="837"/>
      <c r="Q150" s="850"/>
    </row>
    <row r="151" spans="1:17" ht="14.4" customHeight="1" x14ac:dyDescent="0.3">
      <c r="A151" s="831" t="s">
        <v>5139</v>
      </c>
      <c r="B151" s="832" t="s">
        <v>4992</v>
      </c>
      <c r="C151" s="832" t="s">
        <v>4959</v>
      </c>
      <c r="D151" s="832" t="s">
        <v>5151</v>
      </c>
      <c r="E151" s="832" t="s">
        <v>5085</v>
      </c>
      <c r="F151" s="849">
        <v>15</v>
      </c>
      <c r="G151" s="849">
        <v>12855</v>
      </c>
      <c r="H151" s="849"/>
      <c r="I151" s="849">
        <v>857</v>
      </c>
      <c r="J151" s="849"/>
      <c r="K151" s="849"/>
      <c r="L151" s="849"/>
      <c r="M151" s="849"/>
      <c r="N151" s="849">
        <v>3</v>
      </c>
      <c r="O151" s="849">
        <v>2622</v>
      </c>
      <c r="P151" s="837"/>
      <c r="Q151" s="850">
        <v>874</v>
      </c>
    </row>
    <row r="152" spans="1:17" ht="14.4" customHeight="1" x14ac:dyDescent="0.3">
      <c r="A152" s="831" t="s">
        <v>5139</v>
      </c>
      <c r="B152" s="832" t="s">
        <v>4992</v>
      </c>
      <c r="C152" s="832" t="s">
        <v>4959</v>
      </c>
      <c r="D152" s="832" t="s">
        <v>5152</v>
      </c>
      <c r="E152" s="832" t="s">
        <v>5153</v>
      </c>
      <c r="F152" s="849">
        <v>9</v>
      </c>
      <c r="G152" s="849">
        <v>3105</v>
      </c>
      <c r="H152" s="849">
        <v>0.96638655462184875</v>
      </c>
      <c r="I152" s="849">
        <v>345</v>
      </c>
      <c r="J152" s="849">
        <v>9</v>
      </c>
      <c r="K152" s="849">
        <v>3213</v>
      </c>
      <c r="L152" s="849">
        <v>1</v>
      </c>
      <c r="M152" s="849">
        <v>357</v>
      </c>
      <c r="N152" s="849">
        <v>6</v>
      </c>
      <c r="O152" s="849">
        <v>2148</v>
      </c>
      <c r="P152" s="837">
        <v>0.66853408029878614</v>
      </c>
      <c r="Q152" s="850">
        <v>358</v>
      </c>
    </row>
    <row r="153" spans="1:17" ht="14.4" customHeight="1" x14ac:dyDescent="0.3">
      <c r="A153" s="831" t="s">
        <v>5139</v>
      </c>
      <c r="B153" s="832" t="s">
        <v>4992</v>
      </c>
      <c r="C153" s="832" t="s">
        <v>4959</v>
      </c>
      <c r="D153" s="832" t="s">
        <v>5154</v>
      </c>
      <c r="E153" s="832" t="s">
        <v>5155</v>
      </c>
      <c r="F153" s="849"/>
      <c r="G153" s="849"/>
      <c r="H153" s="849"/>
      <c r="I153" s="849"/>
      <c r="J153" s="849">
        <v>2</v>
      </c>
      <c r="K153" s="849">
        <v>366</v>
      </c>
      <c r="L153" s="849">
        <v>1</v>
      </c>
      <c r="M153" s="849">
        <v>183</v>
      </c>
      <c r="N153" s="849"/>
      <c r="O153" s="849"/>
      <c r="P153" s="837"/>
      <c r="Q153" s="850"/>
    </row>
    <row r="154" spans="1:17" ht="14.4" customHeight="1" x14ac:dyDescent="0.3">
      <c r="A154" s="831" t="s">
        <v>5156</v>
      </c>
      <c r="B154" s="832" t="s">
        <v>4992</v>
      </c>
      <c r="C154" s="832" t="s">
        <v>5026</v>
      </c>
      <c r="D154" s="832" t="s">
        <v>5140</v>
      </c>
      <c r="E154" s="832" t="s">
        <v>5141</v>
      </c>
      <c r="F154" s="849">
        <v>3</v>
      </c>
      <c r="G154" s="849">
        <v>6930</v>
      </c>
      <c r="H154" s="849"/>
      <c r="I154" s="849">
        <v>2310</v>
      </c>
      <c r="J154" s="849"/>
      <c r="K154" s="849"/>
      <c r="L154" s="849"/>
      <c r="M154" s="849"/>
      <c r="N154" s="849">
        <v>4</v>
      </c>
      <c r="O154" s="849">
        <v>9240</v>
      </c>
      <c r="P154" s="837"/>
      <c r="Q154" s="850">
        <v>2310</v>
      </c>
    </row>
    <row r="155" spans="1:17" ht="14.4" customHeight="1" x14ac:dyDescent="0.3">
      <c r="A155" s="831" t="s">
        <v>5156</v>
      </c>
      <c r="B155" s="832" t="s">
        <v>4992</v>
      </c>
      <c r="C155" s="832" t="s">
        <v>5026</v>
      </c>
      <c r="D155" s="832" t="s">
        <v>5073</v>
      </c>
      <c r="E155" s="832" t="s">
        <v>5074</v>
      </c>
      <c r="F155" s="849">
        <v>230</v>
      </c>
      <c r="G155" s="849">
        <v>208092.5</v>
      </c>
      <c r="H155" s="849">
        <v>1.2849162011173185</v>
      </c>
      <c r="I155" s="849">
        <v>904.75</v>
      </c>
      <c r="J155" s="849">
        <v>179</v>
      </c>
      <c r="K155" s="849">
        <v>161950.25</v>
      </c>
      <c r="L155" s="849">
        <v>1</v>
      </c>
      <c r="M155" s="849">
        <v>904.75</v>
      </c>
      <c r="N155" s="849">
        <v>169</v>
      </c>
      <c r="O155" s="849">
        <v>152902.75</v>
      </c>
      <c r="P155" s="837">
        <v>0.94413407821229045</v>
      </c>
      <c r="Q155" s="850">
        <v>904.75</v>
      </c>
    </row>
    <row r="156" spans="1:17" ht="14.4" customHeight="1" x14ac:dyDescent="0.3">
      <c r="A156" s="831" t="s">
        <v>5156</v>
      </c>
      <c r="B156" s="832" t="s">
        <v>4992</v>
      </c>
      <c r="C156" s="832" t="s">
        <v>5026</v>
      </c>
      <c r="D156" s="832" t="s">
        <v>5027</v>
      </c>
      <c r="E156" s="832" t="s">
        <v>5028</v>
      </c>
      <c r="F156" s="849"/>
      <c r="G156" s="849"/>
      <c r="H156" s="849"/>
      <c r="I156" s="849"/>
      <c r="J156" s="849">
        <v>1</v>
      </c>
      <c r="K156" s="849">
        <v>242.64</v>
      </c>
      <c r="L156" s="849">
        <v>1</v>
      </c>
      <c r="M156" s="849">
        <v>242.64</v>
      </c>
      <c r="N156" s="849"/>
      <c r="O156" s="849"/>
      <c r="P156" s="837"/>
      <c r="Q156" s="850"/>
    </row>
    <row r="157" spans="1:17" ht="14.4" customHeight="1" x14ac:dyDescent="0.3">
      <c r="A157" s="831" t="s">
        <v>5156</v>
      </c>
      <c r="B157" s="832" t="s">
        <v>4992</v>
      </c>
      <c r="C157" s="832" t="s">
        <v>5026</v>
      </c>
      <c r="D157" s="832" t="s">
        <v>5029</v>
      </c>
      <c r="E157" s="832" t="s">
        <v>5030</v>
      </c>
      <c r="F157" s="849">
        <v>39</v>
      </c>
      <c r="G157" s="849">
        <v>9462.9599999999991</v>
      </c>
      <c r="H157" s="849">
        <v>0.70729156934483906</v>
      </c>
      <c r="I157" s="849">
        <v>242.64</v>
      </c>
      <c r="J157" s="849">
        <v>55.14</v>
      </c>
      <c r="K157" s="849">
        <v>13379.149999999994</v>
      </c>
      <c r="L157" s="849">
        <v>1</v>
      </c>
      <c r="M157" s="849">
        <v>242.63964454116783</v>
      </c>
      <c r="N157" s="849">
        <v>33</v>
      </c>
      <c r="O157" s="849">
        <v>8007.1200000000008</v>
      </c>
      <c r="P157" s="837">
        <v>0.59847748175332549</v>
      </c>
      <c r="Q157" s="850">
        <v>242.64000000000001</v>
      </c>
    </row>
    <row r="158" spans="1:17" ht="14.4" customHeight="1" x14ac:dyDescent="0.3">
      <c r="A158" s="831" t="s">
        <v>5156</v>
      </c>
      <c r="B158" s="832" t="s">
        <v>4992</v>
      </c>
      <c r="C158" s="832" t="s">
        <v>5026</v>
      </c>
      <c r="D158" s="832" t="s">
        <v>5031</v>
      </c>
      <c r="E158" s="832" t="s">
        <v>5032</v>
      </c>
      <c r="F158" s="849"/>
      <c r="G158" s="849"/>
      <c r="H158" s="849"/>
      <c r="I158" s="849"/>
      <c r="J158" s="849">
        <v>2</v>
      </c>
      <c r="K158" s="849">
        <v>485.28</v>
      </c>
      <c r="L158" s="849">
        <v>1</v>
      </c>
      <c r="M158" s="849">
        <v>242.64</v>
      </c>
      <c r="N158" s="849">
        <v>3</v>
      </c>
      <c r="O158" s="849">
        <v>727.92</v>
      </c>
      <c r="P158" s="837">
        <v>1.5</v>
      </c>
      <c r="Q158" s="850">
        <v>242.64</v>
      </c>
    </row>
    <row r="159" spans="1:17" ht="14.4" customHeight="1" x14ac:dyDescent="0.3">
      <c r="A159" s="831" t="s">
        <v>5156</v>
      </c>
      <c r="B159" s="832" t="s">
        <v>4992</v>
      </c>
      <c r="C159" s="832" t="s">
        <v>5026</v>
      </c>
      <c r="D159" s="832" t="s">
        <v>5036</v>
      </c>
      <c r="E159" s="832" t="s">
        <v>5034</v>
      </c>
      <c r="F159" s="849"/>
      <c r="G159" s="849"/>
      <c r="H159" s="849"/>
      <c r="I159" s="849"/>
      <c r="J159" s="849">
        <v>17</v>
      </c>
      <c r="K159" s="849">
        <v>8500</v>
      </c>
      <c r="L159" s="849">
        <v>1</v>
      </c>
      <c r="M159" s="849">
        <v>500</v>
      </c>
      <c r="N159" s="849">
        <v>13</v>
      </c>
      <c r="O159" s="849">
        <v>6500</v>
      </c>
      <c r="P159" s="837">
        <v>0.76470588235294112</v>
      </c>
      <c r="Q159" s="850">
        <v>500</v>
      </c>
    </row>
    <row r="160" spans="1:17" ht="14.4" customHeight="1" x14ac:dyDescent="0.3">
      <c r="A160" s="831" t="s">
        <v>5156</v>
      </c>
      <c r="B160" s="832" t="s">
        <v>4992</v>
      </c>
      <c r="C160" s="832" t="s">
        <v>5026</v>
      </c>
      <c r="D160" s="832" t="s">
        <v>5144</v>
      </c>
      <c r="E160" s="832" t="s">
        <v>5145</v>
      </c>
      <c r="F160" s="849">
        <v>1</v>
      </c>
      <c r="G160" s="849">
        <v>92</v>
      </c>
      <c r="H160" s="849"/>
      <c r="I160" s="849">
        <v>92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5156</v>
      </c>
      <c r="B161" s="832" t="s">
        <v>4992</v>
      </c>
      <c r="C161" s="832" t="s">
        <v>4959</v>
      </c>
      <c r="D161" s="832" t="s">
        <v>4984</v>
      </c>
      <c r="E161" s="832" t="s">
        <v>4985</v>
      </c>
      <c r="F161" s="849">
        <v>24</v>
      </c>
      <c r="G161" s="849">
        <v>4536</v>
      </c>
      <c r="H161" s="849">
        <v>0.93046153846153845</v>
      </c>
      <c r="I161" s="849">
        <v>189</v>
      </c>
      <c r="J161" s="849">
        <v>25</v>
      </c>
      <c r="K161" s="849">
        <v>4875</v>
      </c>
      <c r="L161" s="849">
        <v>1</v>
      </c>
      <c r="M161" s="849">
        <v>195</v>
      </c>
      <c r="N161" s="849">
        <v>24</v>
      </c>
      <c r="O161" s="849">
        <v>4704</v>
      </c>
      <c r="P161" s="837">
        <v>0.96492307692307688</v>
      </c>
      <c r="Q161" s="850">
        <v>196</v>
      </c>
    </row>
    <row r="162" spans="1:17" ht="14.4" customHeight="1" x14ac:dyDescent="0.3">
      <c r="A162" s="831" t="s">
        <v>5156</v>
      </c>
      <c r="B162" s="832" t="s">
        <v>4992</v>
      </c>
      <c r="C162" s="832" t="s">
        <v>4959</v>
      </c>
      <c r="D162" s="832" t="s">
        <v>5122</v>
      </c>
      <c r="E162" s="832" t="s">
        <v>5123</v>
      </c>
      <c r="F162" s="849">
        <v>7</v>
      </c>
      <c r="G162" s="849">
        <v>7980</v>
      </c>
      <c r="H162" s="849">
        <v>1.3782383419689119</v>
      </c>
      <c r="I162" s="849">
        <v>1140</v>
      </c>
      <c r="J162" s="849">
        <v>5</v>
      </c>
      <c r="K162" s="849">
        <v>5790</v>
      </c>
      <c r="L162" s="849">
        <v>1</v>
      </c>
      <c r="M162" s="849">
        <v>1158</v>
      </c>
      <c r="N162" s="849">
        <v>9</v>
      </c>
      <c r="O162" s="849">
        <v>10431</v>
      </c>
      <c r="P162" s="837">
        <v>1.8015544041450777</v>
      </c>
      <c r="Q162" s="850">
        <v>1159</v>
      </c>
    </row>
    <row r="163" spans="1:17" ht="14.4" customHeight="1" x14ac:dyDescent="0.3">
      <c r="A163" s="831" t="s">
        <v>5156</v>
      </c>
      <c r="B163" s="832" t="s">
        <v>4992</v>
      </c>
      <c r="C163" s="832" t="s">
        <v>4959</v>
      </c>
      <c r="D163" s="832" t="s">
        <v>5041</v>
      </c>
      <c r="E163" s="832" t="s">
        <v>5042</v>
      </c>
      <c r="F163" s="849"/>
      <c r="G163" s="849"/>
      <c r="H163" s="849"/>
      <c r="I163" s="849"/>
      <c r="J163" s="849">
        <v>2</v>
      </c>
      <c r="K163" s="849">
        <v>74</v>
      </c>
      <c r="L163" s="849">
        <v>1</v>
      </c>
      <c r="M163" s="849">
        <v>37</v>
      </c>
      <c r="N163" s="849"/>
      <c r="O163" s="849"/>
      <c r="P163" s="837"/>
      <c r="Q163" s="850"/>
    </row>
    <row r="164" spans="1:17" ht="14.4" customHeight="1" x14ac:dyDescent="0.3">
      <c r="A164" s="831" t="s">
        <v>5156</v>
      </c>
      <c r="B164" s="832" t="s">
        <v>4992</v>
      </c>
      <c r="C164" s="832" t="s">
        <v>4959</v>
      </c>
      <c r="D164" s="832" t="s">
        <v>4960</v>
      </c>
      <c r="E164" s="832" t="s">
        <v>4961</v>
      </c>
      <c r="F164" s="849">
        <v>1108</v>
      </c>
      <c r="G164" s="849">
        <v>260380</v>
      </c>
      <c r="H164" s="849">
        <v>0.92871129626525228</v>
      </c>
      <c r="I164" s="849">
        <v>235</v>
      </c>
      <c r="J164" s="849">
        <v>1117</v>
      </c>
      <c r="K164" s="849">
        <v>280367</v>
      </c>
      <c r="L164" s="849">
        <v>1</v>
      </c>
      <c r="M164" s="849">
        <v>251</v>
      </c>
      <c r="N164" s="849">
        <v>1094</v>
      </c>
      <c r="O164" s="849">
        <v>274594</v>
      </c>
      <c r="P164" s="837">
        <v>0.97940913160250676</v>
      </c>
      <c r="Q164" s="850">
        <v>251</v>
      </c>
    </row>
    <row r="165" spans="1:17" ht="14.4" customHeight="1" x14ac:dyDescent="0.3">
      <c r="A165" s="831" t="s">
        <v>5156</v>
      </c>
      <c r="B165" s="832" t="s">
        <v>4992</v>
      </c>
      <c r="C165" s="832" t="s">
        <v>4959</v>
      </c>
      <c r="D165" s="832" t="s">
        <v>4963</v>
      </c>
      <c r="E165" s="832" t="s">
        <v>4964</v>
      </c>
      <c r="F165" s="849">
        <v>1328</v>
      </c>
      <c r="G165" s="849">
        <v>156704</v>
      </c>
      <c r="H165" s="849">
        <v>0.91447245564892621</v>
      </c>
      <c r="I165" s="849">
        <v>118</v>
      </c>
      <c r="J165" s="849">
        <v>1360</v>
      </c>
      <c r="K165" s="849">
        <v>171360</v>
      </c>
      <c r="L165" s="849">
        <v>1</v>
      </c>
      <c r="M165" s="849">
        <v>126</v>
      </c>
      <c r="N165" s="849">
        <v>1406</v>
      </c>
      <c r="O165" s="849">
        <v>177156</v>
      </c>
      <c r="P165" s="837">
        <v>1.0338235294117648</v>
      </c>
      <c r="Q165" s="850">
        <v>126</v>
      </c>
    </row>
    <row r="166" spans="1:17" ht="14.4" customHeight="1" x14ac:dyDescent="0.3">
      <c r="A166" s="831" t="s">
        <v>5156</v>
      </c>
      <c r="B166" s="832" t="s">
        <v>4992</v>
      </c>
      <c r="C166" s="832" t="s">
        <v>4959</v>
      </c>
      <c r="D166" s="832" t="s">
        <v>5076</v>
      </c>
      <c r="E166" s="832" t="s">
        <v>4979</v>
      </c>
      <c r="F166" s="849">
        <v>48</v>
      </c>
      <c r="G166" s="849">
        <v>23376</v>
      </c>
      <c r="H166" s="849"/>
      <c r="I166" s="849">
        <v>487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5156</v>
      </c>
      <c r="B167" s="832" t="s">
        <v>4992</v>
      </c>
      <c r="C167" s="832" t="s">
        <v>4959</v>
      </c>
      <c r="D167" s="832" t="s">
        <v>5077</v>
      </c>
      <c r="E167" s="832" t="s">
        <v>5078</v>
      </c>
      <c r="F167" s="849">
        <v>105</v>
      </c>
      <c r="G167" s="849">
        <v>71400</v>
      </c>
      <c r="H167" s="849">
        <v>3.7063953488372094</v>
      </c>
      <c r="I167" s="849">
        <v>680</v>
      </c>
      <c r="J167" s="849">
        <v>28</v>
      </c>
      <c r="K167" s="849">
        <v>19264</v>
      </c>
      <c r="L167" s="849">
        <v>1</v>
      </c>
      <c r="M167" s="849">
        <v>688</v>
      </c>
      <c r="N167" s="849">
        <v>15</v>
      </c>
      <c r="O167" s="849">
        <v>10320</v>
      </c>
      <c r="P167" s="837">
        <v>0.5357142857142857</v>
      </c>
      <c r="Q167" s="850">
        <v>688</v>
      </c>
    </row>
    <row r="168" spans="1:17" ht="14.4" customHeight="1" x14ac:dyDescent="0.3">
      <c r="A168" s="831" t="s">
        <v>5156</v>
      </c>
      <c r="B168" s="832" t="s">
        <v>4992</v>
      </c>
      <c r="C168" s="832" t="s">
        <v>4959</v>
      </c>
      <c r="D168" s="832" t="s">
        <v>4978</v>
      </c>
      <c r="E168" s="832" t="s">
        <v>4979</v>
      </c>
      <c r="F168" s="849">
        <v>9</v>
      </c>
      <c r="G168" s="849">
        <v>5031</v>
      </c>
      <c r="H168" s="849">
        <v>0.42178068410462777</v>
      </c>
      <c r="I168" s="849">
        <v>559</v>
      </c>
      <c r="J168" s="849">
        <v>21</v>
      </c>
      <c r="K168" s="849">
        <v>11928</v>
      </c>
      <c r="L168" s="849">
        <v>1</v>
      </c>
      <c r="M168" s="849">
        <v>568</v>
      </c>
      <c r="N168" s="849">
        <v>16</v>
      </c>
      <c r="O168" s="849">
        <v>9088</v>
      </c>
      <c r="P168" s="837">
        <v>0.76190476190476186</v>
      </c>
      <c r="Q168" s="850">
        <v>568</v>
      </c>
    </row>
    <row r="169" spans="1:17" ht="14.4" customHeight="1" x14ac:dyDescent="0.3">
      <c r="A169" s="831" t="s">
        <v>5156</v>
      </c>
      <c r="B169" s="832" t="s">
        <v>4992</v>
      </c>
      <c r="C169" s="832" t="s">
        <v>4959</v>
      </c>
      <c r="D169" s="832" t="s">
        <v>5079</v>
      </c>
      <c r="E169" s="832" t="s">
        <v>5078</v>
      </c>
      <c r="F169" s="849">
        <v>145</v>
      </c>
      <c r="G169" s="849">
        <v>109040</v>
      </c>
      <c r="H169" s="849">
        <v>1.0019940637549047</v>
      </c>
      <c r="I169" s="849">
        <v>752</v>
      </c>
      <c r="J169" s="849">
        <v>143</v>
      </c>
      <c r="K169" s="849">
        <v>108823</v>
      </c>
      <c r="L169" s="849">
        <v>1</v>
      </c>
      <c r="M169" s="849">
        <v>761</v>
      </c>
      <c r="N169" s="849">
        <v>207</v>
      </c>
      <c r="O169" s="849">
        <v>157527</v>
      </c>
      <c r="P169" s="837">
        <v>1.4475524475524475</v>
      </c>
      <c r="Q169" s="850">
        <v>761</v>
      </c>
    </row>
    <row r="170" spans="1:17" ht="14.4" customHeight="1" x14ac:dyDescent="0.3">
      <c r="A170" s="831" t="s">
        <v>5156</v>
      </c>
      <c r="B170" s="832" t="s">
        <v>4992</v>
      </c>
      <c r="C170" s="832" t="s">
        <v>4959</v>
      </c>
      <c r="D170" s="832" t="s">
        <v>5124</v>
      </c>
      <c r="E170" s="832" t="s">
        <v>5125</v>
      </c>
      <c r="F170" s="849">
        <v>1180</v>
      </c>
      <c r="G170" s="849">
        <v>954620</v>
      </c>
      <c r="H170" s="849">
        <v>0.87090829471225784</v>
      </c>
      <c r="I170" s="849">
        <v>809</v>
      </c>
      <c r="J170" s="849">
        <v>1340</v>
      </c>
      <c r="K170" s="849">
        <v>1096120</v>
      </c>
      <c r="L170" s="849">
        <v>1</v>
      </c>
      <c r="M170" s="849">
        <v>818</v>
      </c>
      <c r="N170" s="849">
        <v>1270</v>
      </c>
      <c r="O170" s="849">
        <v>1038860</v>
      </c>
      <c r="P170" s="837">
        <v>0.94776119402985071</v>
      </c>
      <c r="Q170" s="850">
        <v>818</v>
      </c>
    </row>
    <row r="171" spans="1:17" ht="14.4" customHeight="1" x14ac:dyDescent="0.3">
      <c r="A171" s="831" t="s">
        <v>5156</v>
      </c>
      <c r="B171" s="832" t="s">
        <v>4992</v>
      </c>
      <c r="C171" s="832" t="s">
        <v>4959</v>
      </c>
      <c r="D171" s="832" t="s">
        <v>4980</v>
      </c>
      <c r="E171" s="832" t="s">
        <v>4981</v>
      </c>
      <c r="F171" s="849">
        <v>27</v>
      </c>
      <c r="G171" s="849">
        <v>12123</v>
      </c>
      <c r="H171" s="849">
        <v>0.97186147186147187</v>
      </c>
      <c r="I171" s="849">
        <v>449</v>
      </c>
      <c r="J171" s="849">
        <v>27</v>
      </c>
      <c r="K171" s="849">
        <v>12474</v>
      </c>
      <c r="L171" s="849">
        <v>1</v>
      </c>
      <c r="M171" s="849">
        <v>462</v>
      </c>
      <c r="N171" s="849">
        <v>4</v>
      </c>
      <c r="O171" s="849">
        <v>1848</v>
      </c>
      <c r="P171" s="837">
        <v>0.14814814814814814</v>
      </c>
      <c r="Q171" s="850">
        <v>462</v>
      </c>
    </row>
    <row r="172" spans="1:17" ht="14.4" customHeight="1" x14ac:dyDescent="0.3">
      <c r="A172" s="831" t="s">
        <v>5156</v>
      </c>
      <c r="B172" s="832" t="s">
        <v>4992</v>
      </c>
      <c r="C172" s="832" t="s">
        <v>4959</v>
      </c>
      <c r="D172" s="832" t="s">
        <v>4986</v>
      </c>
      <c r="E172" s="832" t="s">
        <v>4987</v>
      </c>
      <c r="F172" s="849">
        <v>46</v>
      </c>
      <c r="G172" s="849">
        <v>20102</v>
      </c>
      <c r="H172" s="849">
        <v>0.66281983645476128</v>
      </c>
      <c r="I172" s="849">
        <v>437</v>
      </c>
      <c r="J172" s="849">
        <v>68</v>
      </c>
      <c r="K172" s="849">
        <v>30328</v>
      </c>
      <c r="L172" s="849">
        <v>1</v>
      </c>
      <c r="M172" s="849">
        <v>446</v>
      </c>
      <c r="N172" s="849">
        <v>50</v>
      </c>
      <c r="O172" s="849">
        <v>22300</v>
      </c>
      <c r="P172" s="837">
        <v>0.73529411764705888</v>
      </c>
      <c r="Q172" s="850">
        <v>446</v>
      </c>
    </row>
    <row r="173" spans="1:17" ht="14.4" customHeight="1" x14ac:dyDescent="0.3">
      <c r="A173" s="831" t="s">
        <v>5156</v>
      </c>
      <c r="B173" s="832" t="s">
        <v>4992</v>
      </c>
      <c r="C173" s="832" t="s">
        <v>4959</v>
      </c>
      <c r="D173" s="832" t="s">
        <v>5080</v>
      </c>
      <c r="E173" s="832" t="s">
        <v>5066</v>
      </c>
      <c r="F173" s="849">
        <v>89</v>
      </c>
      <c r="G173" s="849">
        <v>63635</v>
      </c>
      <c r="H173" s="849">
        <v>0.88293650793650791</v>
      </c>
      <c r="I173" s="849">
        <v>715</v>
      </c>
      <c r="J173" s="849">
        <v>99</v>
      </c>
      <c r="K173" s="849">
        <v>72072</v>
      </c>
      <c r="L173" s="849">
        <v>1</v>
      </c>
      <c r="M173" s="849">
        <v>728</v>
      </c>
      <c r="N173" s="849">
        <v>84</v>
      </c>
      <c r="O173" s="849">
        <v>61152</v>
      </c>
      <c r="P173" s="837">
        <v>0.84848484848484851</v>
      </c>
      <c r="Q173" s="850">
        <v>728</v>
      </c>
    </row>
    <row r="174" spans="1:17" ht="14.4" customHeight="1" x14ac:dyDescent="0.3">
      <c r="A174" s="831" t="s">
        <v>5156</v>
      </c>
      <c r="B174" s="832" t="s">
        <v>4992</v>
      </c>
      <c r="C174" s="832" t="s">
        <v>4959</v>
      </c>
      <c r="D174" s="832" t="s">
        <v>5090</v>
      </c>
      <c r="E174" s="832" t="s">
        <v>5091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833</v>
      </c>
      <c r="P174" s="837"/>
      <c r="Q174" s="850">
        <v>833</v>
      </c>
    </row>
    <row r="175" spans="1:17" ht="14.4" customHeight="1" x14ac:dyDescent="0.3">
      <c r="A175" s="831" t="s">
        <v>5156</v>
      </c>
      <c r="B175" s="832" t="s">
        <v>4992</v>
      </c>
      <c r="C175" s="832" t="s">
        <v>4959</v>
      </c>
      <c r="D175" s="832" t="s">
        <v>4965</v>
      </c>
      <c r="E175" s="832" t="s">
        <v>4966</v>
      </c>
      <c r="F175" s="849">
        <v>461</v>
      </c>
      <c r="G175" s="849">
        <v>96810</v>
      </c>
      <c r="H175" s="849">
        <v>0.94596443228454175</v>
      </c>
      <c r="I175" s="849">
        <v>210</v>
      </c>
      <c r="J175" s="849">
        <v>476</v>
      </c>
      <c r="K175" s="849">
        <v>102340</v>
      </c>
      <c r="L175" s="849">
        <v>1</v>
      </c>
      <c r="M175" s="849">
        <v>215</v>
      </c>
      <c r="N175" s="849">
        <v>481</v>
      </c>
      <c r="O175" s="849">
        <v>103415</v>
      </c>
      <c r="P175" s="837">
        <v>1.0105042016806722</v>
      </c>
      <c r="Q175" s="850">
        <v>215</v>
      </c>
    </row>
    <row r="176" spans="1:17" ht="14.4" customHeight="1" x14ac:dyDescent="0.3">
      <c r="A176" s="831" t="s">
        <v>5156</v>
      </c>
      <c r="B176" s="832" t="s">
        <v>4992</v>
      </c>
      <c r="C176" s="832" t="s">
        <v>4959</v>
      </c>
      <c r="D176" s="832" t="s">
        <v>5049</v>
      </c>
      <c r="E176" s="832" t="s">
        <v>5050</v>
      </c>
      <c r="F176" s="849"/>
      <c r="G176" s="849"/>
      <c r="H176" s="849"/>
      <c r="I176" s="849"/>
      <c r="J176" s="849">
        <v>5</v>
      </c>
      <c r="K176" s="849">
        <v>1770</v>
      </c>
      <c r="L176" s="849">
        <v>1</v>
      </c>
      <c r="M176" s="849">
        <v>354</v>
      </c>
      <c r="N176" s="849">
        <v>7</v>
      </c>
      <c r="O176" s="849">
        <v>2485</v>
      </c>
      <c r="P176" s="837">
        <v>1.4039548022598871</v>
      </c>
      <c r="Q176" s="850">
        <v>355</v>
      </c>
    </row>
    <row r="177" spans="1:17" ht="14.4" customHeight="1" x14ac:dyDescent="0.3">
      <c r="A177" s="831" t="s">
        <v>5156</v>
      </c>
      <c r="B177" s="832" t="s">
        <v>4992</v>
      </c>
      <c r="C177" s="832" t="s">
        <v>4959</v>
      </c>
      <c r="D177" s="832" t="s">
        <v>4967</v>
      </c>
      <c r="E177" s="832" t="s">
        <v>4968</v>
      </c>
      <c r="F177" s="849">
        <v>2697</v>
      </c>
      <c r="G177" s="849">
        <v>229245</v>
      </c>
      <c r="H177" s="849">
        <v>1.1279799247176914</v>
      </c>
      <c r="I177" s="849">
        <v>85</v>
      </c>
      <c r="J177" s="849">
        <v>2391</v>
      </c>
      <c r="K177" s="849">
        <v>203235</v>
      </c>
      <c r="L177" s="849">
        <v>1</v>
      </c>
      <c r="M177" s="849">
        <v>85</v>
      </c>
      <c r="N177" s="849">
        <v>2447</v>
      </c>
      <c r="O177" s="849">
        <v>207995</v>
      </c>
      <c r="P177" s="837">
        <v>1.0234211626934338</v>
      </c>
      <c r="Q177" s="850">
        <v>85</v>
      </c>
    </row>
    <row r="178" spans="1:17" ht="14.4" customHeight="1" x14ac:dyDescent="0.3">
      <c r="A178" s="831" t="s">
        <v>5156</v>
      </c>
      <c r="B178" s="832" t="s">
        <v>4992</v>
      </c>
      <c r="C178" s="832" t="s">
        <v>4959</v>
      </c>
      <c r="D178" s="832" t="s">
        <v>5051</v>
      </c>
      <c r="E178" s="832" t="s">
        <v>5052</v>
      </c>
      <c r="F178" s="849">
        <v>12</v>
      </c>
      <c r="G178" s="849">
        <v>8484</v>
      </c>
      <c r="H178" s="849">
        <v>0.98331015299026425</v>
      </c>
      <c r="I178" s="849">
        <v>707</v>
      </c>
      <c r="J178" s="849">
        <v>12</v>
      </c>
      <c r="K178" s="849">
        <v>8628</v>
      </c>
      <c r="L178" s="849">
        <v>1</v>
      </c>
      <c r="M178" s="849">
        <v>719</v>
      </c>
      <c r="N178" s="849">
        <v>11</v>
      </c>
      <c r="O178" s="849">
        <v>7920</v>
      </c>
      <c r="P178" s="837">
        <v>0.9179415855354659</v>
      </c>
      <c r="Q178" s="850">
        <v>720</v>
      </c>
    </row>
    <row r="179" spans="1:17" ht="14.4" customHeight="1" x14ac:dyDescent="0.3">
      <c r="A179" s="831" t="s">
        <v>5156</v>
      </c>
      <c r="B179" s="832" t="s">
        <v>4992</v>
      </c>
      <c r="C179" s="832" t="s">
        <v>4959</v>
      </c>
      <c r="D179" s="832" t="s">
        <v>5126</v>
      </c>
      <c r="E179" s="832" t="s">
        <v>5125</v>
      </c>
      <c r="F179" s="849">
        <v>982</v>
      </c>
      <c r="G179" s="849">
        <v>918170</v>
      </c>
      <c r="H179" s="849">
        <v>1.502280818869604</v>
      </c>
      <c r="I179" s="849">
        <v>935</v>
      </c>
      <c r="J179" s="849">
        <v>642</v>
      </c>
      <c r="K179" s="849">
        <v>611184</v>
      </c>
      <c r="L179" s="849">
        <v>1</v>
      </c>
      <c r="M179" s="849">
        <v>952</v>
      </c>
      <c r="N179" s="849">
        <v>657</v>
      </c>
      <c r="O179" s="849">
        <v>625464</v>
      </c>
      <c r="P179" s="837">
        <v>1.0233644859813085</v>
      </c>
      <c r="Q179" s="850">
        <v>952</v>
      </c>
    </row>
    <row r="180" spans="1:17" ht="14.4" customHeight="1" x14ac:dyDescent="0.3">
      <c r="A180" s="831" t="s">
        <v>5156</v>
      </c>
      <c r="B180" s="832" t="s">
        <v>4992</v>
      </c>
      <c r="C180" s="832" t="s">
        <v>4959</v>
      </c>
      <c r="D180" s="832" t="s">
        <v>5057</v>
      </c>
      <c r="E180" s="832" t="s">
        <v>5058</v>
      </c>
      <c r="F180" s="849">
        <v>16</v>
      </c>
      <c r="G180" s="849">
        <v>1824</v>
      </c>
      <c r="H180" s="849">
        <v>0.15833333333333333</v>
      </c>
      <c r="I180" s="849">
        <v>114</v>
      </c>
      <c r="J180" s="849">
        <v>96</v>
      </c>
      <c r="K180" s="849">
        <v>11520</v>
      </c>
      <c r="L180" s="849">
        <v>1</v>
      </c>
      <c r="M180" s="849">
        <v>120</v>
      </c>
      <c r="N180" s="849">
        <v>64</v>
      </c>
      <c r="O180" s="849">
        <v>7680</v>
      </c>
      <c r="P180" s="837">
        <v>0.66666666666666663</v>
      </c>
      <c r="Q180" s="850">
        <v>120</v>
      </c>
    </row>
    <row r="181" spans="1:17" ht="14.4" customHeight="1" x14ac:dyDescent="0.3">
      <c r="A181" s="831" t="s">
        <v>5156</v>
      </c>
      <c r="B181" s="832" t="s">
        <v>4992</v>
      </c>
      <c r="C181" s="832" t="s">
        <v>4959</v>
      </c>
      <c r="D181" s="832" t="s">
        <v>5127</v>
      </c>
      <c r="E181" s="832" t="s">
        <v>5125</v>
      </c>
      <c r="F181" s="849">
        <v>94</v>
      </c>
      <c r="G181" s="849">
        <v>69278</v>
      </c>
      <c r="H181" s="849">
        <v>4.4281240012783636</v>
      </c>
      <c r="I181" s="849">
        <v>737</v>
      </c>
      <c r="J181" s="849">
        <v>21</v>
      </c>
      <c r="K181" s="849">
        <v>15645</v>
      </c>
      <c r="L181" s="849">
        <v>1</v>
      </c>
      <c r="M181" s="849">
        <v>745</v>
      </c>
      <c r="N181" s="849">
        <v>82</v>
      </c>
      <c r="O181" s="849">
        <v>61090</v>
      </c>
      <c r="P181" s="837">
        <v>3.9047619047619047</v>
      </c>
      <c r="Q181" s="850">
        <v>745</v>
      </c>
    </row>
    <row r="182" spans="1:17" ht="14.4" customHeight="1" x14ac:dyDescent="0.3">
      <c r="A182" s="831" t="s">
        <v>5156</v>
      </c>
      <c r="B182" s="832" t="s">
        <v>4992</v>
      </c>
      <c r="C182" s="832" t="s">
        <v>4959</v>
      </c>
      <c r="D182" s="832" t="s">
        <v>5128</v>
      </c>
      <c r="E182" s="832" t="s">
        <v>5129</v>
      </c>
      <c r="F182" s="849">
        <v>2</v>
      </c>
      <c r="G182" s="849">
        <v>114</v>
      </c>
      <c r="H182" s="849">
        <v>1.9655172413793103</v>
      </c>
      <c r="I182" s="849">
        <v>57</v>
      </c>
      <c r="J182" s="849">
        <v>1</v>
      </c>
      <c r="K182" s="849">
        <v>58</v>
      </c>
      <c r="L182" s="849">
        <v>1</v>
      </c>
      <c r="M182" s="849">
        <v>58</v>
      </c>
      <c r="N182" s="849">
        <v>3</v>
      </c>
      <c r="O182" s="849">
        <v>174</v>
      </c>
      <c r="P182" s="837">
        <v>3</v>
      </c>
      <c r="Q182" s="850">
        <v>58</v>
      </c>
    </row>
    <row r="183" spans="1:17" ht="14.4" customHeight="1" x14ac:dyDescent="0.3">
      <c r="A183" s="831" t="s">
        <v>5156</v>
      </c>
      <c r="B183" s="832" t="s">
        <v>4992</v>
      </c>
      <c r="C183" s="832" t="s">
        <v>4959</v>
      </c>
      <c r="D183" s="832" t="s">
        <v>5130</v>
      </c>
      <c r="E183" s="832" t="s">
        <v>5131</v>
      </c>
      <c r="F183" s="849">
        <v>157</v>
      </c>
      <c r="G183" s="849">
        <v>82739</v>
      </c>
      <c r="H183" s="849">
        <v>0.82811874449515577</v>
      </c>
      <c r="I183" s="849">
        <v>527</v>
      </c>
      <c r="J183" s="849">
        <v>184</v>
      </c>
      <c r="K183" s="849">
        <v>99912</v>
      </c>
      <c r="L183" s="849">
        <v>1</v>
      </c>
      <c r="M183" s="849">
        <v>543</v>
      </c>
      <c r="N183" s="849">
        <v>161</v>
      </c>
      <c r="O183" s="849">
        <v>87423</v>
      </c>
      <c r="P183" s="837">
        <v>0.875</v>
      </c>
      <c r="Q183" s="850">
        <v>543</v>
      </c>
    </row>
    <row r="184" spans="1:17" ht="14.4" customHeight="1" x14ac:dyDescent="0.3">
      <c r="A184" s="831" t="s">
        <v>5156</v>
      </c>
      <c r="B184" s="832" t="s">
        <v>4992</v>
      </c>
      <c r="C184" s="832" t="s">
        <v>4959</v>
      </c>
      <c r="D184" s="832" t="s">
        <v>4969</v>
      </c>
      <c r="E184" s="832" t="s">
        <v>4970</v>
      </c>
      <c r="F184" s="849">
        <v>3</v>
      </c>
      <c r="G184" s="849">
        <v>897</v>
      </c>
      <c r="H184" s="849">
        <v>2.9218241042345277</v>
      </c>
      <c r="I184" s="849">
        <v>299</v>
      </c>
      <c r="J184" s="849">
        <v>1</v>
      </c>
      <c r="K184" s="849">
        <v>307</v>
      </c>
      <c r="L184" s="849">
        <v>1</v>
      </c>
      <c r="M184" s="849">
        <v>307</v>
      </c>
      <c r="N184" s="849">
        <v>6</v>
      </c>
      <c r="O184" s="849">
        <v>1842</v>
      </c>
      <c r="P184" s="837">
        <v>6</v>
      </c>
      <c r="Q184" s="850">
        <v>307</v>
      </c>
    </row>
    <row r="185" spans="1:17" ht="14.4" customHeight="1" x14ac:dyDescent="0.3">
      <c r="A185" s="831" t="s">
        <v>5156</v>
      </c>
      <c r="B185" s="832" t="s">
        <v>4992</v>
      </c>
      <c r="C185" s="832" t="s">
        <v>4959</v>
      </c>
      <c r="D185" s="832" t="s">
        <v>5081</v>
      </c>
      <c r="E185" s="832" t="s">
        <v>4966</v>
      </c>
      <c r="F185" s="849">
        <v>44</v>
      </c>
      <c r="G185" s="849">
        <v>7656</v>
      </c>
      <c r="H185" s="849">
        <v>3.07223113964687</v>
      </c>
      <c r="I185" s="849">
        <v>174</v>
      </c>
      <c r="J185" s="849">
        <v>14</v>
      </c>
      <c r="K185" s="849">
        <v>2492</v>
      </c>
      <c r="L185" s="849">
        <v>1</v>
      </c>
      <c r="M185" s="849">
        <v>178</v>
      </c>
      <c r="N185" s="849">
        <v>27</v>
      </c>
      <c r="O185" s="849">
        <v>4806</v>
      </c>
      <c r="P185" s="837">
        <v>1.9285714285714286</v>
      </c>
      <c r="Q185" s="850">
        <v>178</v>
      </c>
    </row>
    <row r="186" spans="1:17" ht="14.4" customHeight="1" x14ac:dyDescent="0.3">
      <c r="A186" s="831" t="s">
        <v>5156</v>
      </c>
      <c r="B186" s="832" t="s">
        <v>4992</v>
      </c>
      <c r="C186" s="832" t="s">
        <v>4959</v>
      </c>
      <c r="D186" s="832" t="s">
        <v>4971</v>
      </c>
      <c r="E186" s="832" t="s">
        <v>4970</v>
      </c>
      <c r="F186" s="849">
        <v>6</v>
      </c>
      <c r="G186" s="849">
        <v>2226</v>
      </c>
      <c r="H186" s="849">
        <v>0.13947368421052631</v>
      </c>
      <c r="I186" s="849">
        <v>371</v>
      </c>
      <c r="J186" s="849">
        <v>42</v>
      </c>
      <c r="K186" s="849">
        <v>15960</v>
      </c>
      <c r="L186" s="849">
        <v>1</v>
      </c>
      <c r="M186" s="849">
        <v>380</v>
      </c>
      <c r="N186" s="849">
        <v>25</v>
      </c>
      <c r="O186" s="849">
        <v>9500</v>
      </c>
      <c r="P186" s="837">
        <v>0.59523809523809523</v>
      </c>
      <c r="Q186" s="850">
        <v>380</v>
      </c>
    </row>
    <row r="187" spans="1:17" ht="14.4" customHeight="1" x14ac:dyDescent="0.3">
      <c r="A187" s="831" t="s">
        <v>5156</v>
      </c>
      <c r="B187" s="832" t="s">
        <v>4992</v>
      </c>
      <c r="C187" s="832" t="s">
        <v>4959</v>
      </c>
      <c r="D187" s="832" t="s">
        <v>5065</v>
      </c>
      <c r="E187" s="832" t="s">
        <v>5066</v>
      </c>
      <c r="F187" s="849">
        <v>8</v>
      </c>
      <c r="G187" s="849">
        <v>4848</v>
      </c>
      <c r="H187" s="849">
        <v>7.8446601941747574</v>
      </c>
      <c r="I187" s="849">
        <v>606</v>
      </c>
      <c r="J187" s="849">
        <v>1</v>
      </c>
      <c r="K187" s="849">
        <v>618</v>
      </c>
      <c r="L187" s="849">
        <v>1</v>
      </c>
      <c r="M187" s="849">
        <v>618</v>
      </c>
      <c r="N187" s="849">
        <v>1</v>
      </c>
      <c r="O187" s="849">
        <v>619</v>
      </c>
      <c r="P187" s="837">
        <v>1.0016181229773462</v>
      </c>
      <c r="Q187" s="850">
        <v>619</v>
      </c>
    </row>
    <row r="188" spans="1:17" ht="14.4" customHeight="1" x14ac:dyDescent="0.3">
      <c r="A188" s="831" t="s">
        <v>5156</v>
      </c>
      <c r="B188" s="832" t="s">
        <v>4992</v>
      </c>
      <c r="C188" s="832" t="s">
        <v>4959</v>
      </c>
      <c r="D188" s="832" t="s">
        <v>5132</v>
      </c>
      <c r="E188" s="832" t="s">
        <v>5133</v>
      </c>
      <c r="F188" s="849">
        <v>8</v>
      </c>
      <c r="G188" s="849">
        <v>800</v>
      </c>
      <c r="H188" s="849">
        <v>8</v>
      </c>
      <c r="I188" s="849">
        <v>100</v>
      </c>
      <c r="J188" s="849">
        <v>1</v>
      </c>
      <c r="K188" s="849">
        <v>100</v>
      </c>
      <c r="L188" s="849">
        <v>1</v>
      </c>
      <c r="M188" s="849">
        <v>100</v>
      </c>
      <c r="N188" s="849">
        <v>9</v>
      </c>
      <c r="O188" s="849">
        <v>900</v>
      </c>
      <c r="P188" s="837">
        <v>9</v>
      </c>
      <c r="Q188" s="850">
        <v>100</v>
      </c>
    </row>
    <row r="189" spans="1:17" ht="14.4" customHeight="1" x14ac:dyDescent="0.3">
      <c r="A189" s="831" t="s">
        <v>5156</v>
      </c>
      <c r="B189" s="832" t="s">
        <v>4992</v>
      </c>
      <c r="C189" s="832" t="s">
        <v>4959</v>
      </c>
      <c r="D189" s="832" t="s">
        <v>5134</v>
      </c>
      <c r="E189" s="832" t="s">
        <v>5125</v>
      </c>
      <c r="F189" s="849">
        <v>160</v>
      </c>
      <c r="G189" s="849">
        <v>162880</v>
      </c>
      <c r="H189" s="849">
        <v>0.72521650081257372</v>
      </c>
      <c r="I189" s="849">
        <v>1018</v>
      </c>
      <c r="J189" s="849">
        <v>217</v>
      </c>
      <c r="K189" s="849">
        <v>224595</v>
      </c>
      <c r="L189" s="849">
        <v>1</v>
      </c>
      <c r="M189" s="849">
        <v>1035</v>
      </c>
      <c r="N189" s="849">
        <v>244</v>
      </c>
      <c r="O189" s="849">
        <v>252540</v>
      </c>
      <c r="P189" s="837">
        <v>1.1244239631336406</v>
      </c>
      <c r="Q189" s="850">
        <v>1035</v>
      </c>
    </row>
    <row r="190" spans="1:17" ht="14.4" customHeight="1" x14ac:dyDescent="0.3">
      <c r="A190" s="831" t="s">
        <v>5156</v>
      </c>
      <c r="B190" s="832" t="s">
        <v>4992</v>
      </c>
      <c r="C190" s="832" t="s">
        <v>4959</v>
      </c>
      <c r="D190" s="832" t="s">
        <v>5067</v>
      </c>
      <c r="E190" s="832" t="s">
        <v>4981</v>
      </c>
      <c r="F190" s="849">
        <v>5</v>
      </c>
      <c r="G190" s="849">
        <v>1700</v>
      </c>
      <c r="H190" s="849"/>
      <c r="I190" s="849">
        <v>340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5156</v>
      </c>
      <c r="B191" s="832" t="s">
        <v>4992</v>
      </c>
      <c r="C191" s="832" t="s">
        <v>4959</v>
      </c>
      <c r="D191" s="832" t="s">
        <v>5068</v>
      </c>
      <c r="E191" s="832" t="s">
        <v>4987</v>
      </c>
      <c r="F191" s="849">
        <v>7</v>
      </c>
      <c r="G191" s="849">
        <v>2555</v>
      </c>
      <c r="H191" s="849">
        <v>1.1416443252904378</v>
      </c>
      <c r="I191" s="849">
        <v>365</v>
      </c>
      <c r="J191" s="849">
        <v>6</v>
      </c>
      <c r="K191" s="849">
        <v>2238</v>
      </c>
      <c r="L191" s="849">
        <v>1</v>
      </c>
      <c r="M191" s="849">
        <v>373</v>
      </c>
      <c r="N191" s="849"/>
      <c r="O191" s="849"/>
      <c r="P191" s="837"/>
      <c r="Q191" s="850"/>
    </row>
    <row r="192" spans="1:17" ht="14.4" customHeight="1" x14ac:dyDescent="0.3">
      <c r="A192" s="831" t="s">
        <v>5156</v>
      </c>
      <c r="B192" s="832" t="s">
        <v>4992</v>
      </c>
      <c r="C192" s="832" t="s">
        <v>4959</v>
      </c>
      <c r="D192" s="832" t="s">
        <v>5135</v>
      </c>
      <c r="E192" s="832" t="s">
        <v>5125</v>
      </c>
      <c r="F192" s="849"/>
      <c r="G192" s="849"/>
      <c r="H192" s="849"/>
      <c r="I192" s="849"/>
      <c r="J192" s="849"/>
      <c r="K192" s="849"/>
      <c r="L192" s="849"/>
      <c r="M192" s="849"/>
      <c r="N192" s="849">
        <v>3</v>
      </c>
      <c r="O192" s="849">
        <v>2637</v>
      </c>
      <c r="P192" s="837"/>
      <c r="Q192" s="850">
        <v>879</v>
      </c>
    </row>
    <row r="193" spans="1:17" ht="14.4" customHeight="1" x14ac:dyDescent="0.3">
      <c r="A193" s="831" t="s">
        <v>5156</v>
      </c>
      <c r="B193" s="832" t="s">
        <v>4992</v>
      </c>
      <c r="C193" s="832" t="s">
        <v>4959</v>
      </c>
      <c r="D193" s="832" t="s">
        <v>5149</v>
      </c>
      <c r="E193" s="832" t="s">
        <v>5085</v>
      </c>
      <c r="F193" s="849">
        <v>36</v>
      </c>
      <c r="G193" s="849">
        <v>18828</v>
      </c>
      <c r="H193" s="849">
        <v>5.9096045197740112</v>
      </c>
      <c r="I193" s="849">
        <v>523</v>
      </c>
      <c r="J193" s="849">
        <v>6</v>
      </c>
      <c r="K193" s="849">
        <v>3186</v>
      </c>
      <c r="L193" s="849">
        <v>1</v>
      </c>
      <c r="M193" s="849">
        <v>531</v>
      </c>
      <c r="N193" s="849">
        <v>21</v>
      </c>
      <c r="O193" s="849">
        <v>11151</v>
      </c>
      <c r="P193" s="837">
        <v>3.5</v>
      </c>
      <c r="Q193" s="850">
        <v>531</v>
      </c>
    </row>
    <row r="194" spans="1:17" ht="14.4" customHeight="1" x14ac:dyDescent="0.3">
      <c r="A194" s="831" t="s">
        <v>5156</v>
      </c>
      <c r="B194" s="832" t="s">
        <v>4992</v>
      </c>
      <c r="C194" s="832" t="s">
        <v>4959</v>
      </c>
      <c r="D194" s="832" t="s">
        <v>5092</v>
      </c>
      <c r="E194" s="832" t="s">
        <v>5085</v>
      </c>
      <c r="F194" s="849">
        <v>460</v>
      </c>
      <c r="G194" s="849">
        <v>371220</v>
      </c>
      <c r="H194" s="849">
        <v>1.1096298244774978</v>
      </c>
      <c r="I194" s="849">
        <v>807</v>
      </c>
      <c r="J194" s="849">
        <v>406</v>
      </c>
      <c r="K194" s="849">
        <v>334544</v>
      </c>
      <c r="L194" s="849">
        <v>1</v>
      </c>
      <c r="M194" s="849">
        <v>824</v>
      </c>
      <c r="N194" s="849">
        <v>381</v>
      </c>
      <c r="O194" s="849">
        <v>313944</v>
      </c>
      <c r="P194" s="837">
        <v>0.93842364532019706</v>
      </c>
      <c r="Q194" s="850">
        <v>824</v>
      </c>
    </row>
    <row r="195" spans="1:17" ht="14.4" customHeight="1" x14ac:dyDescent="0.3">
      <c r="A195" s="831" t="s">
        <v>5156</v>
      </c>
      <c r="B195" s="832" t="s">
        <v>4992</v>
      </c>
      <c r="C195" s="832" t="s">
        <v>4959</v>
      </c>
      <c r="D195" s="832" t="s">
        <v>5084</v>
      </c>
      <c r="E195" s="832" t="s">
        <v>5085</v>
      </c>
      <c r="F195" s="849">
        <v>191</v>
      </c>
      <c r="G195" s="849">
        <v>113645</v>
      </c>
      <c r="H195" s="849">
        <v>0.68419626730885008</v>
      </c>
      <c r="I195" s="849">
        <v>595</v>
      </c>
      <c r="J195" s="849">
        <v>275</v>
      </c>
      <c r="K195" s="849">
        <v>166100</v>
      </c>
      <c r="L195" s="849">
        <v>1</v>
      </c>
      <c r="M195" s="849">
        <v>604</v>
      </c>
      <c r="N195" s="849">
        <v>172</v>
      </c>
      <c r="O195" s="849">
        <v>103888</v>
      </c>
      <c r="P195" s="837">
        <v>0.62545454545454549</v>
      </c>
      <c r="Q195" s="850">
        <v>604</v>
      </c>
    </row>
    <row r="196" spans="1:17" ht="14.4" customHeight="1" x14ac:dyDescent="0.3">
      <c r="A196" s="831" t="s">
        <v>5156</v>
      </c>
      <c r="B196" s="832" t="s">
        <v>4992</v>
      </c>
      <c r="C196" s="832" t="s">
        <v>4959</v>
      </c>
      <c r="D196" s="832" t="s">
        <v>5069</v>
      </c>
      <c r="E196" s="832" t="s">
        <v>5070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177</v>
      </c>
      <c r="P196" s="837"/>
      <c r="Q196" s="850">
        <v>177</v>
      </c>
    </row>
    <row r="197" spans="1:17" ht="14.4" customHeight="1" x14ac:dyDescent="0.3">
      <c r="A197" s="831" t="s">
        <v>5156</v>
      </c>
      <c r="B197" s="832" t="s">
        <v>4992</v>
      </c>
      <c r="C197" s="832" t="s">
        <v>4959</v>
      </c>
      <c r="D197" s="832" t="s">
        <v>5157</v>
      </c>
      <c r="E197" s="832" t="s">
        <v>5085</v>
      </c>
      <c r="F197" s="849">
        <v>6</v>
      </c>
      <c r="G197" s="849">
        <v>4410</v>
      </c>
      <c r="H197" s="849"/>
      <c r="I197" s="849">
        <v>735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5156</v>
      </c>
      <c r="B198" s="832" t="s">
        <v>4992</v>
      </c>
      <c r="C198" s="832" t="s">
        <v>4959</v>
      </c>
      <c r="D198" s="832" t="s">
        <v>5086</v>
      </c>
      <c r="E198" s="832" t="s">
        <v>5087</v>
      </c>
      <c r="F198" s="849">
        <v>1</v>
      </c>
      <c r="G198" s="849">
        <v>611</v>
      </c>
      <c r="H198" s="849">
        <v>0.9807383627608347</v>
      </c>
      <c r="I198" s="849">
        <v>611</v>
      </c>
      <c r="J198" s="849">
        <v>1</v>
      </c>
      <c r="K198" s="849">
        <v>623</v>
      </c>
      <c r="L198" s="849">
        <v>1</v>
      </c>
      <c r="M198" s="849">
        <v>623</v>
      </c>
      <c r="N198" s="849"/>
      <c r="O198" s="849"/>
      <c r="P198" s="837"/>
      <c r="Q198" s="850"/>
    </row>
    <row r="199" spans="1:17" ht="14.4" customHeight="1" x14ac:dyDescent="0.3">
      <c r="A199" s="831" t="s">
        <v>5156</v>
      </c>
      <c r="B199" s="832" t="s">
        <v>4992</v>
      </c>
      <c r="C199" s="832" t="s">
        <v>4959</v>
      </c>
      <c r="D199" s="832" t="s">
        <v>5136</v>
      </c>
      <c r="E199" s="832" t="s">
        <v>5087</v>
      </c>
      <c r="F199" s="849"/>
      <c r="G199" s="849"/>
      <c r="H199" s="849"/>
      <c r="I199" s="849"/>
      <c r="J199" s="849">
        <v>2</v>
      </c>
      <c r="K199" s="849">
        <v>1074</v>
      </c>
      <c r="L199" s="849">
        <v>1</v>
      </c>
      <c r="M199" s="849">
        <v>537</v>
      </c>
      <c r="N199" s="849"/>
      <c r="O199" s="849"/>
      <c r="P199" s="837"/>
      <c r="Q199" s="850"/>
    </row>
    <row r="200" spans="1:17" ht="14.4" customHeight="1" x14ac:dyDescent="0.3">
      <c r="A200" s="831" t="s">
        <v>5156</v>
      </c>
      <c r="B200" s="832" t="s">
        <v>4992</v>
      </c>
      <c r="C200" s="832" t="s">
        <v>4959</v>
      </c>
      <c r="D200" s="832" t="s">
        <v>5158</v>
      </c>
      <c r="E200" s="832" t="s">
        <v>5159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1380</v>
      </c>
      <c r="P200" s="837"/>
      <c r="Q200" s="850">
        <v>1380</v>
      </c>
    </row>
    <row r="201" spans="1:17" ht="14.4" customHeight="1" x14ac:dyDescent="0.3">
      <c r="A201" s="831" t="s">
        <v>5156</v>
      </c>
      <c r="B201" s="832" t="s">
        <v>4992</v>
      </c>
      <c r="C201" s="832" t="s">
        <v>4959</v>
      </c>
      <c r="D201" s="832" t="s">
        <v>5071</v>
      </c>
      <c r="E201" s="832" t="s">
        <v>5072</v>
      </c>
      <c r="F201" s="849"/>
      <c r="G201" s="849"/>
      <c r="H201" s="849"/>
      <c r="I201" s="849"/>
      <c r="J201" s="849">
        <v>4</v>
      </c>
      <c r="K201" s="849">
        <v>5184</v>
      </c>
      <c r="L201" s="849">
        <v>1</v>
      </c>
      <c r="M201" s="849">
        <v>1296</v>
      </c>
      <c r="N201" s="849">
        <v>4</v>
      </c>
      <c r="O201" s="849">
        <v>5184</v>
      </c>
      <c r="P201" s="837">
        <v>1</v>
      </c>
      <c r="Q201" s="850">
        <v>1296</v>
      </c>
    </row>
    <row r="202" spans="1:17" ht="14.4" customHeight="1" x14ac:dyDescent="0.3">
      <c r="A202" s="831" t="s">
        <v>5156</v>
      </c>
      <c r="B202" s="832" t="s">
        <v>4973</v>
      </c>
      <c r="C202" s="832" t="s">
        <v>4959</v>
      </c>
      <c r="D202" s="832" t="s">
        <v>4974</v>
      </c>
      <c r="E202" s="832" t="s">
        <v>4975</v>
      </c>
      <c r="F202" s="849"/>
      <c r="G202" s="849"/>
      <c r="H202" s="849"/>
      <c r="I202" s="849"/>
      <c r="J202" s="849">
        <v>7</v>
      </c>
      <c r="K202" s="849">
        <v>0</v>
      </c>
      <c r="L202" s="849"/>
      <c r="M202" s="849">
        <v>0</v>
      </c>
      <c r="N202" s="849">
        <v>7</v>
      </c>
      <c r="O202" s="849">
        <v>0</v>
      </c>
      <c r="P202" s="837"/>
      <c r="Q202" s="850">
        <v>0</v>
      </c>
    </row>
    <row r="203" spans="1:17" ht="14.4" customHeight="1" x14ac:dyDescent="0.3">
      <c r="A203" s="831" t="s">
        <v>4976</v>
      </c>
      <c r="B203" s="832" t="s">
        <v>4992</v>
      </c>
      <c r="C203" s="832" t="s">
        <v>5026</v>
      </c>
      <c r="D203" s="832" t="s">
        <v>5140</v>
      </c>
      <c r="E203" s="832" t="s">
        <v>5141</v>
      </c>
      <c r="F203" s="849">
        <v>8</v>
      </c>
      <c r="G203" s="849">
        <v>18480</v>
      </c>
      <c r="H203" s="849">
        <v>2.6578073089700993</v>
      </c>
      <c r="I203" s="849">
        <v>2310</v>
      </c>
      <c r="J203" s="849">
        <v>3.01</v>
      </c>
      <c r="K203" s="849">
        <v>6953.1</v>
      </c>
      <c r="L203" s="849">
        <v>1</v>
      </c>
      <c r="M203" s="849">
        <v>2310.0000000000005</v>
      </c>
      <c r="N203" s="849">
        <v>6</v>
      </c>
      <c r="O203" s="849">
        <v>13860</v>
      </c>
      <c r="P203" s="837">
        <v>1.9933554817275747</v>
      </c>
      <c r="Q203" s="850">
        <v>2310</v>
      </c>
    </row>
    <row r="204" spans="1:17" ht="14.4" customHeight="1" x14ac:dyDescent="0.3">
      <c r="A204" s="831" t="s">
        <v>4976</v>
      </c>
      <c r="B204" s="832" t="s">
        <v>4992</v>
      </c>
      <c r="C204" s="832" t="s">
        <v>5026</v>
      </c>
      <c r="D204" s="832" t="s">
        <v>5142</v>
      </c>
      <c r="E204" s="832" t="s">
        <v>5143</v>
      </c>
      <c r="F204" s="849">
        <v>2</v>
      </c>
      <c r="G204" s="849">
        <v>4620</v>
      </c>
      <c r="H204" s="849"/>
      <c r="I204" s="849">
        <v>2310</v>
      </c>
      <c r="J204" s="849"/>
      <c r="K204" s="849"/>
      <c r="L204" s="849"/>
      <c r="M204" s="849"/>
      <c r="N204" s="849">
        <v>1</v>
      </c>
      <c r="O204" s="849">
        <v>2310</v>
      </c>
      <c r="P204" s="837"/>
      <c r="Q204" s="850">
        <v>2310</v>
      </c>
    </row>
    <row r="205" spans="1:17" ht="14.4" customHeight="1" x14ac:dyDescent="0.3">
      <c r="A205" s="831" t="s">
        <v>4976</v>
      </c>
      <c r="B205" s="832" t="s">
        <v>4992</v>
      </c>
      <c r="C205" s="832" t="s">
        <v>5026</v>
      </c>
      <c r="D205" s="832" t="s">
        <v>5073</v>
      </c>
      <c r="E205" s="832" t="s">
        <v>5074</v>
      </c>
      <c r="F205" s="849">
        <v>737</v>
      </c>
      <c r="G205" s="849">
        <v>666800.75</v>
      </c>
      <c r="H205" s="849">
        <v>1.2003257328990229</v>
      </c>
      <c r="I205" s="849">
        <v>904.75</v>
      </c>
      <c r="J205" s="849">
        <v>614</v>
      </c>
      <c r="K205" s="849">
        <v>555516.5</v>
      </c>
      <c r="L205" s="849">
        <v>1</v>
      </c>
      <c r="M205" s="849">
        <v>904.75</v>
      </c>
      <c r="N205" s="849">
        <v>628</v>
      </c>
      <c r="O205" s="849">
        <v>568183</v>
      </c>
      <c r="P205" s="837">
        <v>1.0228013029315961</v>
      </c>
      <c r="Q205" s="850">
        <v>904.75</v>
      </c>
    </row>
    <row r="206" spans="1:17" ht="14.4" customHeight="1" x14ac:dyDescent="0.3">
      <c r="A206" s="831" t="s">
        <v>4976</v>
      </c>
      <c r="B206" s="832" t="s">
        <v>4992</v>
      </c>
      <c r="C206" s="832" t="s">
        <v>5026</v>
      </c>
      <c r="D206" s="832" t="s">
        <v>5027</v>
      </c>
      <c r="E206" s="832" t="s">
        <v>5028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242.64</v>
      </c>
      <c r="P206" s="837"/>
      <c r="Q206" s="850">
        <v>242.64</v>
      </c>
    </row>
    <row r="207" spans="1:17" ht="14.4" customHeight="1" x14ac:dyDescent="0.3">
      <c r="A207" s="831" t="s">
        <v>4976</v>
      </c>
      <c r="B207" s="832" t="s">
        <v>4992</v>
      </c>
      <c r="C207" s="832" t="s">
        <v>5026</v>
      </c>
      <c r="D207" s="832" t="s">
        <v>5029</v>
      </c>
      <c r="E207" s="832" t="s">
        <v>5030</v>
      </c>
      <c r="F207" s="849">
        <v>14</v>
      </c>
      <c r="G207" s="849">
        <v>3396.96</v>
      </c>
      <c r="H207" s="849">
        <v>1.7369801653653223</v>
      </c>
      <c r="I207" s="849">
        <v>242.64000000000001</v>
      </c>
      <c r="J207" s="849">
        <v>8.0599999999999987</v>
      </c>
      <c r="K207" s="849">
        <v>1955.67</v>
      </c>
      <c r="L207" s="849">
        <v>1</v>
      </c>
      <c r="M207" s="849">
        <v>242.63895781637723</v>
      </c>
      <c r="N207" s="849">
        <v>12</v>
      </c>
      <c r="O207" s="849">
        <v>2911.6799999999994</v>
      </c>
      <c r="P207" s="837">
        <v>1.4888401417417045</v>
      </c>
      <c r="Q207" s="850">
        <v>242.63999999999996</v>
      </c>
    </row>
    <row r="208" spans="1:17" ht="14.4" customHeight="1" x14ac:dyDescent="0.3">
      <c r="A208" s="831" t="s">
        <v>4976</v>
      </c>
      <c r="B208" s="832" t="s">
        <v>4992</v>
      </c>
      <c r="C208" s="832" t="s">
        <v>5026</v>
      </c>
      <c r="D208" s="832" t="s">
        <v>5031</v>
      </c>
      <c r="E208" s="832" t="s">
        <v>5032</v>
      </c>
      <c r="F208" s="849"/>
      <c r="G208" s="849"/>
      <c r="H208" s="849"/>
      <c r="I208" s="849"/>
      <c r="J208" s="849">
        <v>0.01</v>
      </c>
      <c r="K208" s="849">
        <v>2.42</v>
      </c>
      <c r="L208" s="849">
        <v>1</v>
      </c>
      <c r="M208" s="849">
        <v>242</v>
      </c>
      <c r="N208" s="849">
        <v>1</v>
      </c>
      <c r="O208" s="849">
        <v>242.64</v>
      </c>
      <c r="P208" s="837">
        <v>100.26446280991735</v>
      </c>
      <c r="Q208" s="850">
        <v>242.64</v>
      </c>
    </row>
    <row r="209" spans="1:17" ht="14.4" customHeight="1" x14ac:dyDescent="0.3">
      <c r="A209" s="831" t="s">
        <v>4976</v>
      </c>
      <c r="B209" s="832" t="s">
        <v>4992</v>
      </c>
      <c r="C209" s="832" t="s">
        <v>5026</v>
      </c>
      <c r="D209" s="832" t="s">
        <v>5146</v>
      </c>
      <c r="E209" s="832" t="s">
        <v>5147</v>
      </c>
      <c r="F209" s="849"/>
      <c r="G209" s="849"/>
      <c r="H209" s="849"/>
      <c r="I209" s="849"/>
      <c r="J209" s="849">
        <v>1</v>
      </c>
      <c r="K209" s="849">
        <v>2971.25</v>
      </c>
      <c r="L209" s="849">
        <v>1</v>
      </c>
      <c r="M209" s="849">
        <v>2971.25</v>
      </c>
      <c r="N209" s="849"/>
      <c r="O209" s="849"/>
      <c r="P209" s="837"/>
      <c r="Q209" s="850"/>
    </row>
    <row r="210" spans="1:17" ht="14.4" customHeight="1" x14ac:dyDescent="0.3">
      <c r="A210" s="831" t="s">
        <v>4976</v>
      </c>
      <c r="B210" s="832" t="s">
        <v>4992</v>
      </c>
      <c r="C210" s="832" t="s">
        <v>4959</v>
      </c>
      <c r="D210" s="832" t="s">
        <v>4984</v>
      </c>
      <c r="E210" s="832" t="s">
        <v>4985</v>
      </c>
      <c r="F210" s="849">
        <v>39</v>
      </c>
      <c r="G210" s="849">
        <v>7371</v>
      </c>
      <c r="H210" s="849">
        <v>1.2193548387096773</v>
      </c>
      <c r="I210" s="849">
        <v>189</v>
      </c>
      <c r="J210" s="849">
        <v>31</v>
      </c>
      <c r="K210" s="849">
        <v>6045</v>
      </c>
      <c r="L210" s="849">
        <v>1</v>
      </c>
      <c r="M210" s="849">
        <v>195</v>
      </c>
      <c r="N210" s="849">
        <v>34</v>
      </c>
      <c r="O210" s="849">
        <v>6664</v>
      </c>
      <c r="P210" s="837">
        <v>1.1023986765922249</v>
      </c>
      <c r="Q210" s="850">
        <v>196</v>
      </c>
    </row>
    <row r="211" spans="1:17" ht="14.4" customHeight="1" x14ac:dyDescent="0.3">
      <c r="A211" s="831" t="s">
        <v>4976</v>
      </c>
      <c r="B211" s="832" t="s">
        <v>4992</v>
      </c>
      <c r="C211" s="832" t="s">
        <v>4959</v>
      </c>
      <c r="D211" s="832" t="s">
        <v>5122</v>
      </c>
      <c r="E211" s="832" t="s">
        <v>5123</v>
      </c>
      <c r="F211" s="849">
        <v>9</v>
      </c>
      <c r="G211" s="849">
        <v>10260</v>
      </c>
      <c r="H211" s="849">
        <v>0.34077321642088482</v>
      </c>
      <c r="I211" s="849">
        <v>1140</v>
      </c>
      <c r="J211" s="849">
        <v>26</v>
      </c>
      <c r="K211" s="849">
        <v>30108</v>
      </c>
      <c r="L211" s="849">
        <v>1</v>
      </c>
      <c r="M211" s="849">
        <v>1158</v>
      </c>
      <c r="N211" s="849">
        <v>35</v>
      </c>
      <c r="O211" s="849">
        <v>40565</v>
      </c>
      <c r="P211" s="837">
        <v>1.3473163278862761</v>
      </c>
      <c r="Q211" s="850">
        <v>1159</v>
      </c>
    </row>
    <row r="212" spans="1:17" ht="14.4" customHeight="1" x14ac:dyDescent="0.3">
      <c r="A212" s="831" t="s">
        <v>4976</v>
      </c>
      <c r="B212" s="832" t="s">
        <v>4992</v>
      </c>
      <c r="C212" s="832" t="s">
        <v>4959</v>
      </c>
      <c r="D212" s="832" t="s">
        <v>5041</v>
      </c>
      <c r="E212" s="832" t="s">
        <v>5042</v>
      </c>
      <c r="F212" s="849">
        <v>1</v>
      </c>
      <c r="G212" s="849">
        <v>35</v>
      </c>
      <c r="H212" s="849"/>
      <c r="I212" s="849">
        <v>35</v>
      </c>
      <c r="J212" s="849"/>
      <c r="K212" s="849"/>
      <c r="L212" s="849"/>
      <c r="M212" s="849"/>
      <c r="N212" s="849">
        <v>2</v>
      </c>
      <c r="O212" s="849">
        <v>74</v>
      </c>
      <c r="P212" s="837"/>
      <c r="Q212" s="850">
        <v>37</v>
      </c>
    </row>
    <row r="213" spans="1:17" ht="14.4" customHeight="1" x14ac:dyDescent="0.3">
      <c r="A213" s="831" t="s">
        <v>4976</v>
      </c>
      <c r="B213" s="832" t="s">
        <v>4992</v>
      </c>
      <c r="C213" s="832" t="s">
        <v>4959</v>
      </c>
      <c r="D213" s="832" t="s">
        <v>4960</v>
      </c>
      <c r="E213" s="832" t="s">
        <v>4961</v>
      </c>
      <c r="F213" s="849">
        <v>1688</v>
      </c>
      <c r="G213" s="849">
        <v>396680</v>
      </c>
      <c r="H213" s="849">
        <v>0.9613128992545632</v>
      </c>
      <c r="I213" s="849">
        <v>235</v>
      </c>
      <c r="J213" s="849">
        <v>1644</v>
      </c>
      <c r="K213" s="849">
        <v>412644</v>
      </c>
      <c r="L213" s="849">
        <v>1</v>
      </c>
      <c r="M213" s="849">
        <v>251</v>
      </c>
      <c r="N213" s="849">
        <v>1555</v>
      </c>
      <c r="O213" s="849">
        <v>390305</v>
      </c>
      <c r="P213" s="837">
        <v>0.94586374695863751</v>
      </c>
      <c r="Q213" s="850">
        <v>251</v>
      </c>
    </row>
    <row r="214" spans="1:17" ht="14.4" customHeight="1" x14ac:dyDescent="0.3">
      <c r="A214" s="831" t="s">
        <v>4976</v>
      </c>
      <c r="B214" s="832" t="s">
        <v>4992</v>
      </c>
      <c r="C214" s="832" t="s">
        <v>4959</v>
      </c>
      <c r="D214" s="832" t="s">
        <v>4963</v>
      </c>
      <c r="E214" s="832" t="s">
        <v>4964</v>
      </c>
      <c r="F214" s="849">
        <v>474</v>
      </c>
      <c r="G214" s="849">
        <v>55932</v>
      </c>
      <c r="H214" s="849">
        <v>1.115338597750658</v>
      </c>
      <c r="I214" s="849">
        <v>118</v>
      </c>
      <c r="J214" s="849">
        <v>398</v>
      </c>
      <c r="K214" s="849">
        <v>50148</v>
      </c>
      <c r="L214" s="849">
        <v>1</v>
      </c>
      <c r="M214" s="849">
        <v>126</v>
      </c>
      <c r="N214" s="849">
        <v>658</v>
      </c>
      <c r="O214" s="849">
        <v>82908</v>
      </c>
      <c r="P214" s="837">
        <v>1.6532663316582914</v>
      </c>
      <c r="Q214" s="850">
        <v>126</v>
      </c>
    </row>
    <row r="215" spans="1:17" ht="14.4" customHeight="1" x14ac:dyDescent="0.3">
      <c r="A215" s="831" t="s">
        <v>4976</v>
      </c>
      <c r="B215" s="832" t="s">
        <v>4992</v>
      </c>
      <c r="C215" s="832" t="s">
        <v>4959</v>
      </c>
      <c r="D215" s="832" t="s">
        <v>5075</v>
      </c>
      <c r="E215" s="832" t="s">
        <v>4990</v>
      </c>
      <c r="F215" s="849"/>
      <c r="G215" s="849"/>
      <c r="H215" s="849"/>
      <c r="I215" s="849"/>
      <c r="J215" s="849">
        <v>2</v>
      </c>
      <c r="K215" s="849">
        <v>662</v>
      </c>
      <c r="L215" s="849">
        <v>1</v>
      </c>
      <c r="M215" s="849">
        <v>331</v>
      </c>
      <c r="N215" s="849"/>
      <c r="O215" s="849"/>
      <c r="P215" s="837"/>
      <c r="Q215" s="850"/>
    </row>
    <row r="216" spans="1:17" ht="14.4" customHeight="1" x14ac:dyDescent="0.3">
      <c r="A216" s="831" t="s">
        <v>4976</v>
      </c>
      <c r="B216" s="832" t="s">
        <v>4992</v>
      </c>
      <c r="C216" s="832" t="s">
        <v>4959</v>
      </c>
      <c r="D216" s="832" t="s">
        <v>5076</v>
      </c>
      <c r="E216" s="832" t="s">
        <v>4979</v>
      </c>
      <c r="F216" s="849">
        <v>9</v>
      </c>
      <c r="G216" s="849">
        <v>4383</v>
      </c>
      <c r="H216" s="849">
        <v>2.9515151515151516</v>
      </c>
      <c r="I216" s="849">
        <v>487</v>
      </c>
      <c r="J216" s="849">
        <v>3</v>
      </c>
      <c r="K216" s="849">
        <v>1485</v>
      </c>
      <c r="L216" s="849">
        <v>1</v>
      </c>
      <c r="M216" s="849">
        <v>495</v>
      </c>
      <c r="N216" s="849">
        <v>4</v>
      </c>
      <c r="O216" s="849">
        <v>1980</v>
      </c>
      <c r="P216" s="837">
        <v>1.3333333333333333</v>
      </c>
      <c r="Q216" s="850">
        <v>495</v>
      </c>
    </row>
    <row r="217" spans="1:17" ht="14.4" customHeight="1" x14ac:dyDescent="0.3">
      <c r="A217" s="831" t="s">
        <v>4976</v>
      </c>
      <c r="B217" s="832" t="s">
        <v>4992</v>
      </c>
      <c r="C217" s="832" t="s">
        <v>4959</v>
      </c>
      <c r="D217" s="832" t="s">
        <v>5077</v>
      </c>
      <c r="E217" s="832" t="s">
        <v>5078</v>
      </c>
      <c r="F217" s="849">
        <v>16</v>
      </c>
      <c r="G217" s="849">
        <v>10880</v>
      </c>
      <c r="H217" s="849">
        <v>3.1627906976744184</v>
      </c>
      <c r="I217" s="849">
        <v>680</v>
      </c>
      <c r="J217" s="849">
        <v>5</v>
      </c>
      <c r="K217" s="849">
        <v>3440</v>
      </c>
      <c r="L217" s="849">
        <v>1</v>
      </c>
      <c r="M217" s="849">
        <v>688</v>
      </c>
      <c r="N217" s="849">
        <v>7</v>
      </c>
      <c r="O217" s="849">
        <v>4816</v>
      </c>
      <c r="P217" s="837">
        <v>1.4</v>
      </c>
      <c r="Q217" s="850">
        <v>688</v>
      </c>
    </row>
    <row r="218" spans="1:17" ht="14.4" customHeight="1" x14ac:dyDescent="0.3">
      <c r="A218" s="831" t="s">
        <v>4976</v>
      </c>
      <c r="B218" s="832" t="s">
        <v>4992</v>
      </c>
      <c r="C218" s="832" t="s">
        <v>4959</v>
      </c>
      <c r="D218" s="832" t="s">
        <v>4978</v>
      </c>
      <c r="E218" s="832" t="s">
        <v>4979</v>
      </c>
      <c r="F218" s="849">
        <v>16</v>
      </c>
      <c r="G218" s="849">
        <v>8944</v>
      </c>
      <c r="H218" s="849">
        <v>1.5746478873239436</v>
      </c>
      <c r="I218" s="849">
        <v>559</v>
      </c>
      <c r="J218" s="849">
        <v>10</v>
      </c>
      <c r="K218" s="849">
        <v>5680</v>
      </c>
      <c r="L218" s="849">
        <v>1</v>
      </c>
      <c r="M218" s="849">
        <v>568</v>
      </c>
      <c r="N218" s="849">
        <v>9</v>
      </c>
      <c r="O218" s="849">
        <v>5112</v>
      </c>
      <c r="P218" s="837">
        <v>0.9</v>
      </c>
      <c r="Q218" s="850">
        <v>568</v>
      </c>
    </row>
    <row r="219" spans="1:17" ht="14.4" customHeight="1" x14ac:dyDescent="0.3">
      <c r="A219" s="831" t="s">
        <v>4976</v>
      </c>
      <c r="B219" s="832" t="s">
        <v>4992</v>
      </c>
      <c r="C219" s="832" t="s">
        <v>4959</v>
      </c>
      <c r="D219" s="832" t="s">
        <v>5079</v>
      </c>
      <c r="E219" s="832" t="s">
        <v>5078</v>
      </c>
      <c r="F219" s="849">
        <v>36</v>
      </c>
      <c r="G219" s="849">
        <v>27072</v>
      </c>
      <c r="H219" s="849">
        <v>0.63525436455791251</v>
      </c>
      <c r="I219" s="849">
        <v>752</v>
      </c>
      <c r="J219" s="849">
        <v>56</v>
      </c>
      <c r="K219" s="849">
        <v>42616</v>
      </c>
      <c r="L219" s="849">
        <v>1</v>
      </c>
      <c r="M219" s="849">
        <v>761</v>
      </c>
      <c r="N219" s="849">
        <v>74</v>
      </c>
      <c r="O219" s="849">
        <v>56314</v>
      </c>
      <c r="P219" s="837">
        <v>1.3214285714285714</v>
      </c>
      <c r="Q219" s="850">
        <v>761</v>
      </c>
    </row>
    <row r="220" spans="1:17" ht="14.4" customHeight="1" x14ac:dyDescent="0.3">
      <c r="A220" s="831" t="s">
        <v>4976</v>
      </c>
      <c r="B220" s="832" t="s">
        <v>4992</v>
      </c>
      <c r="C220" s="832" t="s">
        <v>4959</v>
      </c>
      <c r="D220" s="832" t="s">
        <v>5124</v>
      </c>
      <c r="E220" s="832" t="s">
        <v>5125</v>
      </c>
      <c r="F220" s="849">
        <v>1672</v>
      </c>
      <c r="G220" s="849">
        <v>1352648</v>
      </c>
      <c r="H220" s="849">
        <v>0.66516649717636367</v>
      </c>
      <c r="I220" s="849">
        <v>809</v>
      </c>
      <c r="J220" s="849">
        <v>2486</v>
      </c>
      <c r="K220" s="849">
        <v>2033548</v>
      </c>
      <c r="L220" s="849">
        <v>1</v>
      </c>
      <c r="M220" s="849">
        <v>818</v>
      </c>
      <c r="N220" s="849">
        <v>2005</v>
      </c>
      <c r="O220" s="849">
        <v>1640090</v>
      </c>
      <c r="P220" s="837">
        <v>0.80651649235720035</v>
      </c>
      <c r="Q220" s="850">
        <v>818</v>
      </c>
    </row>
    <row r="221" spans="1:17" ht="14.4" customHeight="1" x14ac:dyDescent="0.3">
      <c r="A221" s="831" t="s">
        <v>4976</v>
      </c>
      <c r="B221" s="832" t="s">
        <v>4992</v>
      </c>
      <c r="C221" s="832" t="s">
        <v>4959</v>
      </c>
      <c r="D221" s="832" t="s">
        <v>4980</v>
      </c>
      <c r="E221" s="832" t="s">
        <v>4981</v>
      </c>
      <c r="F221" s="849">
        <v>6</v>
      </c>
      <c r="G221" s="849">
        <v>2694</v>
      </c>
      <c r="H221" s="849">
        <v>1.9437229437229437</v>
      </c>
      <c r="I221" s="849">
        <v>449</v>
      </c>
      <c r="J221" s="849">
        <v>3</v>
      </c>
      <c r="K221" s="849">
        <v>1386</v>
      </c>
      <c r="L221" s="849">
        <v>1</v>
      </c>
      <c r="M221" s="849">
        <v>462</v>
      </c>
      <c r="N221" s="849">
        <v>7</v>
      </c>
      <c r="O221" s="849">
        <v>3234</v>
      </c>
      <c r="P221" s="837">
        <v>2.3333333333333335</v>
      </c>
      <c r="Q221" s="850">
        <v>462</v>
      </c>
    </row>
    <row r="222" spans="1:17" ht="14.4" customHeight="1" x14ac:dyDescent="0.3">
      <c r="A222" s="831" t="s">
        <v>4976</v>
      </c>
      <c r="B222" s="832" t="s">
        <v>4992</v>
      </c>
      <c r="C222" s="832" t="s">
        <v>4959</v>
      </c>
      <c r="D222" s="832" t="s">
        <v>4986</v>
      </c>
      <c r="E222" s="832" t="s">
        <v>4987</v>
      </c>
      <c r="F222" s="849">
        <v>15</v>
      </c>
      <c r="G222" s="849">
        <v>6555</v>
      </c>
      <c r="H222" s="849">
        <v>1.2247757847533631</v>
      </c>
      <c r="I222" s="849">
        <v>437</v>
      </c>
      <c r="J222" s="849">
        <v>12</v>
      </c>
      <c r="K222" s="849">
        <v>5352</v>
      </c>
      <c r="L222" s="849">
        <v>1</v>
      </c>
      <c r="M222" s="849">
        <v>446</v>
      </c>
      <c r="N222" s="849">
        <v>16</v>
      </c>
      <c r="O222" s="849">
        <v>7136</v>
      </c>
      <c r="P222" s="837">
        <v>1.3333333333333333</v>
      </c>
      <c r="Q222" s="850">
        <v>446</v>
      </c>
    </row>
    <row r="223" spans="1:17" ht="14.4" customHeight="1" x14ac:dyDescent="0.3">
      <c r="A223" s="831" t="s">
        <v>4976</v>
      </c>
      <c r="B223" s="832" t="s">
        <v>4992</v>
      </c>
      <c r="C223" s="832" t="s">
        <v>4959</v>
      </c>
      <c r="D223" s="832" t="s">
        <v>4965</v>
      </c>
      <c r="E223" s="832" t="s">
        <v>4966</v>
      </c>
      <c r="F223" s="849">
        <v>941</v>
      </c>
      <c r="G223" s="849">
        <v>197610</v>
      </c>
      <c r="H223" s="849">
        <v>0.99256617610126074</v>
      </c>
      <c r="I223" s="849">
        <v>210</v>
      </c>
      <c r="J223" s="849">
        <v>926</v>
      </c>
      <c r="K223" s="849">
        <v>199090</v>
      </c>
      <c r="L223" s="849">
        <v>1</v>
      </c>
      <c r="M223" s="849">
        <v>215</v>
      </c>
      <c r="N223" s="849">
        <v>903</v>
      </c>
      <c r="O223" s="849">
        <v>194145</v>
      </c>
      <c r="P223" s="837">
        <v>0.97516198704103674</v>
      </c>
      <c r="Q223" s="850">
        <v>215</v>
      </c>
    </row>
    <row r="224" spans="1:17" ht="14.4" customHeight="1" x14ac:dyDescent="0.3">
      <c r="A224" s="831" t="s">
        <v>4976</v>
      </c>
      <c r="B224" s="832" t="s">
        <v>4992</v>
      </c>
      <c r="C224" s="832" t="s">
        <v>4959</v>
      </c>
      <c r="D224" s="832" t="s">
        <v>4967</v>
      </c>
      <c r="E224" s="832" t="s">
        <v>4968</v>
      </c>
      <c r="F224" s="849">
        <v>7490</v>
      </c>
      <c r="G224" s="849">
        <v>636650</v>
      </c>
      <c r="H224" s="849">
        <v>0.96309630963096304</v>
      </c>
      <c r="I224" s="849">
        <v>85</v>
      </c>
      <c r="J224" s="849">
        <v>7777</v>
      </c>
      <c r="K224" s="849">
        <v>661045</v>
      </c>
      <c r="L224" s="849">
        <v>1</v>
      </c>
      <c r="M224" s="849">
        <v>85</v>
      </c>
      <c r="N224" s="849">
        <v>7346</v>
      </c>
      <c r="O224" s="849">
        <v>624410</v>
      </c>
      <c r="P224" s="837">
        <v>0.94458017230294455</v>
      </c>
      <c r="Q224" s="850">
        <v>85</v>
      </c>
    </row>
    <row r="225" spans="1:17" ht="14.4" customHeight="1" x14ac:dyDescent="0.3">
      <c r="A225" s="831" t="s">
        <v>4976</v>
      </c>
      <c r="B225" s="832" t="s">
        <v>4992</v>
      </c>
      <c r="C225" s="832" t="s">
        <v>4959</v>
      </c>
      <c r="D225" s="832" t="s">
        <v>5051</v>
      </c>
      <c r="E225" s="832" t="s">
        <v>5052</v>
      </c>
      <c r="F225" s="849"/>
      <c r="G225" s="849"/>
      <c r="H225" s="849"/>
      <c r="I225" s="849"/>
      <c r="J225" s="849">
        <v>1</v>
      </c>
      <c r="K225" s="849">
        <v>719</v>
      </c>
      <c r="L225" s="849">
        <v>1</v>
      </c>
      <c r="M225" s="849">
        <v>719</v>
      </c>
      <c r="N225" s="849">
        <v>1</v>
      </c>
      <c r="O225" s="849">
        <v>720</v>
      </c>
      <c r="P225" s="837">
        <v>1.0013908205841446</v>
      </c>
      <c r="Q225" s="850">
        <v>720</v>
      </c>
    </row>
    <row r="226" spans="1:17" ht="14.4" customHeight="1" x14ac:dyDescent="0.3">
      <c r="A226" s="831" t="s">
        <v>4976</v>
      </c>
      <c r="B226" s="832" t="s">
        <v>4992</v>
      </c>
      <c r="C226" s="832" t="s">
        <v>4959</v>
      </c>
      <c r="D226" s="832" t="s">
        <v>5126</v>
      </c>
      <c r="E226" s="832" t="s">
        <v>5125</v>
      </c>
      <c r="F226" s="849">
        <v>5052</v>
      </c>
      <c r="G226" s="849">
        <v>4723620</v>
      </c>
      <c r="H226" s="849">
        <v>1.0516714104039242</v>
      </c>
      <c r="I226" s="849">
        <v>935</v>
      </c>
      <c r="J226" s="849">
        <v>4718</v>
      </c>
      <c r="K226" s="849">
        <v>4491536</v>
      </c>
      <c r="L226" s="849">
        <v>1</v>
      </c>
      <c r="M226" s="849">
        <v>952</v>
      </c>
      <c r="N226" s="849">
        <v>4720</v>
      </c>
      <c r="O226" s="849">
        <v>4493440</v>
      </c>
      <c r="P226" s="837">
        <v>1.0004239084357778</v>
      </c>
      <c r="Q226" s="850">
        <v>952</v>
      </c>
    </row>
    <row r="227" spans="1:17" ht="14.4" customHeight="1" x14ac:dyDescent="0.3">
      <c r="A227" s="831" t="s">
        <v>4976</v>
      </c>
      <c r="B227" s="832" t="s">
        <v>4992</v>
      </c>
      <c r="C227" s="832" t="s">
        <v>4959</v>
      </c>
      <c r="D227" s="832" t="s">
        <v>5057</v>
      </c>
      <c r="E227" s="832" t="s">
        <v>5058</v>
      </c>
      <c r="F227" s="849">
        <v>47</v>
      </c>
      <c r="G227" s="849">
        <v>5358</v>
      </c>
      <c r="H227" s="849">
        <v>1.3953125</v>
      </c>
      <c r="I227" s="849">
        <v>114</v>
      </c>
      <c r="J227" s="849">
        <v>32</v>
      </c>
      <c r="K227" s="849">
        <v>3840</v>
      </c>
      <c r="L227" s="849">
        <v>1</v>
      </c>
      <c r="M227" s="849">
        <v>120</v>
      </c>
      <c r="N227" s="849">
        <v>65</v>
      </c>
      <c r="O227" s="849">
        <v>7800</v>
      </c>
      <c r="P227" s="837">
        <v>2.03125</v>
      </c>
      <c r="Q227" s="850">
        <v>120</v>
      </c>
    </row>
    <row r="228" spans="1:17" ht="14.4" customHeight="1" x14ac:dyDescent="0.3">
      <c r="A228" s="831" t="s">
        <v>4976</v>
      </c>
      <c r="B228" s="832" t="s">
        <v>4992</v>
      </c>
      <c r="C228" s="832" t="s">
        <v>4959</v>
      </c>
      <c r="D228" s="832" t="s">
        <v>5127</v>
      </c>
      <c r="E228" s="832" t="s">
        <v>5125</v>
      </c>
      <c r="F228" s="849">
        <v>310</v>
      </c>
      <c r="G228" s="849">
        <v>228470</v>
      </c>
      <c r="H228" s="849">
        <v>1.3509741891612217</v>
      </c>
      <c r="I228" s="849">
        <v>737</v>
      </c>
      <c r="J228" s="849">
        <v>227</v>
      </c>
      <c r="K228" s="849">
        <v>169115</v>
      </c>
      <c r="L228" s="849">
        <v>1</v>
      </c>
      <c r="M228" s="849">
        <v>745</v>
      </c>
      <c r="N228" s="849">
        <v>174</v>
      </c>
      <c r="O228" s="849">
        <v>129630</v>
      </c>
      <c r="P228" s="837">
        <v>0.76651982378854622</v>
      </c>
      <c r="Q228" s="850">
        <v>745</v>
      </c>
    </row>
    <row r="229" spans="1:17" ht="14.4" customHeight="1" x14ac:dyDescent="0.3">
      <c r="A229" s="831" t="s">
        <v>4976</v>
      </c>
      <c r="B229" s="832" t="s">
        <v>4992</v>
      </c>
      <c r="C229" s="832" t="s">
        <v>4959</v>
      </c>
      <c r="D229" s="832" t="s">
        <v>5128</v>
      </c>
      <c r="E229" s="832" t="s">
        <v>5129</v>
      </c>
      <c r="F229" s="849">
        <v>2</v>
      </c>
      <c r="G229" s="849">
        <v>114</v>
      </c>
      <c r="H229" s="849"/>
      <c r="I229" s="849">
        <v>57</v>
      </c>
      <c r="J229" s="849"/>
      <c r="K229" s="849"/>
      <c r="L229" s="849"/>
      <c r="M229" s="849"/>
      <c r="N229" s="849">
        <v>1</v>
      </c>
      <c r="O229" s="849">
        <v>58</v>
      </c>
      <c r="P229" s="837"/>
      <c r="Q229" s="850">
        <v>58</v>
      </c>
    </row>
    <row r="230" spans="1:17" ht="14.4" customHeight="1" x14ac:dyDescent="0.3">
      <c r="A230" s="831" t="s">
        <v>4976</v>
      </c>
      <c r="B230" s="832" t="s">
        <v>4992</v>
      </c>
      <c r="C230" s="832" t="s">
        <v>4959</v>
      </c>
      <c r="D230" s="832" t="s">
        <v>5130</v>
      </c>
      <c r="E230" s="832" t="s">
        <v>5131</v>
      </c>
      <c r="F230" s="849">
        <v>516</v>
      </c>
      <c r="G230" s="849">
        <v>271932</v>
      </c>
      <c r="H230" s="849">
        <v>0.81034883513025446</v>
      </c>
      <c r="I230" s="849">
        <v>527</v>
      </c>
      <c r="J230" s="849">
        <v>618</v>
      </c>
      <c r="K230" s="849">
        <v>335574</v>
      </c>
      <c r="L230" s="849">
        <v>1</v>
      </c>
      <c r="M230" s="849">
        <v>543</v>
      </c>
      <c r="N230" s="849">
        <v>428</v>
      </c>
      <c r="O230" s="849">
        <v>232404</v>
      </c>
      <c r="P230" s="837">
        <v>0.69255663430420711</v>
      </c>
      <c r="Q230" s="850">
        <v>543</v>
      </c>
    </row>
    <row r="231" spans="1:17" ht="14.4" customHeight="1" x14ac:dyDescent="0.3">
      <c r="A231" s="831" t="s">
        <v>4976</v>
      </c>
      <c r="B231" s="832" t="s">
        <v>4992</v>
      </c>
      <c r="C231" s="832" t="s">
        <v>4959</v>
      </c>
      <c r="D231" s="832" t="s">
        <v>4969</v>
      </c>
      <c r="E231" s="832" t="s">
        <v>4970</v>
      </c>
      <c r="F231" s="849">
        <v>13</v>
      </c>
      <c r="G231" s="849">
        <v>3887</v>
      </c>
      <c r="H231" s="849"/>
      <c r="I231" s="849">
        <v>299</v>
      </c>
      <c r="J231" s="849"/>
      <c r="K231" s="849"/>
      <c r="L231" s="849"/>
      <c r="M231" s="849"/>
      <c r="N231" s="849">
        <v>1</v>
      </c>
      <c r="O231" s="849">
        <v>307</v>
      </c>
      <c r="P231" s="837"/>
      <c r="Q231" s="850">
        <v>307</v>
      </c>
    </row>
    <row r="232" spans="1:17" ht="14.4" customHeight="1" x14ac:dyDescent="0.3">
      <c r="A232" s="831" t="s">
        <v>4976</v>
      </c>
      <c r="B232" s="832" t="s">
        <v>4992</v>
      </c>
      <c r="C232" s="832" t="s">
        <v>4959</v>
      </c>
      <c r="D232" s="832" t="s">
        <v>5081</v>
      </c>
      <c r="E232" s="832" t="s">
        <v>4966</v>
      </c>
      <c r="F232" s="849">
        <v>69</v>
      </c>
      <c r="G232" s="849">
        <v>12006</v>
      </c>
      <c r="H232" s="849">
        <v>1.4051966292134832</v>
      </c>
      <c r="I232" s="849">
        <v>174</v>
      </c>
      <c r="J232" s="849">
        <v>48</v>
      </c>
      <c r="K232" s="849">
        <v>8544</v>
      </c>
      <c r="L232" s="849">
        <v>1</v>
      </c>
      <c r="M232" s="849">
        <v>178</v>
      </c>
      <c r="N232" s="849">
        <v>40</v>
      </c>
      <c r="O232" s="849">
        <v>7120</v>
      </c>
      <c r="P232" s="837">
        <v>0.83333333333333337</v>
      </c>
      <c r="Q232" s="850">
        <v>178</v>
      </c>
    </row>
    <row r="233" spans="1:17" ht="14.4" customHeight="1" x14ac:dyDescent="0.3">
      <c r="A233" s="831" t="s">
        <v>4976</v>
      </c>
      <c r="B233" s="832" t="s">
        <v>4992</v>
      </c>
      <c r="C233" s="832" t="s">
        <v>4959</v>
      </c>
      <c r="D233" s="832" t="s">
        <v>4971</v>
      </c>
      <c r="E233" s="832" t="s">
        <v>4970</v>
      </c>
      <c r="F233" s="849">
        <v>25</v>
      </c>
      <c r="G233" s="849">
        <v>9275</v>
      </c>
      <c r="H233" s="849">
        <v>0.54239766081871343</v>
      </c>
      <c r="I233" s="849">
        <v>371</v>
      </c>
      <c r="J233" s="849">
        <v>45</v>
      </c>
      <c r="K233" s="849">
        <v>17100</v>
      </c>
      <c r="L233" s="849">
        <v>1</v>
      </c>
      <c r="M233" s="849">
        <v>380</v>
      </c>
      <c r="N233" s="849">
        <v>43</v>
      </c>
      <c r="O233" s="849">
        <v>16340</v>
      </c>
      <c r="P233" s="837">
        <v>0.9555555555555556</v>
      </c>
      <c r="Q233" s="850">
        <v>380</v>
      </c>
    </row>
    <row r="234" spans="1:17" ht="14.4" customHeight="1" x14ac:dyDescent="0.3">
      <c r="A234" s="831" t="s">
        <v>4976</v>
      </c>
      <c r="B234" s="832" t="s">
        <v>4992</v>
      </c>
      <c r="C234" s="832" t="s">
        <v>4959</v>
      </c>
      <c r="D234" s="832" t="s">
        <v>5160</v>
      </c>
      <c r="E234" s="832" t="s">
        <v>5161</v>
      </c>
      <c r="F234" s="849"/>
      <c r="G234" s="849"/>
      <c r="H234" s="849"/>
      <c r="I234" s="849"/>
      <c r="J234" s="849">
        <v>1</v>
      </c>
      <c r="K234" s="849">
        <v>659</v>
      </c>
      <c r="L234" s="849">
        <v>1</v>
      </c>
      <c r="M234" s="849">
        <v>659</v>
      </c>
      <c r="N234" s="849"/>
      <c r="O234" s="849"/>
      <c r="P234" s="837"/>
      <c r="Q234" s="850"/>
    </row>
    <row r="235" spans="1:17" ht="14.4" customHeight="1" x14ac:dyDescent="0.3">
      <c r="A235" s="831" t="s">
        <v>4976</v>
      </c>
      <c r="B235" s="832" t="s">
        <v>4992</v>
      </c>
      <c r="C235" s="832" t="s">
        <v>4959</v>
      </c>
      <c r="D235" s="832" t="s">
        <v>5132</v>
      </c>
      <c r="E235" s="832" t="s">
        <v>5133</v>
      </c>
      <c r="F235" s="849">
        <v>93</v>
      </c>
      <c r="G235" s="849">
        <v>9300</v>
      </c>
      <c r="H235" s="849">
        <v>1.0813953488372092</v>
      </c>
      <c r="I235" s="849">
        <v>100</v>
      </c>
      <c r="J235" s="849">
        <v>86</v>
      </c>
      <c r="K235" s="849">
        <v>8600</v>
      </c>
      <c r="L235" s="849">
        <v>1</v>
      </c>
      <c r="M235" s="849">
        <v>100</v>
      </c>
      <c r="N235" s="849">
        <v>109</v>
      </c>
      <c r="O235" s="849">
        <v>10900</v>
      </c>
      <c r="P235" s="837">
        <v>1.2674418604651163</v>
      </c>
      <c r="Q235" s="850">
        <v>100</v>
      </c>
    </row>
    <row r="236" spans="1:17" ht="14.4" customHeight="1" x14ac:dyDescent="0.3">
      <c r="A236" s="831" t="s">
        <v>4976</v>
      </c>
      <c r="B236" s="832" t="s">
        <v>4992</v>
      </c>
      <c r="C236" s="832" t="s">
        <v>4959</v>
      </c>
      <c r="D236" s="832" t="s">
        <v>5134</v>
      </c>
      <c r="E236" s="832" t="s">
        <v>5125</v>
      </c>
      <c r="F236" s="849">
        <v>344</v>
      </c>
      <c r="G236" s="849">
        <v>350192</v>
      </c>
      <c r="H236" s="849">
        <v>0.83337378929582828</v>
      </c>
      <c r="I236" s="849">
        <v>1018</v>
      </c>
      <c r="J236" s="849">
        <v>406</v>
      </c>
      <c r="K236" s="849">
        <v>420210</v>
      </c>
      <c r="L236" s="849">
        <v>1</v>
      </c>
      <c r="M236" s="849">
        <v>1035</v>
      </c>
      <c r="N236" s="849">
        <v>350</v>
      </c>
      <c r="O236" s="849">
        <v>362250</v>
      </c>
      <c r="P236" s="837">
        <v>0.86206896551724133</v>
      </c>
      <c r="Q236" s="850">
        <v>1035</v>
      </c>
    </row>
    <row r="237" spans="1:17" ht="14.4" customHeight="1" x14ac:dyDescent="0.3">
      <c r="A237" s="831" t="s">
        <v>4976</v>
      </c>
      <c r="B237" s="832" t="s">
        <v>4992</v>
      </c>
      <c r="C237" s="832" t="s">
        <v>4959</v>
      </c>
      <c r="D237" s="832" t="s">
        <v>5067</v>
      </c>
      <c r="E237" s="832" t="s">
        <v>4981</v>
      </c>
      <c r="F237" s="849">
        <v>1</v>
      </c>
      <c r="G237" s="849">
        <v>340</v>
      </c>
      <c r="H237" s="849"/>
      <c r="I237" s="849">
        <v>340</v>
      </c>
      <c r="J237" s="849"/>
      <c r="K237" s="849"/>
      <c r="L237" s="849"/>
      <c r="M237" s="849"/>
      <c r="N237" s="849">
        <v>2</v>
      </c>
      <c r="O237" s="849">
        <v>706</v>
      </c>
      <c r="P237" s="837"/>
      <c r="Q237" s="850">
        <v>353</v>
      </c>
    </row>
    <row r="238" spans="1:17" ht="14.4" customHeight="1" x14ac:dyDescent="0.3">
      <c r="A238" s="831" t="s">
        <v>4976</v>
      </c>
      <c r="B238" s="832" t="s">
        <v>4992</v>
      </c>
      <c r="C238" s="832" t="s">
        <v>4959</v>
      </c>
      <c r="D238" s="832" t="s">
        <v>5068</v>
      </c>
      <c r="E238" s="832" t="s">
        <v>4987</v>
      </c>
      <c r="F238" s="849">
        <v>1</v>
      </c>
      <c r="G238" s="849">
        <v>365</v>
      </c>
      <c r="H238" s="849">
        <v>0.48927613941018766</v>
      </c>
      <c r="I238" s="849">
        <v>365</v>
      </c>
      <c r="J238" s="849">
        <v>2</v>
      </c>
      <c r="K238" s="849">
        <v>746</v>
      </c>
      <c r="L238" s="849">
        <v>1</v>
      </c>
      <c r="M238" s="849">
        <v>373</v>
      </c>
      <c r="N238" s="849"/>
      <c r="O238" s="849"/>
      <c r="P238" s="837"/>
      <c r="Q238" s="850"/>
    </row>
    <row r="239" spans="1:17" ht="14.4" customHeight="1" x14ac:dyDescent="0.3">
      <c r="A239" s="831" t="s">
        <v>4976</v>
      </c>
      <c r="B239" s="832" t="s">
        <v>4992</v>
      </c>
      <c r="C239" s="832" t="s">
        <v>4959</v>
      </c>
      <c r="D239" s="832" t="s">
        <v>5135</v>
      </c>
      <c r="E239" s="832" t="s">
        <v>5125</v>
      </c>
      <c r="F239" s="849">
        <v>93</v>
      </c>
      <c r="G239" s="849">
        <v>80259</v>
      </c>
      <c r="H239" s="849">
        <v>18.261433447098977</v>
      </c>
      <c r="I239" s="849">
        <v>863</v>
      </c>
      <c r="J239" s="849">
        <v>5</v>
      </c>
      <c r="K239" s="849">
        <v>4395</v>
      </c>
      <c r="L239" s="849">
        <v>1</v>
      </c>
      <c r="M239" s="849">
        <v>879</v>
      </c>
      <c r="N239" s="849">
        <v>54</v>
      </c>
      <c r="O239" s="849">
        <v>47466</v>
      </c>
      <c r="P239" s="837">
        <v>10.8</v>
      </c>
      <c r="Q239" s="850">
        <v>879</v>
      </c>
    </row>
    <row r="240" spans="1:17" ht="14.4" customHeight="1" x14ac:dyDescent="0.3">
      <c r="A240" s="831" t="s">
        <v>4976</v>
      </c>
      <c r="B240" s="832" t="s">
        <v>4992</v>
      </c>
      <c r="C240" s="832" t="s">
        <v>4959</v>
      </c>
      <c r="D240" s="832" t="s">
        <v>4989</v>
      </c>
      <c r="E240" s="832" t="s">
        <v>4990</v>
      </c>
      <c r="F240" s="849">
        <v>11</v>
      </c>
      <c r="G240" s="849">
        <v>4345</v>
      </c>
      <c r="H240" s="849">
        <v>2.6887376237623761</v>
      </c>
      <c r="I240" s="849">
        <v>395</v>
      </c>
      <c r="J240" s="849">
        <v>4</v>
      </c>
      <c r="K240" s="849">
        <v>1616</v>
      </c>
      <c r="L240" s="849">
        <v>1</v>
      </c>
      <c r="M240" s="849">
        <v>404</v>
      </c>
      <c r="N240" s="849">
        <v>2</v>
      </c>
      <c r="O240" s="849">
        <v>808</v>
      </c>
      <c r="P240" s="837">
        <v>0.5</v>
      </c>
      <c r="Q240" s="850">
        <v>404</v>
      </c>
    </row>
    <row r="241" spans="1:17" ht="14.4" customHeight="1" x14ac:dyDescent="0.3">
      <c r="A241" s="831" t="s">
        <v>4976</v>
      </c>
      <c r="B241" s="832" t="s">
        <v>4992</v>
      </c>
      <c r="C241" s="832" t="s">
        <v>4959</v>
      </c>
      <c r="D241" s="832" t="s">
        <v>5086</v>
      </c>
      <c r="E241" s="832" t="s">
        <v>5087</v>
      </c>
      <c r="F241" s="849">
        <v>1</v>
      </c>
      <c r="G241" s="849">
        <v>611</v>
      </c>
      <c r="H241" s="849"/>
      <c r="I241" s="849">
        <v>611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4976</v>
      </c>
      <c r="B242" s="832" t="s">
        <v>4992</v>
      </c>
      <c r="C242" s="832" t="s">
        <v>4959</v>
      </c>
      <c r="D242" s="832" t="s">
        <v>5158</v>
      </c>
      <c r="E242" s="832" t="s">
        <v>5159</v>
      </c>
      <c r="F242" s="849">
        <v>1</v>
      </c>
      <c r="G242" s="849">
        <v>1371</v>
      </c>
      <c r="H242" s="849">
        <v>0.99419869470630895</v>
      </c>
      <c r="I242" s="849">
        <v>1371</v>
      </c>
      <c r="J242" s="849">
        <v>1</v>
      </c>
      <c r="K242" s="849">
        <v>1379</v>
      </c>
      <c r="L242" s="849">
        <v>1</v>
      </c>
      <c r="M242" s="849">
        <v>1379</v>
      </c>
      <c r="N242" s="849">
        <v>1</v>
      </c>
      <c r="O242" s="849">
        <v>1380</v>
      </c>
      <c r="P242" s="837">
        <v>1.0007251631617113</v>
      </c>
      <c r="Q242" s="850">
        <v>1380</v>
      </c>
    </row>
    <row r="243" spans="1:17" ht="14.4" customHeight="1" x14ac:dyDescent="0.3">
      <c r="A243" s="831" t="s">
        <v>583</v>
      </c>
      <c r="B243" s="832" t="s">
        <v>5162</v>
      </c>
      <c r="C243" s="832" t="s">
        <v>4959</v>
      </c>
      <c r="D243" s="832" t="s">
        <v>5163</v>
      </c>
      <c r="E243" s="832" t="s">
        <v>5164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1965</v>
      </c>
      <c r="P243" s="837"/>
      <c r="Q243" s="850">
        <v>1965</v>
      </c>
    </row>
    <row r="244" spans="1:17" ht="14.4" customHeight="1" x14ac:dyDescent="0.3">
      <c r="A244" s="831" t="s">
        <v>583</v>
      </c>
      <c r="B244" s="832" t="s">
        <v>5162</v>
      </c>
      <c r="C244" s="832" t="s">
        <v>4959</v>
      </c>
      <c r="D244" s="832" t="s">
        <v>5165</v>
      </c>
      <c r="E244" s="832" t="s">
        <v>5166</v>
      </c>
      <c r="F244" s="849">
        <v>1</v>
      </c>
      <c r="G244" s="849">
        <v>7168</v>
      </c>
      <c r="H244" s="849"/>
      <c r="I244" s="849">
        <v>7168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583</v>
      </c>
      <c r="B245" s="832" t="s">
        <v>5162</v>
      </c>
      <c r="C245" s="832" t="s">
        <v>4959</v>
      </c>
      <c r="D245" s="832" t="s">
        <v>5167</v>
      </c>
      <c r="E245" s="832" t="s">
        <v>5168</v>
      </c>
      <c r="F245" s="849">
        <v>2</v>
      </c>
      <c r="G245" s="849">
        <v>5396</v>
      </c>
      <c r="H245" s="849">
        <v>0.19480144404332131</v>
      </c>
      <c r="I245" s="849">
        <v>2698</v>
      </c>
      <c r="J245" s="849">
        <v>10</v>
      </c>
      <c r="K245" s="849">
        <v>27700</v>
      </c>
      <c r="L245" s="849">
        <v>1</v>
      </c>
      <c r="M245" s="849">
        <v>2770</v>
      </c>
      <c r="N245" s="849">
        <v>11</v>
      </c>
      <c r="O245" s="849">
        <v>30479</v>
      </c>
      <c r="P245" s="837">
        <v>1.1003249097472925</v>
      </c>
      <c r="Q245" s="850">
        <v>2770.818181818182</v>
      </c>
    </row>
    <row r="246" spans="1:17" ht="14.4" customHeight="1" x14ac:dyDescent="0.3">
      <c r="A246" s="831" t="s">
        <v>583</v>
      </c>
      <c r="B246" s="832" t="s">
        <v>5162</v>
      </c>
      <c r="C246" s="832" t="s">
        <v>4959</v>
      </c>
      <c r="D246" s="832" t="s">
        <v>5169</v>
      </c>
      <c r="E246" s="832" t="s">
        <v>5170</v>
      </c>
      <c r="F246" s="849"/>
      <c r="G246" s="849"/>
      <c r="H246" s="849"/>
      <c r="I246" s="849"/>
      <c r="J246" s="849">
        <v>6</v>
      </c>
      <c r="K246" s="849">
        <v>37020</v>
      </c>
      <c r="L246" s="849">
        <v>1</v>
      </c>
      <c r="M246" s="849">
        <v>6170</v>
      </c>
      <c r="N246" s="849">
        <v>4</v>
      </c>
      <c r="O246" s="849">
        <v>24689</v>
      </c>
      <c r="P246" s="837">
        <v>0.66690977849810917</v>
      </c>
      <c r="Q246" s="850">
        <v>6172.25</v>
      </c>
    </row>
    <row r="247" spans="1:17" ht="14.4" customHeight="1" x14ac:dyDescent="0.3">
      <c r="A247" s="831" t="s">
        <v>583</v>
      </c>
      <c r="B247" s="832" t="s">
        <v>5162</v>
      </c>
      <c r="C247" s="832" t="s">
        <v>4959</v>
      </c>
      <c r="D247" s="832" t="s">
        <v>5171</v>
      </c>
      <c r="E247" s="832" t="s">
        <v>5172</v>
      </c>
      <c r="F247" s="849">
        <v>1</v>
      </c>
      <c r="G247" s="849">
        <v>2390</v>
      </c>
      <c r="H247" s="849"/>
      <c r="I247" s="849">
        <v>2390</v>
      </c>
      <c r="J247" s="849"/>
      <c r="K247" s="849"/>
      <c r="L247" s="849"/>
      <c r="M247" s="849"/>
      <c r="N247" s="849">
        <v>2</v>
      </c>
      <c r="O247" s="849">
        <v>4925</v>
      </c>
      <c r="P247" s="837"/>
      <c r="Q247" s="850">
        <v>2462.5</v>
      </c>
    </row>
    <row r="248" spans="1:17" ht="14.4" customHeight="1" x14ac:dyDescent="0.3">
      <c r="A248" s="831" t="s">
        <v>583</v>
      </c>
      <c r="B248" s="832" t="s">
        <v>5162</v>
      </c>
      <c r="C248" s="832" t="s">
        <v>4959</v>
      </c>
      <c r="D248" s="832" t="s">
        <v>5173</v>
      </c>
      <c r="E248" s="832" t="s">
        <v>5174</v>
      </c>
      <c r="F248" s="849"/>
      <c r="G248" s="849"/>
      <c r="H248" s="849"/>
      <c r="I248" s="849"/>
      <c r="J248" s="849">
        <v>1</v>
      </c>
      <c r="K248" s="849">
        <v>3479</v>
      </c>
      <c r="L248" s="849">
        <v>1</v>
      </c>
      <c r="M248" s="849">
        <v>3479</v>
      </c>
      <c r="N248" s="849"/>
      <c r="O248" s="849"/>
      <c r="P248" s="837"/>
      <c r="Q248" s="850"/>
    </row>
    <row r="249" spans="1:17" ht="14.4" customHeight="1" x14ac:dyDescent="0.3">
      <c r="A249" s="831" t="s">
        <v>583</v>
      </c>
      <c r="B249" s="832" t="s">
        <v>5162</v>
      </c>
      <c r="C249" s="832" t="s">
        <v>4959</v>
      </c>
      <c r="D249" s="832" t="s">
        <v>5175</v>
      </c>
      <c r="E249" s="832" t="s">
        <v>5176</v>
      </c>
      <c r="F249" s="849">
        <v>1</v>
      </c>
      <c r="G249" s="849">
        <v>4257</v>
      </c>
      <c r="H249" s="849"/>
      <c r="I249" s="849">
        <v>4257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583</v>
      </c>
      <c r="B250" s="832" t="s">
        <v>5162</v>
      </c>
      <c r="C250" s="832" t="s">
        <v>4959</v>
      </c>
      <c r="D250" s="832" t="s">
        <v>5177</v>
      </c>
      <c r="E250" s="832" t="s">
        <v>5178</v>
      </c>
      <c r="F250" s="849">
        <v>2</v>
      </c>
      <c r="G250" s="849">
        <v>4146</v>
      </c>
      <c r="H250" s="849">
        <v>0.32214452214452216</v>
      </c>
      <c r="I250" s="849">
        <v>2073</v>
      </c>
      <c r="J250" s="849">
        <v>6</v>
      </c>
      <c r="K250" s="849">
        <v>12870</v>
      </c>
      <c r="L250" s="849">
        <v>1</v>
      </c>
      <c r="M250" s="849">
        <v>2145</v>
      </c>
      <c r="N250" s="849">
        <v>10</v>
      </c>
      <c r="O250" s="849">
        <v>21460</v>
      </c>
      <c r="P250" s="837">
        <v>1.6674436674436675</v>
      </c>
      <c r="Q250" s="850">
        <v>2146</v>
      </c>
    </row>
    <row r="251" spans="1:17" ht="14.4" customHeight="1" x14ac:dyDescent="0.3">
      <c r="A251" s="831" t="s">
        <v>583</v>
      </c>
      <c r="B251" s="832" t="s">
        <v>5162</v>
      </c>
      <c r="C251" s="832" t="s">
        <v>4959</v>
      </c>
      <c r="D251" s="832" t="s">
        <v>5179</v>
      </c>
      <c r="E251" s="832" t="s">
        <v>5180</v>
      </c>
      <c r="F251" s="849">
        <v>1</v>
      </c>
      <c r="G251" s="849">
        <v>1630</v>
      </c>
      <c r="H251" s="849"/>
      <c r="I251" s="849">
        <v>1630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583</v>
      </c>
      <c r="B252" s="832" t="s">
        <v>5162</v>
      </c>
      <c r="C252" s="832" t="s">
        <v>4959</v>
      </c>
      <c r="D252" s="832" t="s">
        <v>5181</v>
      </c>
      <c r="E252" s="832" t="s">
        <v>5182</v>
      </c>
      <c r="F252" s="849">
        <v>3</v>
      </c>
      <c r="G252" s="849">
        <v>6726</v>
      </c>
      <c r="H252" s="849">
        <v>1.4533275713050995</v>
      </c>
      <c r="I252" s="849">
        <v>2242</v>
      </c>
      <c r="J252" s="849">
        <v>2</v>
      </c>
      <c r="K252" s="849">
        <v>4628</v>
      </c>
      <c r="L252" s="849">
        <v>1</v>
      </c>
      <c r="M252" s="849">
        <v>2314</v>
      </c>
      <c r="N252" s="849">
        <v>1</v>
      </c>
      <c r="O252" s="849">
        <v>2315</v>
      </c>
      <c r="P252" s="837">
        <v>0.50021607605877272</v>
      </c>
      <c r="Q252" s="850">
        <v>2315</v>
      </c>
    </row>
    <row r="253" spans="1:17" ht="14.4" customHeight="1" x14ac:dyDescent="0.3">
      <c r="A253" s="831" t="s">
        <v>583</v>
      </c>
      <c r="B253" s="832" t="s">
        <v>5162</v>
      </c>
      <c r="C253" s="832" t="s">
        <v>4959</v>
      </c>
      <c r="D253" s="832" t="s">
        <v>5183</v>
      </c>
      <c r="E253" s="832" t="s">
        <v>5184</v>
      </c>
      <c r="F253" s="849"/>
      <c r="G253" s="849"/>
      <c r="H253" s="849"/>
      <c r="I253" s="849"/>
      <c r="J253" s="849">
        <v>2</v>
      </c>
      <c r="K253" s="849">
        <v>5538</v>
      </c>
      <c r="L253" s="849">
        <v>1</v>
      </c>
      <c r="M253" s="849">
        <v>2769</v>
      </c>
      <c r="N253" s="849">
        <v>2</v>
      </c>
      <c r="O253" s="849">
        <v>5540</v>
      </c>
      <c r="P253" s="837">
        <v>1.0003611412062117</v>
      </c>
      <c r="Q253" s="850">
        <v>2770</v>
      </c>
    </row>
    <row r="254" spans="1:17" ht="14.4" customHeight="1" x14ac:dyDescent="0.3">
      <c r="A254" s="831" t="s">
        <v>583</v>
      </c>
      <c r="B254" s="832" t="s">
        <v>5162</v>
      </c>
      <c r="C254" s="832" t="s">
        <v>4959</v>
      </c>
      <c r="D254" s="832" t="s">
        <v>5185</v>
      </c>
      <c r="E254" s="832" t="s">
        <v>5186</v>
      </c>
      <c r="F254" s="849"/>
      <c r="G254" s="849"/>
      <c r="H254" s="849"/>
      <c r="I254" s="849"/>
      <c r="J254" s="849">
        <v>1</v>
      </c>
      <c r="K254" s="849">
        <v>3006</v>
      </c>
      <c r="L254" s="849">
        <v>1</v>
      </c>
      <c r="M254" s="849">
        <v>3006</v>
      </c>
      <c r="N254" s="849"/>
      <c r="O254" s="849"/>
      <c r="P254" s="837"/>
      <c r="Q254" s="850"/>
    </row>
    <row r="255" spans="1:17" ht="14.4" customHeight="1" x14ac:dyDescent="0.3">
      <c r="A255" s="831" t="s">
        <v>583</v>
      </c>
      <c r="B255" s="832" t="s">
        <v>5162</v>
      </c>
      <c r="C255" s="832" t="s">
        <v>4959</v>
      </c>
      <c r="D255" s="832" t="s">
        <v>5187</v>
      </c>
      <c r="E255" s="832" t="s">
        <v>5188</v>
      </c>
      <c r="F255" s="849">
        <v>2</v>
      </c>
      <c r="G255" s="849">
        <v>19008</v>
      </c>
      <c r="H255" s="849"/>
      <c r="I255" s="849">
        <v>9504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583</v>
      </c>
      <c r="B256" s="832" t="s">
        <v>5162</v>
      </c>
      <c r="C256" s="832" t="s">
        <v>4959</v>
      </c>
      <c r="D256" s="832" t="s">
        <v>5189</v>
      </c>
      <c r="E256" s="832" t="s">
        <v>5190</v>
      </c>
      <c r="F256" s="849"/>
      <c r="G256" s="849"/>
      <c r="H256" s="849"/>
      <c r="I256" s="849"/>
      <c r="J256" s="849">
        <v>1</v>
      </c>
      <c r="K256" s="849">
        <v>4921</v>
      </c>
      <c r="L256" s="849">
        <v>1</v>
      </c>
      <c r="M256" s="849">
        <v>4921</v>
      </c>
      <c r="N256" s="849">
        <v>1</v>
      </c>
      <c r="O256" s="849">
        <v>4923</v>
      </c>
      <c r="P256" s="837">
        <v>1.0004064214590531</v>
      </c>
      <c r="Q256" s="850">
        <v>4923</v>
      </c>
    </row>
    <row r="257" spans="1:17" ht="14.4" customHeight="1" x14ac:dyDescent="0.3">
      <c r="A257" s="831" t="s">
        <v>583</v>
      </c>
      <c r="B257" s="832" t="s">
        <v>5162</v>
      </c>
      <c r="C257" s="832" t="s">
        <v>4959</v>
      </c>
      <c r="D257" s="832" t="s">
        <v>5191</v>
      </c>
      <c r="E257" s="832" t="s">
        <v>5192</v>
      </c>
      <c r="F257" s="849"/>
      <c r="G257" s="849"/>
      <c r="H257" s="849"/>
      <c r="I257" s="849"/>
      <c r="J257" s="849">
        <v>1</v>
      </c>
      <c r="K257" s="849">
        <v>2985</v>
      </c>
      <c r="L257" s="849">
        <v>1</v>
      </c>
      <c r="M257" s="849">
        <v>2985</v>
      </c>
      <c r="N257" s="849"/>
      <c r="O257" s="849"/>
      <c r="P257" s="837"/>
      <c r="Q257" s="850"/>
    </row>
    <row r="258" spans="1:17" ht="14.4" customHeight="1" x14ac:dyDescent="0.3">
      <c r="A258" s="831" t="s">
        <v>583</v>
      </c>
      <c r="B258" s="832" t="s">
        <v>5162</v>
      </c>
      <c r="C258" s="832" t="s">
        <v>4959</v>
      </c>
      <c r="D258" s="832" t="s">
        <v>5193</v>
      </c>
      <c r="E258" s="832" t="s">
        <v>5194</v>
      </c>
      <c r="F258" s="849">
        <v>10</v>
      </c>
      <c r="G258" s="849">
        <v>8190</v>
      </c>
      <c r="H258" s="849">
        <v>4.8983253588516744</v>
      </c>
      <c r="I258" s="849">
        <v>819</v>
      </c>
      <c r="J258" s="849">
        <v>2</v>
      </c>
      <c r="K258" s="849">
        <v>1672</v>
      </c>
      <c r="L258" s="849">
        <v>1</v>
      </c>
      <c r="M258" s="849">
        <v>836</v>
      </c>
      <c r="N258" s="849">
        <v>3</v>
      </c>
      <c r="O258" s="849">
        <v>2511</v>
      </c>
      <c r="P258" s="837">
        <v>1.5017942583732058</v>
      </c>
      <c r="Q258" s="850">
        <v>837</v>
      </c>
    </row>
    <row r="259" spans="1:17" ht="14.4" customHeight="1" x14ac:dyDescent="0.3">
      <c r="A259" s="831" t="s">
        <v>583</v>
      </c>
      <c r="B259" s="832" t="s">
        <v>5162</v>
      </c>
      <c r="C259" s="832" t="s">
        <v>4959</v>
      </c>
      <c r="D259" s="832" t="s">
        <v>5195</v>
      </c>
      <c r="E259" s="832" t="s">
        <v>5196</v>
      </c>
      <c r="F259" s="849">
        <v>1</v>
      </c>
      <c r="G259" s="849">
        <v>0</v>
      </c>
      <c r="H259" s="849"/>
      <c r="I259" s="849">
        <v>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583</v>
      </c>
      <c r="B260" s="832" t="s">
        <v>5162</v>
      </c>
      <c r="C260" s="832" t="s">
        <v>4959</v>
      </c>
      <c r="D260" s="832" t="s">
        <v>5197</v>
      </c>
      <c r="E260" s="832" t="s">
        <v>5198</v>
      </c>
      <c r="F260" s="849">
        <v>4</v>
      </c>
      <c r="G260" s="849">
        <v>0</v>
      </c>
      <c r="H260" s="849"/>
      <c r="I260" s="849">
        <v>0</v>
      </c>
      <c r="J260" s="849">
        <v>5</v>
      </c>
      <c r="K260" s="849">
        <v>0</v>
      </c>
      <c r="L260" s="849"/>
      <c r="M260" s="849">
        <v>0</v>
      </c>
      <c r="N260" s="849">
        <v>2</v>
      </c>
      <c r="O260" s="849">
        <v>0</v>
      </c>
      <c r="P260" s="837"/>
      <c r="Q260" s="850">
        <v>0</v>
      </c>
    </row>
    <row r="261" spans="1:17" ht="14.4" customHeight="1" x14ac:dyDescent="0.3">
      <c r="A261" s="831" t="s">
        <v>583</v>
      </c>
      <c r="B261" s="832" t="s">
        <v>5162</v>
      </c>
      <c r="C261" s="832" t="s">
        <v>4959</v>
      </c>
      <c r="D261" s="832" t="s">
        <v>5199</v>
      </c>
      <c r="E261" s="832" t="s">
        <v>5200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0</v>
      </c>
      <c r="P261" s="837"/>
      <c r="Q261" s="850">
        <v>0</v>
      </c>
    </row>
    <row r="262" spans="1:17" ht="14.4" customHeight="1" x14ac:dyDescent="0.3">
      <c r="A262" s="831" t="s">
        <v>583</v>
      </c>
      <c r="B262" s="832" t="s">
        <v>5162</v>
      </c>
      <c r="C262" s="832" t="s">
        <v>4959</v>
      </c>
      <c r="D262" s="832" t="s">
        <v>5201</v>
      </c>
      <c r="E262" s="832" t="s">
        <v>5202</v>
      </c>
      <c r="F262" s="849">
        <v>1</v>
      </c>
      <c r="G262" s="849">
        <v>0</v>
      </c>
      <c r="H262" s="849"/>
      <c r="I262" s="849">
        <v>0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583</v>
      </c>
      <c r="B263" s="832" t="s">
        <v>5162</v>
      </c>
      <c r="C263" s="832" t="s">
        <v>4959</v>
      </c>
      <c r="D263" s="832" t="s">
        <v>5203</v>
      </c>
      <c r="E263" s="832" t="s">
        <v>5204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0</v>
      </c>
      <c r="P263" s="837"/>
      <c r="Q263" s="850">
        <v>0</v>
      </c>
    </row>
    <row r="264" spans="1:17" ht="14.4" customHeight="1" x14ac:dyDescent="0.3">
      <c r="A264" s="831" t="s">
        <v>583</v>
      </c>
      <c r="B264" s="832" t="s">
        <v>5162</v>
      </c>
      <c r="C264" s="832" t="s">
        <v>4959</v>
      </c>
      <c r="D264" s="832" t="s">
        <v>5205</v>
      </c>
      <c r="E264" s="832" t="s">
        <v>5206</v>
      </c>
      <c r="F264" s="849">
        <v>2</v>
      </c>
      <c r="G264" s="849">
        <v>0</v>
      </c>
      <c r="H264" s="849"/>
      <c r="I264" s="849">
        <v>0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583</v>
      </c>
      <c r="B265" s="832" t="s">
        <v>5162</v>
      </c>
      <c r="C265" s="832" t="s">
        <v>4959</v>
      </c>
      <c r="D265" s="832" t="s">
        <v>5207</v>
      </c>
      <c r="E265" s="832" t="s">
        <v>5208</v>
      </c>
      <c r="F265" s="849"/>
      <c r="G265" s="849"/>
      <c r="H265" s="849"/>
      <c r="I265" s="849"/>
      <c r="J265" s="849">
        <v>1</v>
      </c>
      <c r="K265" s="849">
        <v>0</v>
      </c>
      <c r="L265" s="849"/>
      <c r="M265" s="849">
        <v>0</v>
      </c>
      <c r="N265" s="849">
        <v>2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583</v>
      </c>
      <c r="B266" s="832" t="s">
        <v>5162</v>
      </c>
      <c r="C266" s="832" t="s">
        <v>4959</v>
      </c>
      <c r="D266" s="832" t="s">
        <v>5209</v>
      </c>
      <c r="E266" s="832" t="s">
        <v>5210</v>
      </c>
      <c r="F266" s="849">
        <v>1</v>
      </c>
      <c r="G266" s="849">
        <v>0</v>
      </c>
      <c r="H266" s="849"/>
      <c r="I266" s="849">
        <v>0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583</v>
      </c>
      <c r="B267" s="832" t="s">
        <v>5162</v>
      </c>
      <c r="C267" s="832" t="s">
        <v>4959</v>
      </c>
      <c r="D267" s="832" t="s">
        <v>5211</v>
      </c>
      <c r="E267" s="832" t="s">
        <v>5212</v>
      </c>
      <c r="F267" s="849">
        <v>2</v>
      </c>
      <c r="G267" s="849">
        <v>0</v>
      </c>
      <c r="H267" s="849"/>
      <c r="I267" s="849">
        <v>0</v>
      </c>
      <c r="J267" s="849"/>
      <c r="K267" s="849"/>
      <c r="L267" s="849"/>
      <c r="M267" s="849"/>
      <c r="N267" s="849">
        <v>1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583</v>
      </c>
      <c r="B268" s="832" t="s">
        <v>5162</v>
      </c>
      <c r="C268" s="832" t="s">
        <v>4959</v>
      </c>
      <c r="D268" s="832" t="s">
        <v>5213</v>
      </c>
      <c r="E268" s="832" t="s">
        <v>5214</v>
      </c>
      <c r="F268" s="849">
        <v>1</v>
      </c>
      <c r="G268" s="849">
        <v>0</v>
      </c>
      <c r="H268" s="849"/>
      <c r="I268" s="849">
        <v>0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583</v>
      </c>
      <c r="B269" s="832" t="s">
        <v>5162</v>
      </c>
      <c r="C269" s="832" t="s">
        <v>4959</v>
      </c>
      <c r="D269" s="832" t="s">
        <v>5215</v>
      </c>
      <c r="E269" s="832" t="s">
        <v>5216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583</v>
      </c>
      <c r="B270" s="832" t="s">
        <v>5162</v>
      </c>
      <c r="C270" s="832" t="s">
        <v>4959</v>
      </c>
      <c r="D270" s="832" t="s">
        <v>5217</v>
      </c>
      <c r="E270" s="832" t="s">
        <v>5218</v>
      </c>
      <c r="F270" s="849"/>
      <c r="G270" s="849"/>
      <c r="H270" s="849"/>
      <c r="I270" s="849"/>
      <c r="J270" s="849">
        <v>1</v>
      </c>
      <c r="K270" s="849">
        <v>0</v>
      </c>
      <c r="L270" s="849"/>
      <c r="M270" s="849">
        <v>0</v>
      </c>
      <c r="N270" s="849"/>
      <c r="O270" s="849"/>
      <c r="P270" s="837"/>
      <c r="Q270" s="850"/>
    </row>
    <row r="271" spans="1:17" ht="14.4" customHeight="1" x14ac:dyDescent="0.3">
      <c r="A271" s="831" t="s">
        <v>583</v>
      </c>
      <c r="B271" s="832" t="s">
        <v>5162</v>
      </c>
      <c r="C271" s="832" t="s">
        <v>4959</v>
      </c>
      <c r="D271" s="832" t="s">
        <v>5219</v>
      </c>
      <c r="E271" s="832" t="s">
        <v>5220</v>
      </c>
      <c r="F271" s="849"/>
      <c r="G271" s="849"/>
      <c r="H271" s="849"/>
      <c r="I271" s="849"/>
      <c r="J271" s="849">
        <v>1</v>
      </c>
      <c r="K271" s="849">
        <v>0</v>
      </c>
      <c r="L271" s="849"/>
      <c r="M271" s="849">
        <v>0</v>
      </c>
      <c r="N271" s="849"/>
      <c r="O271" s="849"/>
      <c r="P271" s="837"/>
      <c r="Q271" s="850"/>
    </row>
    <row r="272" spans="1:17" ht="14.4" customHeight="1" x14ac:dyDescent="0.3">
      <c r="A272" s="831" t="s">
        <v>583</v>
      </c>
      <c r="B272" s="832" t="s">
        <v>5162</v>
      </c>
      <c r="C272" s="832" t="s">
        <v>4959</v>
      </c>
      <c r="D272" s="832" t="s">
        <v>5221</v>
      </c>
      <c r="E272" s="832" t="s">
        <v>5222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0</v>
      </c>
      <c r="P272" s="837"/>
      <c r="Q272" s="850">
        <v>0</v>
      </c>
    </row>
    <row r="273" spans="1:17" ht="14.4" customHeight="1" x14ac:dyDescent="0.3">
      <c r="A273" s="831" t="s">
        <v>583</v>
      </c>
      <c r="B273" s="832" t="s">
        <v>5162</v>
      </c>
      <c r="C273" s="832" t="s">
        <v>4959</v>
      </c>
      <c r="D273" s="832" t="s">
        <v>5223</v>
      </c>
      <c r="E273" s="832" t="s">
        <v>5224</v>
      </c>
      <c r="F273" s="849">
        <v>1</v>
      </c>
      <c r="G273" s="849">
        <v>0</v>
      </c>
      <c r="H273" s="849"/>
      <c r="I273" s="849">
        <v>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583</v>
      </c>
      <c r="B274" s="832" t="s">
        <v>5162</v>
      </c>
      <c r="C274" s="832" t="s">
        <v>4959</v>
      </c>
      <c r="D274" s="832" t="s">
        <v>5225</v>
      </c>
      <c r="E274" s="832" t="s">
        <v>5226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0</v>
      </c>
      <c r="P274" s="837"/>
      <c r="Q274" s="850">
        <v>0</v>
      </c>
    </row>
    <row r="275" spans="1:17" ht="14.4" customHeight="1" x14ac:dyDescent="0.3">
      <c r="A275" s="831" t="s">
        <v>583</v>
      </c>
      <c r="B275" s="832" t="s">
        <v>5162</v>
      </c>
      <c r="C275" s="832" t="s">
        <v>4959</v>
      </c>
      <c r="D275" s="832" t="s">
        <v>5227</v>
      </c>
      <c r="E275" s="832" t="s">
        <v>5228</v>
      </c>
      <c r="F275" s="849">
        <v>4</v>
      </c>
      <c r="G275" s="849">
        <v>0</v>
      </c>
      <c r="H275" s="849"/>
      <c r="I275" s="849">
        <v>0</v>
      </c>
      <c r="J275" s="849">
        <v>5</v>
      </c>
      <c r="K275" s="849">
        <v>0</v>
      </c>
      <c r="L275" s="849"/>
      <c r="M275" s="849">
        <v>0</v>
      </c>
      <c r="N275" s="849">
        <v>4</v>
      </c>
      <c r="O275" s="849">
        <v>0</v>
      </c>
      <c r="P275" s="837"/>
      <c r="Q275" s="850">
        <v>0</v>
      </c>
    </row>
    <row r="276" spans="1:17" ht="14.4" customHeight="1" x14ac:dyDescent="0.3">
      <c r="A276" s="831" t="s">
        <v>583</v>
      </c>
      <c r="B276" s="832" t="s">
        <v>5162</v>
      </c>
      <c r="C276" s="832" t="s">
        <v>4959</v>
      </c>
      <c r="D276" s="832" t="s">
        <v>5229</v>
      </c>
      <c r="E276" s="832" t="s">
        <v>5230</v>
      </c>
      <c r="F276" s="849"/>
      <c r="G276" s="849"/>
      <c r="H276" s="849"/>
      <c r="I276" s="849"/>
      <c r="J276" s="849">
        <v>1</v>
      </c>
      <c r="K276" s="849">
        <v>2810</v>
      </c>
      <c r="L276" s="849">
        <v>1</v>
      </c>
      <c r="M276" s="849">
        <v>2810</v>
      </c>
      <c r="N276" s="849"/>
      <c r="O276" s="849"/>
      <c r="P276" s="837"/>
      <c r="Q276" s="850"/>
    </row>
    <row r="277" spans="1:17" ht="14.4" customHeight="1" x14ac:dyDescent="0.3">
      <c r="A277" s="831" t="s">
        <v>583</v>
      </c>
      <c r="B277" s="832" t="s">
        <v>5162</v>
      </c>
      <c r="C277" s="832" t="s">
        <v>4959</v>
      </c>
      <c r="D277" s="832" t="s">
        <v>5231</v>
      </c>
      <c r="E277" s="832" t="s">
        <v>5232</v>
      </c>
      <c r="F277" s="849">
        <v>0</v>
      </c>
      <c r="G277" s="849">
        <v>0</v>
      </c>
      <c r="H277" s="849"/>
      <c r="I277" s="849"/>
      <c r="J277" s="849"/>
      <c r="K277" s="849"/>
      <c r="L277" s="849"/>
      <c r="M277" s="849"/>
      <c r="N277" s="849">
        <v>1</v>
      </c>
      <c r="O277" s="849">
        <v>840</v>
      </c>
      <c r="P277" s="837"/>
      <c r="Q277" s="850">
        <v>840</v>
      </c>
    </row>
    <row r="278" spans="1:17" ht="14.4" customHeight="1" x14ac:dyDescent="0.3">
      <c r="A278" s="831" t="s">
        <v>583</v>
      </c>
      <c r="B278" s="832" t="s">
        <v>5162</v>
      </c>
      <c r="C278" s="832" t="s">
        <v>4959</v>
      </c>
      <c r="D278" s="832" t="s">
        <v>5233</v>
      </c>
      <c r="E278" s="832" t="s">
        <v>5234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6288</v>
      </c>
      <c r="P278" s="837"/>
      <c r="Q278" s="850">
        <v>6288</v>
      </c>
    </row>
    <row r="279" spans="1:17" ht="14.4" customHeight="1" x14ac:dyDescent="0.3">
      <c r="A279" s="831" t="s">
        <v>583</v>
      </c>
      <c r="B279" s="832" t="s">
        <v>5162</v>
      </c>
      <c r="C279" s="832" t="s">
        <v>4959</v>
      </c>
      <c r="D279" s="832" t="s">
        <v>5235</v>
      </c>
      <c r="E279" s="832" t="s">
        <v>5236</v>
      </c>
      <c r="F279" s="849">
        <v>2</v>
      </c>
      <c r="G279" s="849">
        <v>18246</v>
      </c>
      <c r="H279" s="849">
        <v>0.65110801841344612</v>
      </c>
      <c r="I279" s="849">
        <v>9123</v>
      </c>
      <c r="J279" s="849">
        <v>3</v>
      </c>
      <c r="K279" s="849">
        <v>28023</v>
      </c>
      <c r="L279" s="849">
        <v>1</v>
      </c>
      <c r="M279" s="849">
        <v>9341</v>
      </c>
      <c r="N279" s="849">
        <v>1</v>
      </c>
      <c r="O279" s="849">
        <v>9346</v>
      </c>
      <c r="P279" s="837">
        <v>0.33351175819862255</v>
      </c>
      <c r="Q279" s="850">
        <v>9346</v>
      </c>
    </row>
    <row r="280" spans="1:17" ht="14.4" customHeight="1" x14ac:dyDescent="0.3">
      <c r="A280" s="831" t="s">
        <v>583</v>
      </c>
      <c r="B280" s="832" t="s">
        <v>5162</v>
      </c>
      <c r="C280" s="832" t="s">
        <v>4959</v>
      </c>
      <c r="D280" s="832" t="s">
        <v>5237</v>
      </c>
      <c r="E280" s="832" t="s">
        <v>5238</v>
      </c>
      <c r="F280" s="849"/>
      <c r="G280" s="849"/>
      <c r="H280" s="849"/>
      <c r="I280" s="849"/>
      <c r="J280" s="849"/>
      <c r="K280" s="849"/>
      <c r="L280" s="849"/>
      <c r="M280" s="849"/>
      <c r="N280" s="849">
        <v>5</v>
      </c>
      <c r="O280" s="849">
        <v>4325</v>
      </c>
      <c r="P280" s="837"/>
      <c r="Q280" s="850">
        <v>865</v>
      </c>
    </row>
    <row r="281" spans="1:17" ht="14.4" customHeight="1" x14ac:dyDescent="0.3">
      <c r="A281" s="831" t="s">
        <v>583</v>
      </c>
      <c r="B281" s="832" t="s">
        <v>5162</v>
      </c>
      <c r="C281" s="832" t="s">
        <v>4959</v>
      </c>
      <c r="D281" s="832" t="s">
        <v>5239</v>
      </c>
      <c r="E281" s="832" t="s">
        <v>5240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5906</v>
      </c>
      <c r="P281" s="837"/>
      <c r="Q281" s="850">
        <v>5906</v>
      </c>
    </row>
    <row r="282" spans="1:17" ht="14.4" customHeight="1" x14ac:dyDescent="0.3">
      <c r="A282" s="831" t="s">
        <v>583</v>
      </c>
      <c r="B282" s="832" t="s">
        <v>5162</v>
      </c>
      <c r="C282" s="832" t="s">
        <v>4959</v>
      </c>
      <c r="D282" s="832" t="s">
        <v>5241</v>
      </c>
      <c r="E282" s="832" t="s">
        <v>5242</v>
      </c>
      <c r="F282" s="849">
        <v>1</v>
      </c>
      <c r="G282" s="849">
        <v>3492</v>
      </c>
      <c r="H282" s="849">
        <v>0.48338870431893688</v>
      </c>
      <c r="I282" s="849">
        <v>3492</v>
      </c>
      <c r="J282" s="849">
        <v>2</v>
      </c>
      <c r="K282" s="849">
        <v>7224</v>
      </c>
      <c r="L282" s="849">
        <v>1</v>
      </c>
      <c r="M282" s="849">
        <v>3612</v>
      </c>
      <c r="N282" s="849"/>
      <c r="O282" s="849"/>
      <c r="P282" s="837"/>
      <c r="Q282" s="850"/>
    </row>
    <row r="283" spans="1:17" ht="14.4" customHeight="1" x14ac:dyDescent="0.3">
      <c r="A283" s="831" t="s">
        <v>583</v>
      </c>
      <c r="B283" s="832" t="s">
        <v>5162</v>
      </c>
      <c r="C283" s="832" t="s">
        <v>4959</v>
      </c>
      <c r="D283" s="832" t="s">
        <v>5243</v>
      </c>
      <c r="E283" s="832" t="s">
        <v>5244</v>
      </c>
      <c r="F283" s="849">
        <v>3</v>
      </c>
      <c r="G283" s="849">
        <v>3087</v>
      </c>
      <c r="H283" s="849"/>
      <c r="I283" s="849">
        <v>1029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583</v>
      </c>
      <c r="B284" s="832" t="s">
        <v>5162</v>
      </c>
      <c r="C284" s="832" t="s">
        <v>4959</v>
      </c>
      <c r="D284" s="832" t="s">
        <v>5245</v>
      </c>
      <c r="E284" s="832" t="s">
        <v>5246</v>
      </c>
      <c r="F284" s="849"/>
      <c r="G284" s="849"/>
      <c r="H284" s="849"/>
      <c r="I284" s="849"/>
      <c r="J284" s="849">
        <v>1</v>
      </c>
      <c r="K284" s="849">
        <v>3741</v>
      </c>
      <c r="L284" s="849">
        <v>1</v>
      </c>
      <c r="M284" s="849">
        <v>3741</v>
      </c>
      <c r="N284" s="849"/>
      <c r="O284" s="849"/>
      <c r="P284" s="837"/>
      <c r="Q284" s="850"/>
    </row>
    <row r="285" spans="1:17" ht="14.4" customHeight="1" x14ac:dyDescent="0.3">
      <c r="A285" s="831" t="s">
        <v>583</v>
      </c>
      <c r="B285" s="832" t="s">
        <v>5162</v>
      </c>
      <c r="C285" s="832" t="s">
        <v>4959</v>
      </c>
      <c r="D285" s="832" t="s">
        <v>5247</v>
      </c>
      <c r="E285" s="832" t="s">
        <v>5248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1985</v>
      </c>
      <c r="P285" s="837"/>
      <c r="Q285" s="850">
        <v>1985</v>
      </c>
    </row>
    <row r="286" spans="1:17" ht="14.4" customHeight="1" x14ac:dyDescent="0.3">
      <c r="A286" s="831" t="s">
        <v>583</v>
      </c>
      <c r="B286" s="832" t="s">
        <v>5162</v>
      </c>
      <c r="C286" s="832" t="s">
        <v>4959</v>
      </c>
      <c r="D286" s="832" t="s">
        <v>5249</v>
      </c>
      <c r="E286" s="832" t="s">
        <v>5250</v>
      </c>
      <c r="F286" s="849">
        <v>4</v>
      </c>
      <c r="G286" s="849">
        <v>62060</v>
      </c>
      <c r="H286" s="849">
        <v>1.2868843960601348</v>
      </c>
      <c r="I286" s="849">
        <v>15515</v>
      </c>
      <c r="J286" s="849">
        <v>3</v>
      </c>
      <c r="K286" s="849">
        <v>48225</v>
      </c>
      <c r="L286" s="849">
        <v>1</v>
      </c>
      <c r="M286" s="849">
        <v>16075</v>
      </c>
      <c r="N286" s="849">
        <v>2</v>
      </c>
      <c r="O286" s="849">
        <v>32168</v>
      </c>
      <c r="P286" s="837">
        <v>0.66703991705546917</v>
      </c>
      <c r="Q286" s="850">
        <v>16084</v>
      </c>
    </row>
    <row r="287" spans="1:17" ht="14.4" customHeight="1" x14ac:dyDescent="0.3">
      <c r="A287" s="831" t="s">
        <v>583</v>
      </c>
      <c r="B287" s="832" t="s">
        <v>5162</v>
      </c>
      <c r="C287" s="832" t="s">
        <v>4959</v>
      </c>
      <c r="D287" s="832" t="s">
        <v>5251</v>
      </c>
      <c r="E287" s="832" t="s">
        <v>5252</v>
      </c>
      <c r="F287" s="849">
        <v>4</v>
      </c>
      <c r="G287" s="849">
        <v>0</v>
      </c>
      <c r="H287" s="849"/>
      <c r="I287" s="849">
        <v>0</v>
      </c>
      <c r="J287" s="849">
        <v>3</v>
      </c>
      <c r="K287" s="849">
        <v>0</v>
      </c>
      <c r="L287" s="849"/>
      <c r="M287" s="849">
        <v>0</v>
      </c>
      <c r="N287" s="849">
        <v>1</v>
      </c>
      <c r="O287" s="849">
        <v>0</v>
      </c>
      <c r="P287" s="837"/>
      <c r="Q287" s="850">
        <v>0</v>
      </c>
    </row>
    <row r="288" spans="1:17" ht="14.4" customHeight="1" x14ac:dyDescent="0.3">
      <c r="A288" s="831" t="s">
        <v>583</v>
      </c>
      <c r="B288" s="832" t="s">
        <v>5162</v>
      </c>
      <c r="C288" s="832" t="s">
        <v>4959</v>
      </c>
      <c r="D288" s="832" t="s">
        <v>5253</v>
      </c>
      <c r="E288" s="832" t="s">
        <v>5254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390</v>
      </c>
      <c r="P288" s="837"/>
      <c r="Q288" s="850">
        <v>390</v>
      </c>
    </row>
    <row r="289" spans="1:17" ht="14.4" customHeight="1" x14ac:dyDescent="0.3">
      <c r="A289" s="831" t="s">
        <v>583</v>
      </c>
      <c r="B289" s="832" t="s">
        <v>5162</v>
      </c>
      <c r="C289" s="832" t="s">
        <v>4959</v>
      </c>
      <c r="D289" s="832" t="s">
        <v>5255</v>
      </c>
      <c r="E289" s="832" t="s">
        <v>5256</v>
      </c>
      <c r="F289" s="849">
        <v>1</v>
      </c>
      <c r="G289" s="849">
        <v>0</v>
      </c>
      <c r="H289" s="849"/>
      <c r="I289" s="849">
        <v>0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583</v>
      </c>
      <c r="B290" s="832" t="s">
        <v>5162</v>
      </c>
      <c r="C290" s="832" t="s">
        <v>4959</v>
      </c>
      <c r="D290" s="832" t="s">
        <v>5257</v>
      </c>
      <c r="E290" s="832" t="s">
        <v>5258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3179</v>
      </c>
      <c r="P290" s="837"/>
      <c r="Q290" s="850">
        <v>3179</v>
      </c>
    </row>
    <row r="291" spans="1:17" ht="14.4" customHeight="1" x14ac:dyDescent="0.3">
      <c r="A291" s="831" t="s">
        <v>583</v>
      </c>
      <c r="B291" s="832" t="s">
        <v>5162</v>
      </c>
      <c r="C291" s="832" t="s">
        <v>4959</v>
      </c>
      <c r="D291" s="832" t="s">
        <v>5259</v>
      </c>
      <c r="E291" s="832" t="s">
        <v>5260</v>
      </c>
      <c r="F291" s="849"/>
      <c r="G291" s="849"/>
      <c r="H291" s="849"/>
      <c r="I291" s="849"/>
      <c r="J291" s="849">
        <v>1</v>
      </c>
      <c r="K291" s="849">
        <v>7472</v>
      </c>
      <c r="L291" s="849">
        <v>1</v>
      </c>
      <c r="M291" s="849">
        <v>7472</v>
      </c>
      <c r="N291" s="849"/>
      <c r="O291" s="849"/>
      <c r="P291" s="837"/>
      <c r="Q291" s="850"/>
    </row>
    <row r="292" spans="1:17" ht="14.4" customHeight="1" x14ac:dyDescent="0.3">
      <c r="A292" s="831" t="s">
        <v>583</v>
      </c>
      <c r="B292" s="832" t="s">
        <v>5162</v>
      </c>
      <c r="C292" s="832" t="s">
        <v>4959</v>
      </c>
      <c r="D292" s="832" t="s">
        <v>5261</v>
      </c>
      <c r="E292" s="832" t="s">
        <v>5262</v>
      </c>
      <c r="F292" s="849">
        <v>1</v>
      </c>
      <c r="G292" s="849">
        <v>6852</v>
      </c>
      <c r="H292" s="849">
        <v>0.97913689625607314</v>
      </c>
      <c r="I292" s="849">
        <v>6852</v>
      </c>
      <c r="J292" s="849">
        <v>1</v>
      </c>
      <c r="K292" s="849">
        <v>6998</v>
      </c>
      <c r="L292" s="849">
        <v>1</v>
      </c>
      <c r="M292" s="849">
        <v>6998</v>
      </c>
      <c r="N292" s="849"/>
      <c r="O292" s="849"/>
      <c r="P292" s="837"/>
      <c r="Q292" s="850"/>
    </row>
    <row r="293" spans="1:17" ht="14.4" customHeight="1" x14ac:dyDescent="0.3">
      <c r="A293" s="831" t="s">
        <v>583</v>
      </c>
      <c r="B293" s="832" t="s">
        <v>5162</v>
      </c>
      <c r="C293" s="832" t="s">
        <v>4959</v>
      </c>
      <c r="D293" s="832" t="s">
        <v>5263</v>
      </c>
      <c r="E293" s="832" t="s">
        <v>5264</v>
      </c>
      <c r="F293" s="849">
        <v>5</v>
      </c>
      <c r="G293" s="849">
        <v>0</v>
      </c>
      <c r="H293" s="849"/>
      <c r="I293" s="849">
        <v>0</v>
      </c>
      <c r="J293" s="849">
        <v>6</v>
      </c>
      <c r="K293" s="849">
        <v>0</v>
      </c>
      <c r="L293" s="849"/>
      <c r="M293" s="849">
        <v>0</v>
      </c>
      <c r="N293" s="849">
        <v>4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583</v>
      </c>
      <c r="B294" s="832" t="s">
        <v>5162</v>
      </c>
      <c r="C294" s="832" t="s">
        <v>4959</v>
      </c>
      <c r="D294" s="832" t="s">
        <v>5265</v>
      </c>
      <c r="E294" s="832" t="s">
        <v>5266</v>
      </c>
      <c r="F294" s="849">
        <v>2</v>
      </c>
      <c r="G294" s="849">
        <v>0</v>
      </c>
      <c r="H294" s="849"/>
      <c r="I294" s="849">
        <v>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583</v>
      </c>
      <c r="B295" s="832" t="s">
        <v>5162</v>
      </c>
      <c r="C295" s="832" t="s">
        <v>4959</v>
      </c>
      <c r="D295" s="832" t="s">
        <v>5267</v>
      </c>
      <c r="E295" s="832" t="s">
        <v>5268</v>
      </c>
      <c r="F295" s="849">
        <v>1</v>
      </c>
      <c r="G295" s="849">
        <v>4389</v>
      </c>
      <c r="H295" s="849">
        <v>0.96039387308533919</v>
      </c>
      <c r="I295" s="849">
        <v>4389</v>
      </c>
      <c r="J295" s="849">
        <v>1</v>
      </c>
      <c r="K295" s="849">
        <v>4570</v>
      </c>
      <c r="L295" s="849">
        <v>1</v>
      </c>
      <c r="M295" s="849">
        <v>4570</v>
      </c>
      <c r="N295" s="849"/>
      <c r="O295" s="849"/>
      <c r="P295" s="837"/>
      <c r="Q295" s="850"/>
    </row>
    <row r="296" spans="1:17" ht="14.4" customHeight="1" x14ac:dyDescent="0.3">
      <c r="A296" s="831" t="s">
        <v>583</v>
      </c>
      <c r="B296" s="832" t="s">
        <v>5162</v>
      </c>
      <c r="C296" s="832" t="s">
        <v>4959</v>
      </c>
      <c r="D296" s="832" t="s">
        <v>5269</v>
      </c>
      <c r="E296" s="832" t="s">
        <v>5270</v>
      </c>
      <c r="F296" s="849"/>
      <c r="G296" s="849"/>
      <c r="H296" s="849"/>
      <c r="I296" s="849"/>
      <c r="J296" s="849">
        <v>5</v>
      </c>
      <c r="K296" s="849">
        <v>16485</v>
      </c>
      <c r="L296" s="849">
        <v>1</v>
      </c>
      <c r="M296" s="849">
        <v>3297</v>
      </c>
      <c r="N296" s="849">
        <v>6</v>
      </c>
      <c r="O296" s="849">
        <v>19787</v>
      </c>
      <c r="P296" s="837">
        <v>1.2003033060357902</v>
      </c>
      <c r="Q296" s="850">
        <v>3297.8333333333335</v>
      </c>
    </row>
    <row r="297" spans="1:17" ht="14.4" customHeight="1" x14ac:dyDescent="0.3">
      <c r="A297" s="831" t="s">
        <v>583</v>
      </c>
      <c r="B297" s="832" t="s">
        <v>5162</v>
      </c>
      <c r="C297" s="832" t="s">
        <v>4959</v>
      </c>
      <c r="D297" s="832" t="s">
        <v>5271</v>
      </c>
      <c r="E297" s="832" t="s">
        <v>5272</v>
      </c>
      <c r="F297" s="849"/>
      <c r="G297" s="849"/>
      <c r="H297" s="849"/>
      <c r="I297" s="849"/>
      <c r="J297" s="849">
        <v>1</v>
      </c>
      <c r="K297" s="849">
        <v>0</v>
      </c>
      <c r="L297" s="849"/>
      <c r="M297" s="849">
        <v>0</v>
      </c>
      <c r="N297" s="849"/>
      <c r="O297" s="849"/>
      <c r="P297" s="837"/>
      <c r="Q297" s="850"/>
    </row>
    <row r="298" spans="1:17" ht="14.4" customHeight="1" x14ac:dyDescent="0.3">
      <c r="A298" s="831" t="s">
        <v>583</v>
      </c>
      <c r="B298" s="832" t="s">
        <v>5162</v>
      </c>
      <c r="C298" s="832" t="s">
        <v>4959</v>
      </c>
      <c r="D298" s="832" t="s">
        <v>5273</v>
      </c>
      <c r="E298" s="832" t="s">
        <v>5274</v>
      </c>
      <c r="F298" s="849">
        <v>2</v>
      </c>
      <c r="G298" s="849">
        <v>0</v>
      </c>
      <c r="H298" s="849"/>
      <c r="I298" s="849">
        <v>0</v>
      </c>
      <c r="J298" s="849">
        <v>2</v>
      </c>
      <c r="K298" s="849">
        <v>0</v>
      </c>
      <c r="L298" s="849"/>
      <c r="M298" s="849">
        <v>0</v>
      </c>
      <c r="N298" s="849">
        <v>3</v>
      </c>
      <c r="O298" s="849">
        <v>0</v>
      </c>
      <c r="P298" s="837"/>
      <c r="Q298" s="850">
        <v>0</v>
      </c>
    </row>
    <row r="299" spans="1:17" ht="14.4" customHeight="1" x14ac:dyDescent="0.3">
      <c r="A299" s="831" t="s">
        <v>583</v>
      </c>
      <c r="B299" s="832" t="s">
        <v>5162</v>
      </c>
      <c r="C299" s="832" t="s">
        <v>4959</v>
      </c>
      <c r="D299" s="832" t="s">
        <v>5275</v>
      </c>
      <c r="E299" s="832" t="s">
        <v>5276</v>
      </c>
      <c r="F299" s="849">
        <v>1</v>
      </c>
      <c r="G299" s="849">
        <v>0</v>
      </c>
      <c r="H299" s="849"/>
      <c r="I299" s="849">
        <v>0</v>
      </c>
      <c r="J299" s="849">
        <v>1</v>
      </c>
      <c r="K299" s="849">
        <v>0</v>
      </c>
      <c r="L299" s="849"/>
      <c r="M299" s="849">
        <v>0</v>
      </c>
      <c r="N299" s="849"/>
      <c r="O299" s="849"/>
      <c r="P299" s="837"/>
      <c r="Q299" s="850"/>
    </row>
    <row r="300" spans="1:17" ht="14.4" customHeight="1" x14ac:dyDescent="0.3">
      <c r="A300" s="831" t="s">
        <v>583</v>
      </c>
      <c r="B300" s="832" t="s">
        <v>5162</v>
      </c>
      <c r="C300" s="832" t="s">
        <v>4959</v>
      </c>
      <c r="D300" s="832" t="s">
        <v>5277</v>
      </c>
      <c r="E300" s="832" t="s">
        <v>5278</v>
      </c>
      <c r="F300" s="849"/>
      <c r="G300" s="849"/>
      <c r="H300" s="849"/>
      <c r="I300" s="849"/>
      <c r="J300" s="849">
        <v>1</v>
      </c>
      <c r="K300" s="849">
        <v>2988</v>
      </c>
      <c r="L300" s="849">
        <v>1</v>
      </c>
      <c r="M300" s="849">
        <v>2988</v>
      </c>
      <c r="N300" s="849"/>
      <c r="O300" s="849"/>
      <c r="P300" s="837"/>
      <c r="Q300" s="850"/>
    </row>
    <row r="301" spans="1:17" ht="14.4" customHeight="1" x14ac:dyDescent="0.3">
      <c r="A301" s="831" t="s">
        <v>583</v>
      </c>
      <c r="B301" s="832" t="s">
        <v>5162</v>
      </c>
      <c r="C301" s="832" t="s">
        <v>4959</v>
      </c>
      <c r="D301" s="832" t="s">
        <v>5279</v>
      </c>
      <c r="E301" s="832" t="s">
        <v>5280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8439</v>
      </c>
      <c r="P301" s="837"/>
      <c r="Q301" s="850">
        <v>8439</v>
      </c>
    </row>
    <row r="302" spans="1:17" ht="14.4" customHeight="1" x14ac:dyDescent="0.3">
      <c r="A302" s="831" t="s">
        <v>583</v>
      </c>
      <c r="B302" s="832" t="s">
        <v>5162</v>
      </c>
      <c r="C302" s="832" t="s">
        <v>4959</v>
      </c>
      <c r="D302" s="832" t="s">
        <v>5281</v>
      </c>
      <c r="E302" s="832" t="s">
        <v>5282</v>
      </c>
      <c r="F302" s="849">
        <v>1</v>
      </c>
      <c r="G302" s="849">
        <v>9052</v>
      </c>
      <c r="H302" s="849">
        <v>0.96937245662882843</v>
      </c>
      <c r="I302" s="849">
        <v>9052</v>
      </c>
      <c r="J302" s="849">
        <v>1</v>
      </c>
      <c r="K302" s="849">
        <v>9338</v>
      </c>
      <c r="L302" s="849">
        <v>1</v>
      </c>
      <c r="M302" s="849">
        <v>9338</v>
      </c>
      <c r="N302" s="849"/>
      <c r="O302" s="849"/>
      <c r="P302" s="837"/>
      <c r="Q302" s="850"/>
    </row>
    <row r="303" spans="1:17" ht="14.4" customHeight="1" x14ac:dyDescent="0.3">
      <c r="A303" s="831" t="s">
        <v>583</v>
      </c>
      <c r="B303" s="832" t="s">
        <v>5162</v>
      </c>
      <c r="C303" s="832" t="s">
        <v>4959</v>
      </c>
      <c r="D303" s="832" t="s">
        <v>5283</v>
      </c>
      <c r="E303" s="832" t="s">
        <v>5284</v>
      </c>
      <c r="F303" s="849"/>
      <c r="G303" s="849"/>
      <c r="H303" s="849"/>
      <c r="I303" s="849"/>
      <c r="J303" s="849">
        <v>1</v>
      </c>
      <c r="K303" s="849">
        <v>5746</v>
      </c>
      <c r="L303" s="849">
        <v>1</v>
      </c>
      <c r="M303" s="849">
        <v>5746</v>
      </c>
      <c r="N303" s="849">
        <v>1</v>
      </c>
      <c r="O303" s="849">
        <v>5748</v>
      </c>
      <c r="P303" s="837">
        <v>1.0003480682213715</v>
      </c>
      <c r="Q303" s="850">
        <v>5748</v>
      </c>
    </row>
    <row r="304" spans="1:17" ht="14.4" customHeight="1" x14ac:dyDescent="0.3">
      <c r="A304" s="831" t="s">
        <v>583</v>
      </c>
      <c r="B304" s="832" t="s">
        <v>5162</v>
      </c>
      <c r="C304" s="832" t="s">
        <v>4959</v>
      </c>
      <c r="D304" s="832" t="s">
        <v>5285</v>
      </c>
      <c r="E304" s="832" t="s">
        <v>5286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3681</v>
      </c>
      <c r="P304" s="837"/>
      <c r="Q304" s="850">
        <v>3681</v>
      </c>
    </row>
    <row r="305" spans="1:17" ht="14.4" customHeight="1" x14ac:dyDescent="0.3">
      <c r="A305" s="831" t="s">
        <v>583</v>
      </c>
      <c r="B305" s="832" t="s">
        <v>5162</v>
      </c>
      <c r="C305" s="832" t="s">
        <v>4959</v>
      </c>
      <c r="D305" s="832" t="s">
        <v>5287</v>
      </c>
      <c r="E305" s="832" t="s">
        <v>5288</v>
      </c>
      <c r="F305" s="849">
        <v>0</v>
      </c>
      <c r="G305" s="849">
        <v>0</v>
      </c>
      <c r="H305" s="849">
        <v>0</v>
      </c>
      <c r="I305" s="849"/>
      <c r="J305" s="849">
        <v>3</v>
      </c>
      <c r="K305" s="849">
        <v>14184</v>
      </c>
      <c r="L305" s="849">
        <v>1</v>
      </c>
      <c r="M305" s="849">
        <v>4728</v>
      </c>
      <c r="N305" s="849">
        <v>1</v>
      </c>
      <c r="O305" s="849">
        <v>4732</v>
      </c>
      <c r="P305" s="837">
        <v>0.33361534122955444</v>
      </c>
      <c r="Q305" s="850">
        <v>4732</v>
      </c>
    </row>
    <row r="306" spans="1:17" ht="14.4" customHeight="1" x14ac:dyDescent="0.3">
      <c r="A306" s="831" t="s">
        <v>583</v>
      </c>
      <c r="B306" s="832" t="s">
        <v>5162</v>
      </c>
      <c r="C306" s="832" t="s">
        <v>4959</v>
      </c>
      <c r="D306" s="832" t="s">
        <v>5289</v>
      </c>
      <c r="E306" s="832" t="s">
        <v>5290</v>
      </c>
      <c r="F306" s="849">
        <v>2</v>
      </c>
      <c r="G306" s="849">
        <v>9114</v>
      </c>
      <c r="H306" s="849">
        <v>1.9532790398628375</v>
      </c>
      <c r="I306" s="849">
        <v>4557</v>
      </c>
      <c r="J306" s="849">
        <v>1</v>
      </c>
      <c r="K306" s="849">
        <v>4666</v>
      </c>
      <c r="L306" s="849">
        <v>1</v>
      </c>
      <c r="M306" s="849">
        <v>4666</v>
      </c>
      <c r="N306" s="849">
        <v>3</v>
      </c>
      <c r="O306" s="849">
        <v>14001</v>
      </c>
      <c r="P306" s="837">
        <v>3.0006429489927133</v>
      </c>
      <c r="Q306" s="850">
        <v>4667</v>
      </c>
    </row>
    <row r="307" spans="1:17" ht="14.4" customHeight="1" x14ac:dyDescent="0.3">
      <c r="A307" s="831" t="s">
        <v>583</v>
      </c>
      <c r="B307" s="832" t="s">
        <v>5162</v>
      </c>
      <c r="C307" s="832" t="s">
        <v>4959</v>
      </c>
      <c r="D307" s="832" t="s">
        <v>5291</v>
      </c>
      <c r="E307" s="832" t="s">
        <v>5292</v>
      </c>
      <c r="F307" s="849"/>
      <c r="G307" s="849"/>
      <c r="H307" s="849"/>
      <c r="I307" s="849"/>
      <c r="J307" s="849">
        <v>1</v>
      </c>
      <c r="K307" s="849">
        <v>6304</v>
      </c>
      <c r="L307" s="849">
        <v>1</v>
      </c>
      <c r="M307" s="849">
        <v>6304</v>
      </c>
      <c r="N307" s="849"/>
      <c r="O307" s="849"/>
      <c r="P307" s="837"/>
      <c r="Q307" s="850"/>
    </row>
    <row r="308" spans="1:17" ht="14.4" customHeight="1" x14ac:dyDescent="0.3">
      <c r="A308" s="831" t="s">
        <v>583</v>
      </c>
      <c r="B308" s="832" t="s">
        <v>5162</v>
      </c>
      <c r="C308" s="832" t="s">
        <v>4959</v>
      </c>
      <c r="D308" s="832" t="s">
        <v>5293</v>
      </c>
      <c r="E308" s="832" t="s">
        <v>5294</v>
      </c>
      <c r="F308" s="849"/>
      <c r="G308" s="849"/>
      <c r="H308" s="849"/>
      <c r="I308" s="849"/>
      <c r="J308" s="849">
        <v>1</v>
      </c>
      <c r="K308" s="849">
        <v>0</v>
      </c>
      <c r="L308" s="849"/>
      <c r="M308" s="849">
        <v>0</v>
      </c>
      <c r="N308" s="849"/>
      <c r="O308" s="849"/>
      <c r="P308" s="837"/>
      <c r="Q308" s="850"/>
    </row>
    <row r="309" spans="1:17" ht="14.4" customHeight="1" x14ac:dyDescent="0.3">
      <c r="A309" s="831" t="s">
        <v>583</v>
      </c>
      <c r="B309" s="832" t="s">
        <v>5162</v>
      </c>
      <c r="C309" s="832" t="s">
        <v>4959</v>
      </c>
      <c r="D309" s="832" t="s">
        <v>5295</v>
      </c>
      <c r="E309" s="832" t="s">
        <v>5296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0</v>
      </c>
      <c r="P309" s="837"/>
      <c r="Q309" s="850">
        <v>0</v>
      </c>
    </row>
    <row r="310" spans="1:17" ht="14.4" customHeight="1" x14ac:dyDescent="0.3">
      <c r="A310" s="831" t="s">
        <v>583</v>
      </c>
      <c r="B310" s="832" t="s">
        <v>5162</v>
      </c>
      <c r="C310" s="832" t="s">
        <v>4959</v>
      </c>
      <c r="D310" s="832" t="s">
        <v>5297</v>
      </c>
      <c r="E310" s="832" t="s">
        <v>5298</v>
      </c>
      <c r="F310" s="849"/>
      <c r="G310" s="849"/>
      <c r="H310" s="849"/>
      <c r="I310" s="849"/>
      <c r="J310" s="849">
        <v>3</v>
      </c>
      <c r="K310" s="849">
        <v>15846</v>
      </c>
      <c r="L310" s="849">
        <v>1</v>
      </c>
      <c r="M310" s="849">
        <v>5282</v>
      </c>
      <c r="N310" s="849">
        <v>1</v>
      </c>
      <c r="O310" s="849">
        <v>5284</v>
      </c>
      <c r="P310" s="837">
        <v>0.33345954815095291</v>
      </c>
      <c r="Q310" s="850">
        <v>5284</v>
      </c>
    </row>
    <row r="311" spans="1:17" ht="14.4" customHeight="1" x14ac:dyDescent="0.3">
      <c r="A311" s="831" t="s">
        <v>583</v>
      </c>
      <c r="B311" s="832" t="s">
        <v>5162</v>
      </c>
      <c r="C311" s="832" t="s">
        <v>4959</v>
      </c>
      <c r="D311" s="832" t="s">
        <v>5299</v>
      </c>
      <c r="E311" s="832" t="s">
        <v>5300</v>
      </c>
      <c r="F311" s="849">
        <v>1</v>
      </c>
      <c r="G311" s="849">
        <v>0</v>
      </c>
      <c r="H311" s="849"/>
      <c r="I311" s="849">
        <v>0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583</v>
      </c>
      <c r="B312" s="832" t="s">
        <v>5162</v>
      </c>
      <c r="C312" s="832" t="s">
        <v>4959</v>
      </c>
      <c r="D312" s="832" t="s">
        <v>5301</v>
      </c>
      <c r="E312" s="832" t="s">
        <v>5302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11010</v>
      </c>
      <c r="P312" s="837"/>
      <c r="Q312" s="850">
        <v>11010</v>
      </c>
    </row>
    <row r="313" spans="1:17" ht="14.4" customHeight="1" x14ac:dyDescent="0.3">
      <c r="A313" s="831" t="s">
        <v>583</v>
      </c>
      <c r="B313" s="832" t="s">
        <v>5162</v>
      </c>
      <c r="C313" s="832" t="s">
        <v>4959</v>
      </c>
      <c r="D313" s="832" t="s">
        <v>5303</v>
      </c>
      <c r="E313" s="832" t="s">
        <v>5304</v>
      </c>
      <c r="F313" s="849">
        <v>1</v>
      </c>
      <c r="G313" s="849">
        <v>6056</v>
      </c>
      <c r="H313" s="849"/>
      <c r="I313" s="849">
        <v>6056</v>
      </c>
      <c r="J313" s="849"/>
      <c r="K313" s="849"/>
      <c r="L313" s="849"/>
      <c r="M313" s="849"/>
      <c r="N313" s="849">
        <v>1</v>
      </c>
      <c r="O313" s="849">
        <v>6206</v>
      </c>
      <c r="P313" s="837"/>
      <c r="Q313" s="850">
        <v>6206</v>
      </c>
    </row>
    <row r="314" spans="1:17" ht="14.4" customHeight="1" x14ac:dyDescent="0.3">
      <c r="A314" s="831" t="s">
        <v>583</v>
      </c>
      <c r="B314" s="832" t="s">
        <v>5162</v>
      </c>
      <c r="C314" s="832" t="s">
        <v>4959</v>
      </c>
      <c r="D314" s="832" t="s">
        <v>5305</v>
      </c>
      <c r="E314" s="832" t="s">
        <v>5306</v>
      </c>
      <c r="F314" s="849">
        <v>1</v>
      </c>
      <c r="G314" s="849">
        <v>3432</v>
      </c>
      <c r="H314" s="849"/>
      <c r="I314" s="849">
        <v>3432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583</v>
      </c>
      <c r="B315" s="832" t="s">
        <v>5162</v>
      </c>
      <c r="C315" s="832" t="s">
        <v>4959</v>
      </c>
      <c r="D315" s="832" t="s">
        <v>5307</v>
      </c>
      <c r="E315" s="832" t="s">
        <v>5308</v>
      </c>
      <c r="F315" s="849"/>
      <c r="G315" s="849"/>
      <c r="H315" s="849"/>
      <c r="I315" s="849"/>
      <c r="J315" s="849">
        <v>1</v>
      </c>
      <c r="K315" s="849">
        <v>8444</v>
      </c>
      <c r="L315" s="849">
        <v>1</v>
      </c>
      <c r="M315" s="849">
        <v>8444</v>
      </c>
      <c r="N315" s="849">
        <v>1</v>
      </c>
      <c r="O315" s="849">
        <v>8450</v>
      </c>
      <c r="P315" s="837">
        <v>1.0007105637138798</v>
      </c>
      <c r="Q315" s="850">
        <v>8450</v>
      </c>
    </row>
    <row r="316" spans="1:17" ht="14.4" customHeight="1" x14ac:dyDescent="0.3">
      <c r="A316" s="831" t="s">
        <v>583</v>
      </c>
      <c r="B316" s="832" t="s">
        <v>5162</v>
      </c>
      <c r="C316" s="832" t="s">
        <v>4959</v>
      </c>
      <c r="D316" s="832" t="s">
        <v>5309</v>
      </c>
      <c r="E316" s="832" t="s">
        <v>5310</v>
      </c>
      <c r="F316" s="849"/>
      <c r="G316" s="849"/>
      <c r="H316" s="849"/>
      <c r="I316" s="849"/>
      <c r="J316" s="849">
        <v>1</v>
      </c>
      <c r="K316" s="849">
        <v>0</v>
      </c>
      <c r="L316" s="849"/>
      <c r="M316" s="849">
        <v>0</v>
      </c>
      <c r="N316" s="849"/>
      <c r="O316" s="849"/>
      <c r="P316" s="837"/>
      <c r="Q316" s="850"/>
    </row>
    <row r="317" spans="1:17" ht="14.4" customHeight="1" x14ac:dyDescent="0.3">
      <c r="A317" s="831" t="s">
        <v>583</v>
      </c>
      <c r="B317" s="832" t="s">
        <v>5162</v>
      </c>
      <c r="C317" s="832" t="s">
        <v>4959</v>
      </c>
      <c r="D317" s="832" t="s">
        <v>5311</v>
      </c>
      <c r="E317" s="832" t="s">
        <v>5312</v>
      </c>
      <c r="F317" s="849"/>
      <c r="G317" s="849"/>
      <c r="H317" s="849"/>
      <c r="I317" s="849"/>
      <c r="J317" s="849">
        <v>1</v>
      </c>
      <c r="K317" s="849">
        <v>0</v>
      </c>
      <c r="L317" s="849"/>
      <c r="M317" s="849">
        <v>0</v>
      </c>
      <c r="N317" s="849"/>
      <c r="O317" s="849"/>
      <c r="P317" s="837"/>
      <c r="Q317" s="850"/>
    </row>
    <row r="318" spans="1:17" ht="14.4" customHeight="1" x14ac:dyDescent="0.3">
      <c r="A318" s="831" t="s">
        <v>583</v>
      </c>
      <c r="B318" s="832" t="s">
        <v>5162</v>
      </c>
      <c r="C318" s="832" t="s">
        <v>4959</v>
      </c>
      <c r="D318" s="832" t="s">
        <v>5313</v>
      </c>
      <c r="E318" s="832" t="s">
        <v>5314</v>
      </c>
      <c r="F318" s="849">
        <v>1</v>
      </c>
      <c r="G318" s="849">
        <v>1730</v>
      </c>
      <c r="H318" s="849"/>
      <c r="I318" s="849">
        <v>1730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583</v>
      </c>
      <c r="B319" s="832" t="s">
        <v>5162</v>
      </c>
      <c r="C319" s="832" t="s">
        <v>4959</v>
      </c>
      <c r="D319" s="832" t="s">
        <v>5315</v>
      </c>
      <c r="E319" s="832" t="s">
        <v>5316</v>
      </c>
      <c r="F319" s="849">
        <v>1</v>
      </c>
      <c r="G319" s="849">
        <v>13293</v>
      </c>
      <c r="H319" s="849"/>
      <c r="I319" s="849">
        <v>13293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583</v>
      </c>
      <c r="B320" s="832" t="s">
        <v>5162</v>
      </c>
      <c r="C320" s="832" t="s">
        <v>4959</v>
      </c>
      <c r="D320" s="832" t="s">
        <v>5317</v>
      </c>
      <c r="E320" s="832" t="s">
        <v>5318</v>
      </c>
      <c r="F320" s="849"/>
      <c r="G320" s="849"/>
      <c r="H320" s="849"/>
      <c r="I320" s="849"/>
      <c r="J320" s="849">
        <v>1</v>
      </c>
      <c r="K320" s="849">
        <v>0</v>
      </c>
      <c r="L320" s="849"/>
      <c r="M320" s="849">
        <v>0</v>
      </c>
      <c r="N320" s="849"/>
      <c r="O320" s="849"/>
      <c r="P320" s="837"/>
      <c r="Q320" s="850"/>
    </row>
    <row r="321" spans="1:17" ht="14.4" customHeight="1" x14ac:dyDescent="0.3">
      <c r="A321" s="831" t="s">
        <v>583</v>
      </c>
      <c r="B321" s="832" t="s">
        <v>5162</v>
      </c>
      <c r="C321" s="832" t="s">
        <v>4959</v>
      </c>
      <c r="D321" s="832" t="s">
        <v>5319</v>
      </c>
      <c r="E321" s="832" t="s">
        <v>5320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0</v>
      </c>
      <c r="P321" s="837"/>
      <c r="Q321" s="850">
        <v>0</v>
      </c>
    </row>
    <row r="322" spans="1:17" ht="14.4" customHeight="1" x14ac:dyDescent="0.3">
      <c r="A322" s="831" t="s">
        <v>583</v>
      </c>
      <c r="B322" s="832" t="s">
        <v>5162</v>
      </c>
      <c r="C322" s="832" t="s">
        <v>4959</v>
      </c>
      <c r="D322" s="832" t="s">
        <v>5321</v>
      </c>
      <c r="E322" s="832" t="s">
        <v>5322</v>
      </c>
      <c r="F322" s="849"/>
      <c r="G322" s="849"/>
      <c r="H322" s="849"/>
      <c r="I322" s="849"/>
      <c r="J322" s="849">
        <v>1</v>
      </c>
      <c r="K322" s="849">
        <v>0</v>
      </c>
      <c r="L322" s="849"/>
      <c r="M322" s="849">
        <v>0</v>
      </c>
      <c r="N322" s="849"/>
      <c r="O322" s="849"/>
      <c r="P322" s="837"/>
      <c r="Q322" s="850"/>
    </row>
    <row r="323" spans="1:17" ht="14.4" customHeight="1" x14ac:dyDescent="0.3">
      <c r="A323" s="831" t="s">
        <v>583</v>
      </c>
      <c r="B323" s="832" t="s">
        <v>5323</v>
      </c>
      <c r="C323" s="832" t="s">
        <v>4959</v>
      </c>
      <c r="D323" s="832" t="s">
        <v>5179</v>
      </c>
      <c r="E323" s="832" t="s">
        <v>5180</v>
      </c>
      <c r="F323" s="849"/>
      <c r="G323" s="849"/>
      <c r="H323" s="849"/>
      <c r="I323" s="849"/>
      <c r="J323" s="849">
        <v>1</v>
      </c>
      <c r="K323" s="849">
        <v>1678</v>
      </c>
      <c r="L323" s="849">
        <v>1</v>
      </c>
      <c r="M323" s="849">
        <v>1678</v>
      </c>
      <c r="N323" s="849"/>
      <c r="O323" s="849"/>
      <c r="P323" s="837"/>
      <c r="Q323" s="850"/>
    </row>
    <row r="324" spans="1:17" ht="14.4" customHeight="1" x14ac:dyDescent="0.3">
      <c r="A324" s="831" t="s">
        <v>583</v>
      </c>
      <c r="B324" s="832" t="s">
        <v>5323</v>
      </c>
      <c r="C324" s="832" t="s">
        <v>4959</v>
      </c>
      <c r="D324" s="832" t="s">
        <v>5324</v>
      </c>
      <c r="E324" s="832" t="s">
        <v>5325</v>
      </c>
      <c r="F324" s="849">
        <v>8</v>
      </c>
      <c r="G324" s="849">
        <v>5563</v>
      </c>
      <c r="H324" s="849">
        <v>1.9615655853314526</v>
      </c>
      <c r="I324" s="849">
        <v>695.375</v>
      </c>
      <c r="J324" s="849">
        <v>4</v>
      </c>
      <c r="K324" s="849">
        <v>2836</v>
      </c>
      <c r="L324" s="849">
        <v>1</v>
      </c>
      <c r="M324" s="849">
        <v>709</v>
      </c>
      <c r="N324" s="849">
        <v>3</v>
      </c>
      <c r="O324" s="849">
        <v>2130</v>
      </c>
      <c r="P324" s="837">
        <v>0.75105782792665732</v>
      </c>
      <c r="Q324" s="850">
        <v>710</v>
      </c>
    </row>
    <row r="325" spans="1:17" ht="14.4" customHeight="1" x14ac:dyDescent="0.3">
      <c r="A325" s="831" t="s">
        <v>583</v>
      </c>
      <c r="B325" s="832" t="s">
        <v>5323</v>
      </c>
      <c r="C325" s="832" t="s">
        <v>4959</v>
      </c>
      <c r="D325" s="832" t="s">
        <v>5326</v>
      </c>
      <c r="E325" s="832" t="s">
        <v>5327</v>
      </c>
      <c r="F325" s="849"/>
      <c r="G325" s="849"/>
      <c r="H325" s="849"/>
      <c r="I325" s="849"/>
      <c r="J325" s="849">
        <v>1</v>
      </c>
      <c r="K325" s="849">
        <v>207</v>
      </c>
      <c r="L325" s="849">
        <v>1</v>
      </c>
      <c r="M325" s="849">
        <v>207</v>
      </c>
      <c r="N325" s="849"/>
      <c r="O325" s="849"/>
      <c r="P325" s="837"/>
      <c r="Q325" s="850"/>
    </row>
    <row r="326" spans="1:17" ht="14.4" customHeight="1" x14ac:dyDescent="0.3">
      <c r="A326" s="831" t="s">
        <v>583</v>
      </c>
      <c r="B326" s="832" t="s">
        <v>5323</v>
      </c>
      <c r="C326" s="832" t="s">
        <v>4959</v>
      </c>
      <c r="D326" s="832" t="s">
        <v>5328</v>
      </c>
      <c r="E326" s="832" t="s">
        <v>5329</v>
      </c>
      <c r="F326" s="849">
        <v>4</v>
      </c>
      <c r="G326" s="849">
        <v>1204</v>
      </c>
      <c r="H326" s="849">
        <v>3.8964401294498381</v>
      </c>
      <c r="I326" s="849">
        <v>301</v>
      </c>
      <c r="J326" s="849">
        <v>1</v>
      </c>
      <c r="K326" s="849">
        <v>309</v>
      </c>
      <c r="L326" s="849">
        <v>1</v>
      </c>
      <c r="M326" s="849">
        <v>309</v>
      </c>
      <c r="N326" s="849"/>
      <c r="O326" s="849"/>
      <c r="P326" s="837"/>
      <c r="Q326" s="850"/>
    </row>
    <row r="327" spans="1:17" ht="14.4" customHeight="1" x14ac:dyDescent="0.3">
      <c r="A327" s="831" t="s">
        <v>583</v>
      </c>
      <c r="B327" s="832" t="s">
        <v>5323</v>
      </c>
      <c r="C327" s="832" t="s">
        <v>4959</v>
      </c>
      <c r="D327" s="832" t="s">
        <v>5330</v>
      </c>
      <c r="E327" s="832" t="s">
        <v>5331</v>
      </c>
      <c r="F327" s="849">
        <v>1</v>
      </c>
      <c r="G327" s="849">
        <v>93</v>
      </c>
      <c r="H327" s="849">
        <v>0.95876288659793818</v>
      </c>
      <c r="I327" s="849">
        <v>93</v>
      </c>
      <c r="J327" s="849">
        <v>1</v>
      </c>
      <c r="K327" s="849">
        <v>97</v>
      </c>
      <c r="L327" s="849">
        <v>1</v>
      </c>
      <c r="M327" s="849">
        <v>97</v>
      </c>
      <c r="N327" s="849">
        <v>3</v>
      </c>
      <c r="O327" s="849">
        <v>291</v>
      </c>
      <c r="P327" s="837">
        <v>3</v>
      </c>
      <c r="Q327" s="850">
        <v>97</v>
      </c>
    </row>
    <row r="328" spans="1:17" ht="14.4" customHeight="1" x14ac:dyDescent="0.3">
      <c r="A328" s="831" t="s">
        <v>583</v>
      </c>
      <c r="B328" s="832" t="s">
        <v>5323</v>
      </c>
      <c r="C328" s="832" t="s">
        <v>4959</v>
      </c>
      <c r="D328" s="832" t="s">
        <v>5332</v>
      </c>
      <c r="E328" s="832" t="s">
        <v>5333</v>
      </c>
      <c r="F328" s="849">
        <v>1</v>
      </c>
      <c r="G328" s="849">
        <v>228</v>
      </c>
      <c r="H328" s="849">
        <v>0.47499999999999998</v>
      </c>
      <c r="I328" s="849">
        <v>228</v>
      </c>
      <c r="J328" s="849">
        <v>2</v>
      </c>
      <c r="K328" s="849">
        <v>480</v>
      </c>
      <c r="L328" s="849">
        <v>1</v>
      </c>
      <c r="M328" s="849">
        <v>240</v>
      </c>
      <c r="N328" s="849"/>
      <c r="O328" s="849"/>
      <c r="P328" s="837"/>
      <c r="Q328" s="850"/>
    </row>
    <row r="329" spans="1:17" ht="14.4" customHeight="1" x14ac:dyDescent="0.3">
      <c r="A329" s="831" t="s">
        <v>583</v>
      </c>
      <c r="B329" s="832" t="s">
        <v>5323</v>
      </c>
      <c r="C329" s="832" t="s">
        <v>4959</v>
      </c>
      <c r="D329" s="832" t="s">
        <v>5334</v>
      </c>
      <c r="E329" s="832" t="s">
        <v>5335</v>
      </c>
      <c r="F329" s="849">
        <v>2</v>
      </c>
      <c r="G329" s="849">
        <v>764</v>
      </c>
      <c r="H329" s="849"/>
      <c r="I329" s="849">
        <v>382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583</v>
      </c>
      <c r="B330" s="832" t="s">
        <v>5323</v>
      </c>
      <c r="C330" s="832" t="s">
        <v>4959</v>
      </c>
      <c r="D330" s="832" t="s">
        <v>5336</v>
      </c>
      <c r="E330" s="832" t="s">
        <v>5337</v>
      </c>
      <c r="F330" s="849">
        <v>2</v>
      </c>
      <c r="G330" s="849">
        <v>7010</v>
      </c>
      <c r="H330" s="849">
        <v>0.64018264840182648</v>
      </c>
      <c r="I330" s="849">
        <v>3505</v>
      </c>
      <c r="J330" s="849">
        <v>3</v>
      </c>
      <c r="K330" s="849">
        <v>10950</v>
      </c>
      <c r="L330" s="849">
        <v>1</v>
      </c>
      <c r="M330" s="849">
        <v>3650</v>
      </c>
      <c r="N330" s="849"/>
      <c r="O330" s="849"/>
      <c r="P330" s="837"/>
      <c r="Q330" s="850"/>
    </row>
    <row r="331" spans="1:17" ht="14.4" customHeight="1" x14ac:dyDescent="0.3">
      <c r="A331" s="831" t="s">
        <v>583</v>
      </c>
      <c r="B331" s="832" t="s">
        <v>5323</v>
      </c>
      <c r="C331" s="832" t="s">
        <v>4959</v>
      </c>
      <c r="D331" s="832" t="s">
        <v>5338</v>
      </c>
      <c r="E331" s="832" t="s">
        <v>5339</v>
      </c>
      <c r="F331" s="849">
        <v>1</v>
      </c>
      <c r="G331" s="849">
        <v>3166</v>
      </c>
      <c r="H331" s="849"/>
      <c r="I331" s="849">
        <v>3166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583</v>
      </c>
      <c r="B332" s="832" t="s">
        <v>5323</v>
      </c>
      <c r="C332" s="832" t="s">
        <v>4959</v>
      </c>
      <c r="D332" s="832" t="s">
        <v>5340</v>
      </c>
      <c r="E332" s="832" t="s">
        <v>5341</v>
      </c>
      <c r="F332" s="849">
        <v>1</v>
      </c>
      <c r="G332" s="849">
        <v>4159</v>
      </c>
      <c r="H332" s="849"/>
      <c r="I332" s="849">
        <v>4159</v>
      </c>
      <c r="J332" s="849"/>
      <c r="K332" s="849"/>
      <c r="L332" s="849"/>
      <c r="M332" s="849"/>
      <c r="N332" s="849">
        <v>4</v>
      </c>
      <c r="O332" s="849">
        <v>17372</v>
      </c>
      <c r="P332" s="837"/>
      <c r="Q332" s="850">
        <v>4343</v>
      </c>
    </row>
    <row r="333" spans="1:17" ht="14.4" customHeight="1" x14ac:dyDescent="0.3">
      <c r="A333" s="831" t="s">
        <v>583</v>
      </c>
      <c r="B333" s="832" t="s">
        <v>5323</v>
      </c>
      <c r="C333" s="832" t="s">
        <v>4959</v>
      </c>
      <c r="D333" s="832" t="s">
        <v>5342</v>
      </c>
      <c r="E333" s="832" t="s">
        <v>5343</v>
      </c>
      <c r="F333" s="849">
        <v>2</v>
      </c>
      <c r="G333" s="849">
        <v>228</v>
      </c>
      <c r="H333" s="849"/>
      <c r="I333" s="849">
        <v>114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583</v>
      </c>
      <c r="B334" s="832" t="s">
        <v>5323</v>
      </c>
      <c r="C334" s="832" t="s">
        <v>4959</v>
      </c>
      <c r="D334" s="832" t="s">
        <v>5344</v>
      </c>
      <c r="E334" s="832" t="s">
        <v>5345</v>
      </c>
      <c r="F334" s="849">
        <v>2</v>
      </c>
      <c r="G334" s="849">
        <v>8646</v>
      </c>
      <c r="H334" s="849">
        <v>1.9350940017905103</v>
      </c>
      <c r="I334" s="849">
        <v>4323</v>
      </c>
      <c r="J334" s="849">
        <v>1</v>
      </c>
      <c r="K334" s="849">
        <v>4468</v>
      </c>
      <c r="L334" s="849">
        <v>1</v>
      </c>
      <c r="M334" s="849">
        <v>4468</v>
      </c>
      <c r="N334" s="849">
        <v>1</v>
      </c>
      <c r="O334" s="849">
        <v>4470</v>
      </c>
      <c r="P334" s="837">
        <v>1.0004476275738585</v>
      </c>
      <c r="Q334" s="850">
        <v>4470</v>
      </c>
    </row>
    <row r="335" spans="1:17" ht="14.4" customHeight="1" x14ac:dyDescent="0.3">
      <c r="A335" s="831" t="s">
        <v>583</v>
      </c>
      <c r="B335" s="832" t="s">
        <v>5323</v>
      </c>
      <c r="C335" s="832" t="s">
        <v>4959</v>
      </c>
      <c r="D335" s="832" t="s">
        <v>5346</v>
      </c>
      <c r="E335" s="832" t="s">
        <v>5347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2467</v>
      </c>
      <c r="P335" s="837"/>
      <c r="Q335" s="850">
        <v>2467</v>
      </c>
    </row>
    <row r="336" spans="1:17" ht="14.4" customHeight="1" x14ac:dyDescent="0.3">
      <c r="A336" s="831" t="s">
        <v>583</v>
      </c>
      <c r="B336" s="832" t="s">
        <v>5323</v>
      </c>
      <c r="C336" s="832" t="s">
        <v>4959</v>
      </c>
      <c r="D336" s="832" t="s">
        <v>5348</v>
      </c>
      <c r="E336" s="832" t="s">
        <v>5349</v>
      </c>
      <c r="F336" s="849">
        <v>8</v>
      </c>
      <c r="G336" s="849">
        <v>42896</v>
      </c>
      <c r="H336" s="849">
        <v>3.8946794988196842</v>
      </c>
      <c r="I336" s="849">
        <v>5362</v>
      </c>
      <c r="J336" s="849">
        <v>2</v>
      </c>
      <c r="K336" s="849">
        <v>11014</v>
      </c>
      <c r="L336" s="849">
        <v>1</v>
      </c>
      <c r="M336" s="849">
        <v>5507</v>
      </c>
      <c r="N336" s="849">
        <v>5</v>
      </c>
      <c r="O336" s="849">
        <v>27545</v>
      </c>
      <c r="P336" s="837">
        <v>2.5009079353550026</v>
      </c>
      <c r="Q336" s="850">
        <v>5509</v>
      </c>
    </row>
    <row r="337" spans="1:17" ht="14.4" customHeight="1" x14ac:dyDescent="0.3">
      <c r="A337" s="831" t="s">
        <v>583</v>
      </c>
      <c r="B337" s="832" t="s">
        <v>5323</v>
      </c>
      <c r="C337" s="832" t="s">
        <v>4959</v>
      </c>
      <c r="D337" s="832" t="s">
        <v>5350</v>
      </c>
      <c r="E337" s="832" t="s">
        <v>5351</v>
      </c>
      <c r="F337" s="849"/>
      <c r="G337" s="849"/>
      <c r="H337" s="849"/>
      <c r="I337" s="849"/>
      <c r="J337" s="849">
        <v>1</v>
      </c>
      <c r="K337" s="849">
        <v>9211</v>
      </c>
      <c r="L337" s="849">
        <v>1</v>
      </c>
      <c r="M337" s="849">
        <v>9211</v>
      </c>
      <c r="N337" s="849">
        <v>1</v>
      </c>
      <c r="O337" s="849">
        <v>9219</v>
      </c>
      <c r="P337" s="837">
        <v>1.0008685267614807</v>
      </c>
      <c r="Q337" s="850">
        <v>9219</v>
      </c>
    </row>
    <row r="338" spans="1:17" ht="14.4" customHeight="1" x14ac:dyDescent="0.3">
      <c r="A338" s="831" t="s">
        <v>583</v>
      </c>
      <c r="B338" s="832" t="s">
        <v>5323</v>
      </c>
      <c r="C338" s="832" t="s">
        <v>4959</v>
      </c>
      <c r="D338" s="832" t="s">
        <v>5191</v>
      </c>
      <c r="E338" s="832" t="s">
        <v>5192</v>
      </c>
      <c r="F338" s="849">
        <v>1</v>
      </c>
      <c r="G338" s="849">
        <v>2841</v>
      </c>
      <c r="H338" s="849"/>
      <c r="I338" s="849">
        <v>2841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583</v>
      </c>
      <c r="B339" s="832" t="s">
        <v>5323</v>
      </c>
      <c r="C339" s="832" t="s">
        <v>4959</v>
      </c>
      <c r="D339" s="832" t="s">
        <v>5352</v>
      </c>
      <c r="E339" s="832" t="s">
        <v>5353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1310</v>
      </c>
      <c r="P339" s="837"/>
      <c r="Q339" s="850">
        <v>1310</v>
      </c>
    </row>
    <row r="340" spans="1:17" ht="14.4" customHeight="1" x14ac:dyDescent="0.3">
      <c r="A340" s="831" t="s">
        <v>583</v>
      </c>
      <c r="B340" s="832" t="s">
        <v>5323</v>
      </c>
      <c r="C340" s="832" t="s">
        <v>4959</v>
      </c>
      <c r="D340" s="832" t="s">
        <v>5354</v>
      </c>
      <c r="E340" s="832" t="s">
        <v>5355</v>
      </c>
      <c r="F340" s="849">
        <v>7</v>
      </c>
      <c r="G340" s="849">
        <v>28574</v>
      </c>
      <c r="H340" s="849">
        <v>1.1171319102353585</v>
      </c>
      <c r="I340" s="849">
        <v>4082</v>
      </c>
      <c r="J340" s="849">
        <v>6</v>
      </c>
      <c r="K340" s="849">
        <v>25578</v>
      </c>
      <c r="L340" s="849">
        <v>1</v>
      </c>
      <c r="M340" s="849">
        <v>4263</v>
      </c>
      <c r="N340" s="849">
        <v>5</v>
      </c>
      <c r="O340" s="849">
        <v>21330</v>
      </c>
      <c r="P340" s="837">
        <v>0.83391977480647428</v>
      </c>
      <c r="Q340" s="850">
        <v>4266</v>
      </c>
    </row>
    <row r="341" spans="1:17" ht="14.4" customHeight="1" x14ac:dyDescent="0.3">
      <c r="A341" s="831" t="s">
        <v>583</v>
      </c>
      <c r="B341" s="832" t="s">
        <v>5323</v>
      </c>
      <c r="C341" s="832" t="s">
        <v>4959</v>
      </c>
      <c r="D341" s="832" t="s">
        <v>5356</v>
      </c>
      <c r="E341" s="832" t="s">
        <v>5357</v>
      </c>
      <c r="F341" s="849">
        <v>4</v>
      </c>
      <c r="G341" s="849">
        <v>3784</v>
      </c>
      <c r="H341" s="849">
        <v>1.9485066941297631</v>
      </c>
      <c r="I341" s="849">
        <v>946</v>
      </c>
      <c r="J341" s="849">
        <v>2</v>
      </c>
      <c r="K341" s="849">
        <v>1942</v>
      </c>
      <c r="L341" s="849">
        <v>1</v>
      </c>
      <c r="M341" s="849">
        <v>971</v>
      </c>
      <c r="N341" s="849">
        <v>2</v>
      </c>
      <c r="O341" s="849">
        <v>1944</v>
      </c>
      <c r="P341" s="837">
        <v>1.0010298661174046</v>
      </c>
      <c r="Q341" s="850">
        <v>972</v>
      </c>
    </row>
    <row r="342" spans="1:17" ht="14.4" customHeight="1" x14ac:dyDescent="0.3">
      <c r="A342" s="831" t="s">
        <v>583</v>
      </c>
      <c r="B342" s="832" t="s">
        <v>5323</v>
      </c>
      <c r="C342" s="832" t="s">
        <v>4959</v>
      </c>
      <c r="D342" s="832" t="s">
        <v>5358</v>
      </c>
      <c r="E342" s="832" t="s">
        <v>5359</v>
      </c>
      <c r="F342" s="849"/>
      <c r="G342" s="849"/>
      <c r="H342" s="849"/>
      <c r="I342" s="849"/>
      <c r="J342" s="849">
        <v>1</v>
      </c>
      <c r="K342" s="849">
        <v>930</v>
      </c>
      <c r="L342" s="849">
        <v>1</v>
      </c>
      <c r="M342" s="849">
        <v>930</v>
      </c>
      <c r="N342" s="849">
        <v>1</v>
      </c>
      <c r="O342" s="849">
        <v>930</v>
      </c>
      <c r="P342" s="837">
        <v>1</v>
      </c>
      <c r="Q342" s="850">
        <v>930</v>
      </c>
    </row>
    <row r="343" spans="1:17" ht="14.4" customHeight="1" x14ac:dyDescent="0.3">
      <c r="A343" s="831" t="s">
        <v>583</v>
      </c>
      <c r="B343" s="832" t="s">
        <v>5323</v>
      </c>
      <c r="C343" s="832" t="s">
        <v>4959</v>
      </c>
      <c r="D343" s="832" t="s">
        <v>5360</v>
      </c>
      <c r="E343" s="832" t="s">
        <v>5361</v>
      </c>
      <c r="F343" s="849"/>
      <c r="G343" s="849"/>
      <c r="H343" s="849"/>
      <c r="I343" s="849"/>
      <c r="J343" s="849">
        <v>1</v>
      </c>
      <c r="K343" s="849">
        <v>985</v>
      </c>
      <c r="L343" s="849">
        <v>1</v>
      </c>
      <c r="M343" s="849">
        <v>985</v>
      </c>
      <c r="N343" s="849"/>
      <c r="O343" s="849"/>
      <c r="P343" s="837"/>
      <c r="Q343" s="850"/>
    </row>
    <row r="344" spans="1:17" ht="14.4" customHeight="1" x14ac:dyDescent="0.3">
      <c r="A344" s="831" t="s">
        <v>583</v>
      </c>
      <c r="B344" s="832" t="s">
        <v>5323</v>
      </c>
      <c r="C344" s="832" t="s">
        <v>4959</v>
      </c>
      <c r="D344" s="832" t="s">
        <v>5362</v>
      </c>
      <c r="E344" s="832" t="s">
        <v>5363</v>
      </c>
      <c r="F344" s="849">
        <v>2</v>
      </c>
      <c r="G344" s="849">
        <v>5960</v>
      </c>
      <c r="H344" s="849"/>
      <c r="I344" s="849">
        <v>2980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583</v>
      </c>
      <c r="B345" s="832" t="s">
        <v>5323</v>
      </c>
      <c r="C345" s="832" t="s">
        <v>4959</v>
      </c>
      <c r="D345" s="832" t="s">
        <v>5193</v>
      </c>
      <c r="E345" s="832" t="s">
        <v>5194</v>
      </c>
      <c r="F345" s="849">
        <v>1</v>
      </c>
      <c r="G345" s="849">
        <v>819</v>
      </c>
      <c r="H345" s="849"/>
      <c r="I345" s="849">
        <v>819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583</v>
      </c>
      <c r="B346" s="832" t="s">
        <v>5323</v>
      </c>
      <c r="C346" s="832" t="s">
        <v>4959</v>
      </c>
      <c r="D346" s="832" t="s">
        <v>5364</v>
      </c>
      <c r="E346" s="832" t="s">
        <v>5365</v>
      </c>
      <c r="F346" s="849">
        <v>4</v>
      </c>
      <c r="G346" s="849">
        <v>15832</v>
      </c>
      <c r="H346" s="849">
        <v>1.9125392606909881</v>
      </c>
      <c r="I346" s="849">
        <v>3958</v>
      </c>
      <c r="J346" s="849">
        <v>2</v>
      </c>
      <c r="K346" s="849">
        <v>8278</v>
      </c>
      <c r="L346" s="849">
        <v>1</v>
      </c>
      <c r="M346" s="849">
        <v>4139</v>
      </c>
      <c r="N346" s="849">
        <v>1</v>
      </c>
      <c r="O346" s="849">
        <v>4142</v>
      </c>
      <c r="P346" s="837">
        <v>0.50036240637835228</v>
      </c>
      <c r="Q346" s="850">
        <v>4142</v>
      </c>
    </row>
    <row r="347" spans="1:17" ht="14.4" customHeight="1" x14ac:dyDescent="0.3">
      <c r="A347" s="831" t="s">
        <v>583</v>
      </c>
      <c r="B347" s="832" t="s">
        <v>5323</v>
      </c>
      <c r="C347" s="832" t="s">
        <v>4959</v>
      </c>
      <c r="D347" s="832" t="s">
        <v>5366</v>
      </c>
      <c r="E347" s="832" t="s">
        <v>5367</v>
      </c>
      <c r="F347" s="849">
        <v>3</v>
      </c>
      <c r="G347" s="849">
        <v>2025</v>
      </c>
      <c r="H347" s="849"/>
      <c r="I347" s="849">
        <v>675</v>
      </c>
      <c r="J347" s="849"/>
      <c r="K347" s="849"/>
      <c r="L347" s="849"/>
      <c r="M347" s="849"/>
      <c r="N347" s="849">
        <v>1</v>
      </c>
      <c r="O347" s="849">
        <v>688</v>
      </c>
      <c r="P347" s="837"/>
      <c r="Q347" s="850">
        <v>688</v>
      </c>
    </row>
    <row r="348" spans="1:17" ht="14.4" customHeight="1" x14ac:dyDescent="0.3">
      <c r="A348" s="831" t="s">
        <v>583</v>
      </c>
      <c r="B348" s="832" t="s">
        <v>5323</v>
      </c>
      <c r="C348" s="832" t="s">
        <v>4959</v>
      </c>
      <c r="D348" s="832" t="s">
        <v>5368</v>
      </c>
      <c r="E348" s="832" t="s">
        <v>5369</v>
      </c>
      <c r="F348" s="849">
        <v>7</v>
      </c>
      <c r="G348" s="849">
        <v>19971</v>
      </c>
      <c r="H348" s="849"/>
      <c r="I348" s="849">
        <v>2853</v>
      </c>
      <c r="J348" s="849"/>
      <c r="K348" s="849"/>
      <c r="L348" s="849"/>
      <c r="M348" s="849"/>
      <c r="N348" s="849">
        <v>4</v>
      </c>
      <c r="O348" s="849">
        <v>11808</v>
      </c>
      <c r="P348" s="837"/>
      <c r="Q348" s="850">
        <v>2952</v>
      </c>
    </row>
    <row r="349" spans="1:17" ht="14.4" customHeight="1" x14ac:dyDescent="0.3">
      <c r="A349" s="831" t="s">
        <v>583</v>
      </c>
      <c r="B349" s="832" t="s">
        <v>5323</v>
      </c>
      <c r="C349" s="832" t="s">
        <v>4959</v>
      </c>
      <c r="D349" s="832" t="s">
        <v>5370</v>
      </c>
      <c r="E349" s="832" t="s">
        <v>5371</v>
      </c>
      <c r="F349" s="849">
        <v>1</v>
      </c>
      <c r="G349" s="849">
        <v>436</v>
      </c>
      <c r="H349" s="849">
        <v>0.98198198198198194</v>
      </c>
      <c r="I349" s="849">
        <v>436</v>
      </c>
      <c r="J349" s="849">
        <v>1</v>
      </c>
      <c r="K349" s="849">
        <v>444</v>
      </c>
      <c r="L349" s="849">
        <v>1</v>
      </c>
      <c r="M349" s="849">
        <v>444</v>
      </c>
      <c r="N349" s="849">
        <v>1</v>
      </c>
      <c r="O349" s="849">
        <v>445</v>
      </c>
      <c r="P349" s="837">
        <v>1.0022522522522523</v>
      </c>
      <c r="Q349" s="850">
        <v>445</v>
      </c>
    </row>
    <row r="350" spans="1:17" ht="14.4" customHeight="1" x14ac:dyDescent="0.3">
      <c r="A350" s="831" t="s">
        <v>583</v>
      </c>
      <c r="B350" s="832" t="s">
        <v>5323</v>
      </c>
      <c r="C350" s="832" t="s">
        <v>4959</v>
      </c>
      <c r="D350" s="832" t="s">
        <v>5237</v>
      </c>
      <c r="E350" s="832" t="s">
        <v>5238</v>
      </c>
      <c r="F350" s="849">
        <v>11</v>
      </c>
      <c r="G350" s="849">
        <v>9370</v>
      </c>
      <c r="H350" s="849">
        <v>1.5474814203137903</v>
      </c>
      <c r="I350" s="849">
        <v>851.81818181818187</v>
      </c>
      <c r="J350" s="849">
        <v>7</v>
      </c>
      <c r="K350" s="849">
        <v>6055</v>
      </c>
      <c r="L350" s="849">
        <v>1</v>
      </c>
      <c r="M350" s="849">
        <v>865</v>
      </c>
      <c r="N350" s="849">
        <v>6</v>
      </c>
      <c r="O350" s="849">
        <v>5190</v>
      </c>
      <c r="P350" s="837">
        <v>0.8571428571428571</v>
      </c>
      <c r="Q350" s="850">
        <v>865</v>
      </c>
    </row>
    <row r="351" spans="1:17" ht="14.4" customHeight="1" x14ac:dyDescent="0.3">
      <c r="A351" s="831" t="s">
        <v>583</v>
      </c>
      <c r="B351" s="832" t="s">
        <v>5323</v>
      </c>
      <c r="C351" s="832" t="s">
        <v>4959</v>
      </c>
      <c r="D351" s="832" t="s">
        <v>5372</v>
      </c>
      <c r="E351" s="832" t="s">
        <v>5373</v>
      </c>
      <c r="F351" s="849">
        <v>12</v>
      </c>
      <c r="G351" s="849">
        <v>1367</v>
      </c>
      <c r="H351" s="849">
        <v>1.0356060606060606</v>
      </c>
      <c r="I351" s="849">
        <v>113.91666666666667</v>
      </c>
      <c r="J351" s="849">
        <v>11</v>
      </c>
      <c r="K351" s="849">
        <v>1320</v>
      </c>
      <c r="L351" s="849">
        <v>1</v>
      </c>
      <c r="M351" s="849">
        <v>120</v>
      </c>
      <c r="N351" s="849">
        <v>5</v>
      </c>
      <c r="O351" s="849">
        <v>600</v>
      </c>
      <c r="P351" s="837">
        <v>0.45454545454545453</v>
      </c>
      <c r="Q351" s="850">
        <v>120</v>
      </c>
    </row>
    <row r="352" spans="1:17" ht="14.4" customHeight="1" x14ac:dyDescent="0.3">
      <c r="A352" s="831" t="s">
        <v>583</v>
      </c>
      <c r="B352" s="832" t="s">
        <v>5323</v>
      </c>
      <c r="C352" s="832" t="s">
        <v>4959</v>
      </c>
      <c r="D352" s="832" t="s">
        <v>5245</v>
      </c>
      <c r="E352" s="832" t="s">
        <v>5246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3744</v>
      </c>
      <c r="P352" s="837"/>
      <c r="Q352" s="850">
        <v>3744</v>
      </c>
    </row>
    <row r="353" spans="1:17" ht="14.4" customHeight="1" x14ac:dyDescent="0.3">
      <c r="A353" s="831" t="s">
        <v>583</v>
      </c>
      <c r="B353" s="832" t="s">
        <v>5323</v>
      </c>
      <c r="C353" s="832" t="s">
        <v>4959</v>
      </c>
      <c r="D353" s="832" t="s">
        <v>5374</v>
      </c>
      <c r="E353" s="832" t="s">
        <v>5375</v>
      </c>
      <c r="F353" s="849">
        <v>4</v>
      </c>
      <c r="G353" s="849">
        <v>1244</v>
      </c>
      <c r="H353" s="849">
        <v>0.77993730407523509</v>
      </c>
      <c r="I353" s="849">
        <v>311</v>
      </c>
      <c r="J353" s="849">
        <v>5</v>
      </c>
      <c r="K353" s="849">
        <v>1595</v>
      </c>
      <c r="L353" s="849">
        <v>1</v>
      </c>
      <c r="M353" s="849">
        <v>319</v>
      </c>
      <c r="N353" s="849"/>
      <c r="O353" s="849"/>
      <c r="P353" s="837"/>
      <c r="Q353" s="850"/>
    </row>
    <row r="354" spans="1:17" ht="14.4" customHeight="1" x14ac:dyDescent="0.3">
      <c r="A354" s="831" t="s">
        <v>583</v>
      </c>
      <c r="B354" s="832" t="s">
        <v>5323</v>
      </c>
      <c r="C354" s="832" t="s">
        <v>4959</v>
      </c>
      <c r="D354" s="832" t="s">
        <v>5376</v>
      </c>
      <c r="E354" s="832" t="s">
        <v>5377</v>
      </c>
      <c r="F354" s="849"/>
      <c r="G354" s="849"/>
      <c r="H354" s="849"/>
      <c r="I354" s="849"/>
      <c r="J354" s="849">
        <v>2</v>
      </c>
      <c r="K354" s="849">
        <v>5298</v>
      </c>
      <c r="L354" s="849">
        <v>1</v>
      </c>
      <c r="M354" s="849">
        <v>2649</v>
      </c>
      <c r="N354" s="849"/>
      <c r="O354" s="849"/>
      <c r="P354" s="837"/>
      <c r="Q354" s="850"/>
    </row>
    <row r="355" spans="1:17" ht="14.4" customHeight="1" x14ac:dyDescent="0.3">
      <c r="A355" s="831" t="s">
        <v>583</v>
      </c>
      <c r="B355" s="832" t="s">
        <v>5323</v>
      </c>
      <c r="C355" s="832" t="s">
        <v>4959</v>
      </c>
      <c r="D355" s="832" t="s">
        <v>5378</v>
      </c>
      <c r="E355" s="832" t="s">
        <v>5379</v>
      </c>
      <c r="F355" s="849">
        <v>3</v>
      </c>
      <c r="G355" s="849">
        <v>16464</v>
      </c>
      <c r="H355" s="849">
        <v>0.57707676130389063</v>
      </c>
      <c r="I355" s="849">
        <v>5488</v>
      </c>
      <c r="J355" s="849">
        <v>5</v>
      </c>
      <c r="K355" s="849">
        <v>28530</v>
      </c>
      <c r="L355" s="849">
        <v>1</v>
      </c>
      <c r="M355" s="849">
        <v>5706</v>
      </c>
      <c r="N355" s="849"/>
      <c r="O355" s="849"/>
      <c r="P355" s="837"/>
      <c r="Q355" s="850"/>
    </row>
    <row r="356" spans="1:17" ht="14.4" customHeight="1" x14ac:dyDescent="0.3">
      <c r="A356" s="831" t="s">
        <v>583</v>
      </c>
      <c r="B356" s="832" t="s">
        <v>5323</v>
      </c>
      <c r="C356" s="832" t="s">
        <v>4959</v>
      </c>
      <c r="D356" s="832" t="s">
        <v>5380</v>
      </c>
      <c r="E356" s="832" t="s">
        <v>5381</v>
      </c>
      <c r="F356" s="849"/>
      <c r="G356" s="849"/>
      <c r="H356" s="849"/>
      <c r="I356" s="849"/>
      <c r="J356" s="849">
        <v>1</v>
      </c>
      <c r="K356" s="849">
        <v>2551</v>
      </c>
      <c r="L356" s="849">
        <v>1</v>
      </c>
      <c r="M356" s="849">
        <v>2551</v>
      </c>
      <c r="N356" s="849"/>
      <c r="O356" s="849"/>
      <c r="P356" s="837"/>
      <c r="Q356" s="850"/>
    </row>
    <row r="357" spans="1:17" ht="14.4" customHeight="1" x14ac:dyDescent="0.3">
      <c r="A357" s="831" t="s">
        <v>583</v>
      </c>
      <c r="B357" s="832" t="s">
        <v>5323</v>
      </c>
      <c r="C357" s="832" t="s">
        <v>4959</v>
      </c>
      <c r="D357" s="832" t="s">
        <v>5267</v>
      </c>
      <c r="E357" s="832" t="s">
        <v>5268</v>
      </c>
      <c r="F357" s="849"/>
      <c r="G357" s="849"/>
      <c r="H357" s="849"/>
      <c r="I357" s="849"/>
      <c r="J357" s="849">
        <v>2</v>
      </c>
      <c r="K357" s="849">
        <v>9140</v>
      </c>
      <c r="L357" s="849">
        <v>1</v>
      </c>
      <c r="M357" s="849">
        <v>4570</v>
      </c>
      <c r="N357" s="849">
        <v>2</v>
      </c>
      <c r="O357" s="849">
        <v>9146</v>
      </c>
      <c r="P357" s="837">
        <v>1.0006564551422319</v>
      </c>
      <c r="Q357" s="850">
        <v>4573</v>
      </c>
    </row>
    <row r="358" spans="1:17" ht="14.4" customHeight="1" x14ac:dyDescent="0.3">
      <c r="A358" s="831" t="s">
        <v>583</v>
      </c>
      <c r="B358" s="832" t="s">
        <v>5323</v>
      </c>
      <c r="C358" s="832" t="s">
        <v>4959</v>
      </c>
      <c r="D358" s="832" t="s">
        <v>5382</v>
      </c>
      <c r="E358" s="832" t="s">
        <v>5383</v>
      </c>
      <c r="F358" s="849">
        <v>1</v>
      </c>
      <c r="G358" s="849">
        <v>5853</v>
      </c>
      <c r="H358" s="849">
        <v>0.96440929312901635</v>
      </c>
      <c r="I358" s="849">
        <v>5853</v>
      </c>
      <c r="J358" s="849">
        <v>1</v>
      </c>
      <c r="K358" s="849">
        <v>6069</v>
      </c>
      <c r="L358" s="849">
        <v>1</v>
      </c>
      <c r="M358" s="849">
        <v>6069</v>
      </c>
      <c r="N358" s="849">
        <v>2</v>
      </c>
      <c r="O358" s="849">
        <v>12146</v>
      </c>
      <c r="P358" s="837">
        <v>2.0013181743285551</v>
      </c>
      <c r="Q358" s="850">
        <v>6073</v>
      </c>
    </row>
    <row r="359" spans="1:17" ht="14.4" customHeight="1" x14ac:dyDescent="0.3">
      <c r="A359" s="831" t="s">
        <v>583</v>
      </c>
      <c r="B359" s="832" t="s">
        <v>5323</v>
      </c>
      <c r="C359" s="832" t="s">
        <v>4959</v>
      </c>
      <c r="D359" s="832" t="s">
        <v>5384</v>
      </c>
      <c r="E359" s="832" t="s">
        <v>5385</v>
      </c>
      <c r="F359" s="849">
        <v>1</v>
      </c>
      <c r="G359" s="849">
        <v>1193</v>
      </c>
      <c r="H359" s="849"/>
      <c r="I359" s="849">
        <v>1193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583</v>
      </c>
      <c r="B360" s="832" t="s">
        <v>5323</v>
      </c>
      <c r="C360" s="832" t="s">
        <v>4959</v>
      </c>
      <c r="D360" s="832" t="s">
        <v>5386</v>
      </c>
      <c r="E360" s="832" t="s">
        <v>5387</v>
      </c>
      <c r="F360" s="849">
        <v>3</v>
      </c>
      <c r="G360" s="849">
        <v>24150</v>
      </c>
      <c r="H360" s="849">
        <v>2.9075367204430531</v>
      </c>
      <c r="I360" s="849">
        <v>8050</v>
      </c>
      <c r="J360" s="849">
        <v>1</v>
      </c>
      <c r="K360" s="849">
        <v>8306</v>
      </c>
      <c r="L360" s="849">
        <v>1</v>
      </c>
      <c r="M360" s="849">
        <v>8306</v>
      </c>
      <c r="N360" s="849">
        <v>1</v>
      </c>
      <c r="O360" s="849">
        <v>8312</v>
      </c>
      <c r="P360" s="837">
        <v>1.0007223693715386</v>
      </c>
      <c r="Q360" s="850">
        <v>8312</v>
      </c>
    </row>
    <row r="361" spans="1:17" ht="14.4" customHeight="1" x14ac:dyDescent="0.3">
      <c r="A361" s="831" t="s">
        <v>583</v>
      </c>
      <c r="B361" s="832" t="s">
        <v>5323</v>
      </c>
      <c r="C361" s="832" t="s">
        <v>4959</v>
      </c>
      <c r="D361" s="832" t="s">
        <v>5388</v>
      </c>
      <c r="E361" s="832" t="s">
        <v>5389</v>
      </c>
      <c r="F361" s="849">
        <v>3</v>
      </c>
      <c r="G361" s="849">
        <v>954</v>
      </c>
      <c r="H361" s="849">
        <v>0.9607250755287009</v>
      </c>
      <c r="I361" s="849">
        <v>318</v>
      </c>
      <c r="J361" s="849">
        <v>3</v>
      </c>
      <c r="K361" s="849">
        <v>993</v>
      </c>
      <c r="L361" s="849">
        <v>1</v>
      </c>
      <c r="M361" s="849">
        <v>331</v>
      </c>
      <c r="N361" s="849">
        <v>1</v>
      </c>
      <c r="O361" s="849">
        <v>331</v>
      </c>
      <c r="P361" s="837">
        <v>0.33333333333333331</v>
      </c>
      <c r="Q361" s="850">
        <v>331</v>
      </c>
    </row>
    <row r="362" spans="1:17" ht="14.4" customHeight="1" x14ac:dyDescent="0.3">
      <c r="A362" s="831" t="s">
        <v>583</v>
      </c>
      <c r="B362" s="832" t="s">
        <v>5323</v>
      </c>
      <c r="C362" s="832" t="s">
        <v>4959</v>
      </c>
      <c r="D362" s="832" t="s">
        <v>5390</v>
      </c>
      <c r="E362" s="832" t="s">
        <v>5391</v>
      </c>
      <c r="F362" s="849">
        <v>2</v>
      </c>
      <c r="G362" s="849">
        <v>2660</v>
      </c>
      <c r="H362" s="849"/>
      <c r="I362" s="849">
        <v>1330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583</v>
      </c>
      <c r="B363" s="832" t="s">
        <v>5323</v>
      </c>
      <c r="C363" s="832" t="s">
        <v>4959</v>
      </c>
      <c r="D363" s="832" t="s">
        <v>5392</v>
      </c>
      <c r="E363" s="832" t="s">
        <v>5393</v>
      </c>
      <c r="F363" s="849"/>
      <c r="G363" s="849"/>
      <c r="H363" s="849"/>
      <c r="I363" s="849"/>
      <c r="J363" s="849">
        <v>1</v>
      </c>
      <c r="K363" s="849">
        <v>1109</v>
      </c>
      <c r="L363" s="849">
        <v>1</v>
      </c>
      <c r="M363" s="849">
        <v>1109</v>
      </c>
      <c r="N363" s="849"/>
      <c r="O363" s="849"/>
      <c r="P363" s="837"/>
      <c r="Q363" s="850"/>
    </row>
    <row r="364" spans="1:17" ht="14.4" customHeight="1" x14ac:dyDescent="0.3">
      <c r="A364" s="831" t="s">
        <v>583</v>
      </c>
      <c r="B364" s="832" t="s">
        <v>5323</v>
      </c>
      <c r="C364" s="832" t="s">
        <v>4959</v>
      </c>
      <c r="D364" s="832" t="s">
        <v>5394</v>
      </c>
      <c r="E364" s="832" t="s">
        <v>5395</v>
      </c>
      <c r="F364" s="849">
        <v>1</v>
      </c>
      <c r="G364" s="849">
        <v>1212</v>
      </c>
      <c r="H364" s="849"/>
      <c r="I364" s="849">
        <v>1212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583</v>
      </c>
      <c r="B365" s="832" t="s">
        <v>5323</v>
      </c>
      <c r="C365" s="832" t="s">
        <v>4959</v>
      </c>
      <c r="D365" s="832" t="s">
        <v>5396</v>
      </c>
      <c r="E365" s="832" t="s">
        <v>5397</v>
      </c>
      <c r="F365" s="849"/>
      <c r="G365" s="849"/>
      <c r="H365" s="849"/>
      <c r="I365" s="849"/>
      <c r="J365" s="849">
        <v>1</v>
      </c>
      <c r="K365" s="849">
        <v>5208</v>
      </c>
      <c r="L365" s="849">
        <v>1</v>
      </c>
      <c r="M365" s="849">
        <v>5208</v>
      </c>
      <c r="N365" s="849"/>
      <c r="O365" s="849"/>
      <c r="P365" s="837"/>
      <c r="Q365" s="850"/>
    </row>
    <row r="366" spans="1:17" ht="14.4" customHeight="1" x14ac:dyDescent="0.3">
      <c r="A366" s="831" t="s">
        <v>583</v>
      </c>
      <c r="B366" s="832" t="s">
        <v>5323</v>
      </c>
      <c r="C366" s="832" t="s">
        <v>4959</v>
      </c>
      <c r="D366" s="832" t="s">
        <v>5398</v>
      </c>
      <c r="E366" s="832" t="s">
        <v>5399</v>
      </c>
      <c r="F366" s="849">
        <v>1</v>
      </c>
      <c r="G366" s="849">
        <v>543</v>
      </c>
      <c r="H366" s="849"/>
      <c r="I366" s="849">
        <v>543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583</v>
      </c>
      <c r="B367" s="832" t="s">
        <v>5323</v>
      </c>
      <c r="C367" s="832" t="s">
        <v>4959</v>
      </c>
      <c r="D367" s="832" t="s">
        <v>5400</v>
      </c>
      <c r="E367" s="832" t="s">
        <v>5349</v>
      </c>
      <c r="F367" s="849">
        <v>2</v>
      </c>
      <c r="G367" s="849">
        <v>1138</v>
      </c>
      <c r="H367" s="849">
        <v>1.9190556492411468</v>
      </c>
      <c r="I367" s="849">
        <v>569</v>
      </c>
      <c r="J367" s="849">
        <v>1</v>
      </c>
      <c r="K367" s="849">
        <v>593</v>
      </c>
      <c r="L367" s="849">
        <v>1</v>
      </c>
      <c r="M367" s="849">
        <v>593</v>
      </c>
      <c r="N367" s="849"/>
      <c r="O367" s="849"/>
      <c r="P367" s="837"/>
      <c r="Q367" s="850"/>
    </row>
    <row r="368" spans="1:17" ht="14.4" customHeight="1" x14ac:dyDescent="0.3">
      <c r="A368" s="831" t="s">
        <v>583</v>
      </c>
      <c r="B368" s="832" t="s">
        <v>5323</v>
      </c>
      <c r="C368" s="832" t="s">
        <v>4959</v>
      </c>
      <c r="D368" s="832" t="s">
        <v>5401</v>
      </c>
      <c r="E368" s="832" t="s">
        <v>5402</v>
      </c>
      <c r="F368" s="849">
        <v>1</v>
      </c>
      <c r="G368" s="849">
        <v>1940</v>
      </c>
      <c r="H368" s="849"/>
      <c r="I368" s="849">
        <v>1940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583</v>
      </c>
      <c r="B369" s="832" t="s">
        <v>5323</v>
      </c>
      <c r="C369" s="832" t="s">
        <v>4959</v>
      </c>
      <c r="D369" s="832" t="s">
        <v>5403</v>
      </c>
      <c r="E369" s="832" t="s">
        <v>5404</v>
      </c>
      <c r="F369" s="849"/>
      <c r="G369" s="849"/>
      <c r="H369" s="849"/>
      <c r="I369" s="849"/>
      <c r="J369" s="849"/>
      <c r="K369" s="849"/>
      <c r="L369" s="849"/>
      <c r="M369" s="849"/>
      <c r="N369" s="849">
        <v>2</v>
      </c>
      <c r="O369" s="849">
        <v>11854</v>
      </c>
      <c r="P369" s="837"/>
      <c r="Q369" s="850">
        <v>5927</v>
      </c>
    </row>
    <row r="370" spans="1:17" ht="14.4" customHeight="1" x14ac:dyDescent="0.3">
      <c r="A370" s="831" t="s">
        <v>583</v>
      </c>
      <c r="B370" s="832" t="s">
        <v>5323</v>
      </c>
      <c r="C370" s="832" t="s">
        <v>4959</v>
      </c>
      <c r="D370" s="832" t="s">
        <v>5405</v>
      </c>
      <c r="E370" s="832" t="s">
        <v>5406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2462</v>
      </c>
      <c r="P370" s="837"/>
      <c r="Q370" s="850">
        <v>2462</v>
      </c>
    </row>
    <row r="371" spans="1:17" ht="14.4" customHeight="1" x14ac:dyDescent="0.3">
      <c r="A371" s="831" t="s">
        <v>583</v>
      </c>
      <c r="B371" s="832" t="s">
        <v>5407</v>
      </c>
      <c r="C371" s="832" t="s">
        <v>4959</v>
      </c>
      <c r="D371" s="832" t="s">
        <v>5197</v>
      </c>
      <c r="E371" s="832" t="s">
        <v>5198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0</v>
      </c>
      <c r="P371" s="837"/>
      <c r="Q371" s="850">
        <v>0</v>
      </c>
    </row>
    <row r="372" spans="1:17" ht="14.4" customHeight="1" x14ac:dyDescent="0.3">
      <c r="A372" s="831" t="s">
        <v>583</v>
      </c>
      <c r="B372" s="832" t="s">
        <v>5407</v>
      </c>
      <c r="C372" s="832" t="s">
        <v>4959</v>
      </c>
      <c r="D372" s="832" t="s">
        <v>5205</v>
      </c>
      <c r="E372" s="832" t="s">
        <v>5206</v>
      </c>
      <c r="F372" s="849">
        <v>5</v>
      </c>
      <c r="G372" s="849">
        <v>0</v>
      </c>
      <c r="H372" s="849"/>
      <c r="I372" s="849">
        <v>0</v>
      </c>
      <c r="J372" s="849">
        <v>4</v>
      </c>
      <c r="K372" s="849">
        <v>0</v>
      </c>
      <c r="L372" s="849"/>
      <c r="M372" s="849">
        <v>0</v>
      </c>
      <c r="N372" s="849">
        <v>4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583</v>
      </c>
      <c r="B373" s="832" t="s">
        <v>5407</v>
      </c>
      <c r="C373" s="832" t="s">
        <v>4959</v>
      </c>
      <c r="D373" s="832" t="s">
        <v>5408</v>
      </c>
      <c r="E373" s="832" t="s">
        <v>5409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583</v>
      </c>
      <c r="B374" s="832" t="s">
        <v>5407</v>
      </c>
      <c r="C374" s="832" t="s">
        <v>4959</v>
      </c>
      <c r="D374" s="832" t="s">
        <v>5217</v>
      </c>
      <c r="E374" s="832" t="s">
        <v>5218</v>
      </c>
      <c r="F374" s="849"/>
      <c r="G374" s="849"/>
      <c r="H374" s="849"/>
      <c r="I374" s="849"/>
      <c r="J374" s="849">
        <v>1</v>
      </c>
      <c r="K374" s="849">
        <v>0</v>
      </c>
      <c r="L374" s="849"/>
      <c r="M374" s="849">
        <v>0</v>
      </c>
      <c r="N374" s="849">
        <v>1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583</v>
      </c>
      <c r="B375" s="832" t="s">
        <v>5407</v>
      </c>
      <c r="C375" s="832" t="s">
        <v>4959</v>
      </c>
      <c r="D375" s="832" t="s">
        <v>5410</v>
      </c>
      <c r="E375" s="832" t="s">
        <v>5411</v>
      </c>
      <c r="F375" s="849">
        <v>3</v>
      </c>
      <c r="G375" s="849">
        <v>0</v>
      </c>
      <c r="H375" s="849"/>
      <c r="I375" s="849">
        <v>0</v>
      </c>
      <c r="J375" s="849">
        <v>2</v>
      </c>
      <c r="K375" s="849">
        <v>0</v>
      </c>
      <c r="L375" s="849"/>
      <c r="M375" s="849">
        <v>0</v>
      </c>
      <c r="N375" s="849"/>
      <c r="O375" s="849"/>
      <c r="P375" s="837"/>
      <c r="Q375" s="850"/>
    </row>
    <row r="376" spans="1:17" ht="14.4" customHeight="1" x14ac:dyDescent="0.3">
      <c r="A376" s="831" t="s">
        <v>583</v>
      </c>
      <c r="B376" s="832" t="s">
        <v>5407</v>
      </c>
      <c r="C376" s="832" t="s">
        <v>4959</v>
      </c>
      <c r="D376" s="832" t="s">
        <v>5227</v>
      </c>
      <c r="E376" s="832" t="s">
        <v>5228</v>
      </c>
      <c r="F376" s="849">
        <v>2</v>
      </c>
      <c r="G376" s="849">
        <v>0</v>
      </c>
      <c r="H376" s="849"/>
      <c r="I376" s="849">
        <v>0</v>
      </c>
      <c r="J376" s="849">
        <v>2</v>
      </c>
      <c r="K376" s="849">
        <v>0</v>
      </c>
      <c r="L376" s="849"/>
      <c r="M376" s="849">
        <v>0</v>
      </c>
      <c r="N376" s="849">
        <v>5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583</v>
      </c>
      <c r="B377" s="832" t="s">
        <v>5407</v>
      </c>
      <c r="C377" s="832" t="s">
        <v>4959</v>
      </c>
      <c r="D377" s="832" t="s">
        <v>5370</v>
      </c>
      <c r="E377" s="832" t="s">
        <v>5371</v>
      </c>
      <c r="F377" s="849">
        <v>1</v>
      </c>
      <c r="G377" s="849">
        <v>436</v>
      </c>
      <c r="H377" s="849">
        <v>0.49099099099099097</v>
      </c>
      <c r="I377" s="849">
        <v>436</v>
      </c>
      <c r="J377" s="849">
        <v>2</v>
      </c>
      <c r="K377" s="849">
        <v>888</v>
      </c>
      <c r="L377" s="849">
        <v>1</v>
      </c>
      <c r="M377" s="849">
        <v>444</v>
      </c>
      <c r="N377" s="849"/>
      <c r="O377" s="849"/>
      <c r="P377" s="837"/>
      <c r="Q377" s="850"/>
    </row>
    <row r="378" spans="1:17" ht="14.4" customHeight="1" x14ac:dyDescent="0.3">
      <c r="A378" s="831" t="s">
        <v>583</v>
      </c>
      <c r="B378" s="832" t="s">
        <v>5407</v>
      </c>
      <c r="C378" s="832" t="s">
        <v>4959</v>
      </c>
      <c r="D378" s="832" t="s">
        <v>5251</v>
      </c>
      <c r="E378" s="832" t="s">
        <v>5252</v>
      </c>
      <c r="F378" s="849"/>
      <c r="G378" s="849"/>
      <c r="H378" s="849"/>
      <c r="I378" s="849"/>
      <c r="J378" s="849">
        <v>1</v>
      </c>
      <c r="K378" s="849">
        <v>0</v>
      </c>
      <c r="L378" s="849"/>
      <c r="M378" s="849">
        <v>0</v>
      </c>
      <c r="N378" s="849">
        <v>3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583</v>
      </c>
      <c r="B379" s="832" t="s">
        <v>5407</v>
      </c>
      <c r="C379" s="832" t="s">
        <v>4959</v>
      </c>
      <c r="D379" s="832" t="s">
        <v>5255</v>
      </c>
      <c r="E379" s="832" t="s">
        <v>5256</v>
      </c>
      <c r="F379" s="849">
        <v>2</v>
      </c>
      <c r="G379" s="849">
        <v>0</v>
      </c>
      <c r="H379" s="849"/>
      <c r="I379" s="849">
        <v>0</v>
      </c>
      <c r="J379" s="849">
        <v>2</v>
      </c>
      <c r="K379" s="849">
        <v>0</v>
      </c>
      <c r="L379" s="849"/>
      <c r="M379" s="849">
        <v>0</v>
      </c>
      <c r="N379" s="849">
        <v>1</v>
      </c>
      <c r="O379" s="849">
        <v>0</v>
      </c>
      <c r="P379" s="837"/>
      <c r="Q379" s="850">
        <v>0</v>
      </c>
    </row>
    <row r="380" spans="1:17" ht="14.4" customHeight="1" x14ac:dyDescent="0.3">
      <c r="A380" s="831" t="s">
        <v>583</v>
      </c>
      <c r="B380" s="832" t="s">
        <v>5407</v>
      </c>
      <c r="C380" s="832" t="s">
        <v>4959</v>
      </c>
      <c r="D380" s="832" t="s">
        <v>5263</v>
      </c>
      <c r="E380" s="832" t="s">
        <v>5264</v>
      </c>
      <c r="F380" s="849">
        <v>4</v>
      </c>
      <c r="G380" s="849">
        <v>0</v>
      </c>
      <c r="H380" s="849"/>
      <c r="I380" s="849">
        <v>0</v>
      </c>
      <c r="J380" s="849">
        <v>4</v>
      </c>
      <c r="K380" s="849">
        <v>0</v>
      </c>
      <c r="L380" s="849"/>
      <c r="M380" s="849">
        <v>0</v>
      </c>
      <c r="N380" s="849">
        <v>2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583</v>
      </c>
      <c r="B381" s="832" t="s">
        <v>5407</v>
      </c>
      <c r="C381" s="832" t="s">
        <v>4959</v>
      </c>
      <c r="D381" s="832" t="s">
        <v>5273</v>
      </c>
      <c r="E381" s="832" t="s">
        <v>5274</v>
      </c>
      <c r="F381" s="849">
        <v>3</v>
      </c>
      <c r="G381" s="849">
        <v>0</v>
      </c>
      <c r="H381" s="849"/>
      <c r="I381" s="849">
        <v>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583</v>
      </c>
      <c r="B382" s="832" t="s">
        <v>5407</v>
      </c>
      <c r="C382" s="832" t="s">
        <v>4959</v>
      </c>
      <c r="D382" s="832" t="s">
        <v>5287</v>
      </c>
      <c r="E382" s="832" t="s">
        <v>5288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9464</v>
      </c>
      <c r="P382" s="837"/>
      <c r="Q382" s="850">
        <v>4732</v>
      </c>
    </row>
    <row r="383" spans="1:17" ht="14.4" customHeight="1" x14ac:dyDescent="0.3">
      <c r="A383" s="831" t="s">
        <v>583</v>
      </c>
      <c r="B383" s="832" t="s">
        <v>5407</v>
      </c>
      <c r="C383" s="832" t="s">
        <v>4959</v>
      </c>
      <c r="D383" s="832" t="s">
        <v>5412</v>
      </c>
      <c r="E383" s="832" t="s">
        <v>5413</v>
      </c>
      <c r="F383" s="849">
        <v>4</v>
      </c>
      <c r="G383" s="849">
        <v>73692</v>
      </c>
      <c r="H383" s="849">
        <v>1.9716395547945205</v>
      </c>
      <c r="I383" s="849">
        <v>18423</v>
      </c>
      <c r="J383" s="849">
        <v>2</v>
      </c>
      <c r="K383" s="849">
        <v>37376</v>
      </c>
      <c r="L383" s="849">
        <v>1</v>
      </c>
      <c r="M383" s="849">
        <v>18688</v>
      </c>
      <c r="N383" s="849">
        <v>1</v>
      </c>
      <c r="O383" s="849">
        <v>18693</v>
      </c>
      <c r="P383" s="837">
        <v>0.50013377568493156</v>
      </c>
      <c r="Q383" s="850">
        <v>18693</v>
      </c>
    </row>
    <row r="384" spans="1:17" ht="14.4" customHeight="1" x14ac:dyDescent="0.3">
      <c r="A384" s="831" t="s">
        <v>583</v>
      </c>
      <c r="B384" s="832" t="s">
        <v>5407</v>
      </c>
      <c r="C384" s="832" t="s">
        <v>4959</v>
      </c>
      <c r="D384" s="832" t="s">
        <v>5414</v>
      </c>
      <c r="E384" s="832" t="s">
        <v>5415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583</v>
      </c>
      <c r="B385" s="832" t="s">
        <v>5407</v>
      </c>
      <c r="C385" s="832" t="s">
        <v>4959</v>
      </c>
      <c r="D385" s="832" t="s">
        <v>5416</v>
      </c>
      <c r="E385" s="832" t="s">
        <v>5417</v>
      </c>
      <c r="F385" s="849">
        <v>2</v>
      </c>
      <c r="G385" s="849">
        <v>0</v>
      </c>
      <c r="H385" s="849"/>
      <c r="I385" s="849">
        <v>0</v>
      </c>
      <c r="J385" s="849">
        <v>2</v>
      </c>
      <c r="K385" s="849">
        <v>0</v>
      </c>
      <c r="L385" s="849"/>
      <c r="M385" s="849">
        <v>0</v>
      </c>
      <c r="N385" s="849">
        <v>4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583</v>
      </c>
      <c r="B386" s="832" t="s">
        <v>5407</v>
      </c>
      <c r="C386" s="832" t="s">
        <v>4959</v>
      </c>
      <c r="D386" s="832" t="s">
        <v>5418</v>
      </c>
      <c r="E386" s="832" t="s">
        <v>5419</v>
      </c>
      <c r="F386" s="849">
        <v>1</v>
      </c>
      <c r="G386" s="849">
        <v>0</v>
      </c>
      <c r="H386" s="849"/>
      <c r="I386" s="849">
        <v>0</v>
      </c>
      <c r="J386" s="849"/>
      <c r="K386" s="849"/>
      <c r="L386" s="849"/>
      <c r="M386" s="849"/>
      <c r="N386" s="849">
        <v>3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583</v>
      </c>
      <c r="B387" s="832" t="s">
        <v>5407</v>
      </c>
      <c r="C387" s="832" t="s">
        <v>4959</v>
      </c>
      <c r="D387" s="832" t="s">
        <v>5420</v>
      </c>
      <c r="E387" s="832" t="s">
        <v>5421</v>
      </c>
      <c r="F387" s="849">
        <v>3</v>
      </c>
      <c r="G387" s="849">
        <v>0</v>
      </c>
      <c r="H387" s="849"/>
      <c r="I387" s="849">
        <v>0</v>
      </c>
      <c r="J387" s="849">
        <v>2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583</v>
      </c>
      <c r="B388" s="832" t="s">
        <v>5407</v>
      </c>
      <c r="C388" s="832" t="s">
        <v>4959</v>
      </c>
      <c r="D388" s="832" t="s">
        <v>5422</v>
      </c>
      <c r="E388" s="832"/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7605</v>
      </c>
      <c r="P388" s="837"/>
      <c r="Q388" s="850">
        <v>7605</v>
      </c>
    </row>
    <row r="389" spans="1:17" ht="14.4" customHeight="1" x14ac:dyDescent="0.3">
      <c r="A389" s="831" t="s">
        <v>583</v>
      </c>
      <c r="B389" s="832" t="s">
        <v>5407</v>
      </c>
      <c r="C389" s="832" t="s">
        <v>4959</v>
      </c>
      <c r="D389" s="832" t="s">
        <v>5422</v>
      </c>
      <c r="E389" s="832" t="s">
        <v>5423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15210</v>
      </c>
      <c r="P389" s="837"/>
      <c r="Q389" s="850">
        <v>7605</v>
      </c>
    </row>
    <row r="390" spans="1:17" ht="14.4" customHeight="1" x14ac:dyDescent="0.3">
      <c r="A390" s="831" t="s">
        <v>583</v>
      </c>
      <c r="B390" s="832" t="s">
        <v>5424</v>
      </c>
      <c r="C390" s="832" t="s">
        <v>4959</v>
      </c>
      <c r="D390" s="832" t="s">
        <v>5425</v>
      </c>
      <c r="E390" s="832" t="s">
        <v>5426</v>
      </c>
      <c r="F390" s="849"/>
      <c r="G390" s="849"/>
      <c r="H390" s="849"/>
      <c r="I390" s="849"/>
      <c r="J390" s="849">
        <v>2</v>
      </c>
      <c r="K390" s="849">
        <v>11400</v>
      </c>
      <c r="L390" s="849">
        <v>1</v>
      </c>
      <c r="M390" s="849">
        <v>5700</v>
      </c>
      <c r="N390" s="849">
        <v>2</v>
      </c>
      <c r="O390" s="849">
        <v>11410</v>
      </c>
      <c r="P390" s="837">
        <v>1.000877192982456</v>
      </c>
      <c r="Q390" s="850">
        <v>5705</v>
      </c>
    </row>
    <row r="391" spans="1:17" ht="14.4" customHeight="1" x14ac:dyDescent="0.3">
      <c r="A391" s="831" t="s">
        <v>583</v>
      </c>
      <c r="B391" s="832" t="s">
        <v>5424</v>
      </c>
      <c r="C391" s="832" t="s">
        <v>4959</v>
      </c>
      <c r="D391" s="832" t="s">
        <v>5427</v>
      </c>
      <c r="E391" s="832" t="s">
        <v>5428</v>
      </c>
      <c r="F391" s="849"/>
      <c r="G391" s="849"/>
      <c r="H391" s="849"/>
      <c r="I391" s="849"/>
      <c r="J391" s="849">
        <v>3</v>
      </c>
      <c r="K391" s="849">
        <v>7041</v>
      </c>
      <c r="L391" s="849">
        <v>1</v>
      </c>
      <c r="M391" s="849">
        <v>2347</v>
      </c>
      <c r="N391" s="849">
        <v>9</v>
      </c>
      <c r="O391" s="849">
        <v>21131</v>
      </c>
      <c r="P391" s="837">
        <v>3.0011362022439996</v>
      </c>
      <c r="Q391" s="850">
        <v>2347.8888888888887</v>
      </c>
    </row>
    <row r="392" spans="1:17" ht="14.4" customHeight="1" x14ac:dyDescent="0.3">
      <c r="A392" s="831" t="s">
        <v>583</v>
      </c>
      <c r="B392" s="832" t="s">
        <v>5424</v>
      </c>
      <c r="C392" s="832" t="s">
        <v>4959</v>
      </c>
      <c r="D392" s="832" t="s">
        <v>5429</v>
      </c>
      <c r="E392" s="832" t="s">
        <v>5430</v>
      </c>
      <c r="F392" s="849">
        <v>8</v>
      </c>
      <c r="G392" s="849">
        <v>1392</v>
      </c>
      <c r="H392" s="849">
        <v>0.5714285714285714</v>
      </c>
      <c r="I392" s="849">
        <v>174</v>
      </c>
      <c r="J392" s="849">
        <v>14</v>
      </c>
      <c r="K392" s="849">
        <v>2436</v>
      </c>
      <c r="L392" s="849">
        <v>1</v>
      </c>
      <c r="M392" s="849">
        <v>174</v>
      </c>
      <c r="N392" s="849">
        <v>13</v>
      </c>
      <c r="O392" s="849">
        <v>2262</v>
      </c>
      <c r="P392" s="837">
        <v>0.9285714285714286</v>
      </c>
      <c r="Q392" s="850">
        <v>174</v>
      </c>
    </row>
    <row r="393" spans="1:17" ht="14.4" customHeight="1" x14ac:dyDescent="0.3">
      <c r="A393" s="831" t="s">
        <v>583</v>
      </c>
      <c r="B393" s="832" t="s">
        <v>5424</v>
      </c>
      <c r="C393" s="832" t="s">
        <v>4959</v>
      </c>
      <c r="D393" s="832" t="s">
        <v>5431</v>
      </c>
      <c r="E393" s="832" t="s">
        <v>5432</v>
      </c>
      <c r="F393" s="849"/>
      <c r="G393" s="849"/>
      <c r="H393" s="849"/>
      <c r="I393" s="849"/>
      <c r="J393" s="849">
        <v>2</v>
      </c>
      <c r="K393" s="849">
        <v>11202</v>
      </c>
      <c r="L393" s="849">
        <v>1</v>
      </c>
      <c r="M393" s="849">
        <v>5601</v>
      </c>
      <c r="N393" s="849">
        <v>2</v>
      </c>
      <c r="O393" s="849">
        <v>11212</v>
      </c>
      <c r="P393" s="837">
        <v>1.0008926977325479</v>
      </c>
      <c r="Q393" s="850">
        <v>5606</v>
      </c>
    </row>
    <row r="394" spans="1:17" ht="14.4" customHeight="1" x14ac:dyDescent="0.3">
      <c r="A394" s="831" t="s">
        <v>583</v>
      </c>
      <c r="B394" s="832" t="s">
        <v>5424</v>
      </c>
      <c r="C394" s="832" t="s">
        <v>4959</v>
      </c>
      <c r="D394" s="832" t="s">
        <v>5433</v>
      </c>
      <c r="E394" s="832" t="s">
        <v>5434</v>
      </c>
      <c r="F394" s="849">
        <v>2</v>
      </c>
      <c r="G394" s="849">
        <v>7258</v>
      </c>
      <c r="H394" s="849">
        <v>0.38</v>
      </c>
      <c r="I394" s="849">
        <v>3629</v>
      </c>
      <c r="J394" s="849">
        <v>5</v>
      </c>
      <c r="K394" s="849">
        <v>19100</v>
      </c>
      <c r="L394" s="849">
        <v>1</v>
      </c>
      <c r="M394" s="849">
        <v>3820</v>
      </c>
      <c r="N394" s="849">
        <v>2</v>
      </c>
      <c r="O394" s="849">
        <v>7648</v>
      </c>
      <c r="P394" s="837">
        <v>0.40041884816753925</v>
      </c>
      <c r="Q394" s="850">
        <v>3824</v>
      </c>
    </row>
    <row r="395" spans="1:17" ht="14.4" customHeight="1" x14ac:dyDescent="0.3">
      <c r="A395" s="831" t="s">
        <v>583</v>
      </c>
      <c r="B395" s="832" t="s">
        <v>5424</v>
      </c>
      <c r="C395" s="832" t="s">
        <v>4959</v>
      </c>
      <c r="D395" s="832" t="s">
        <v>5435</v>
      </c>
      <c r="E395" s="832" t="s">
        <v>5436</v>
      </c>
      <c r="F395" s="849">
        <v>2</v>
      </c>
      <c r="G395" s="849">
        <v>3024</v>
      </c>
      <c r="H395" s="849">
        <v>0.94974874371859297</v>
      </c>
      <c r="I395" s="849">
        <v>1512</v>
      </c>
      <c r="J395" s="849">
        <v>2</v>
      </c>
      <c r="K395" s="849">
        <v>3184</v>
      </c>
      <c r="L395" s="849">
        <v>1</v>
      </c>
      <c r="M395" s="849">
        <v>1592</v>
      </c>
      <c r="N395" s="849">
        <v>2</v>
      </c>
      <c r="O395" s="849">
        <v>3188</v>
      </c>
      <c r="P395" s="837">
        <v>1.0012562814070352</v>
      </c>
      <c r="Q395" s="850">
        <v>1594</v>
      </c>
    </row>
    <row r="396" spans="1:17" ht="14.4" customHeight="1" x14ac:dyDescent="0.3">
      <c r="A396" s="831" t="s">
        <v>583</v>
      </c>
      <c r="B396" s="832" t="s">
        <v>5424</v>
      </c>
      <c r="C396" s="832" t="s">
        <v>4959</v>
      </c>
      <c r="D396" s="832" t="s">
        <v>5437</v>
      </c>
      <c r="E396" s="832" t="s">
        <v>5438</v>
      </c>
      <c r="F396" s="849">
        <v>2</v>
      </c>
      <c r="G396" s="849">
        <v>5444</v>
      </c>
      <c r="H396" s="849">
        <v>0.63339150668993605</v>
      </c>
      <c r="I396" s="849">
        <v>2722</v>
      </c>
      <c r="J396" s="849">
        <v>3</v>
      </c>
      <c r="K396" s="849">
        <v>8595</v>
      </c>
      <c r="L396" s="849">
        <v>1</v>
      </c>
      <c r="M396" s="849">
        <v>2865</v>
      </c>
      <c r="N396" s="849">
        <v>1</v>
      </c>
      <c r="O396" s="849">
        <v>2868</v>
      </c>
      <c r="P396" s="837">
        <v>0.33368237347294938</v>
      </c>
      <c r="Q396" s="850">
        <v>2868</v>
      </c>
    </row>
    <row r="397" spans="1:17" ht="14.4" customHeight="1" x14ac:dyDescent="0.3">
      <c r="A397" s="831" t="s">
        <v>583</v>
      </c>
      <c r="B397" s="832" t="s">
        <v>5424</v>
      </c>
      <c r="C397" s="832" t="s">
        <v>4959</v>
      </c>
      <c r="D397" s="832" t="s">
        <v>5439</v>
      </c>
      <c r="E397" s="832" t="s">
        <v>5440</v>
      </c>
      <c r="F397" s="849">
        <v>2</v>
      </c>
      <c r="G397" s="849">
        <v>2256</v>
      </c>
      <c r="H397" s="849">
        <v>0.94869638351555929</v>
      </c>
      <c r="I397" s="849">
        <v>1128</v>
      </c>
      <c r="J397" s="849">
        <v>2</v>
      </c>
      <c r="K397" s="849">
        <v>2378</v>
      </c>
      <c r="L397" s="849">
        <v>1</v>
      </c>
      <c r="M397" s="849">
        <v>1189</v>
      </c>
      <c r="N397" s="849">
        <v>2</v>
      </c>
      <c r="O397" s="849">
        <v>2382</v>
      </c>
      <c r="P397" s="837">
        <v>1.0016820857863751</v>
      </c>
      <c r="Q397" s="850">
        <v>1191</v>
      </c>
    </row>
    <row r="398" spans="1:17" ht="14.4" customHeight="1" x14ac:dyDescent="0.3">
      <c r="A398" s="831" t="s">
        <v>583</v>
      </c>
      <c r="B398" s="832" t="s">
        <v>5424</v>
      </c>
      <c r="C398" s="832" t="s">
        <v>4959</v>
      </c>
      <c r="D398" s="832" t="s">
        <v>5441</v>
      </c>
      <c r="E398" s="832" t="s">
        <v>5442</v>
      </c>
      <c r="F398" s="849"/>
      <c r="G398" s="849"/>
      <c r="H398" s="849"/>
      <c r="I398" s="849"/>
      <c r="J398" s="849">
        <v>1</v>
      </c>
      <c r="K398" s="849">
        <v>6417</v>
      </c>
      <c r="L398" s="849">
        <v>1</v>
      </c>
      <c r="M398" s="849">
        <v>6417</v>
      </c>
      <c r="N398" s="849"/>
      <c r="O398" s="849"/>
      <c r="P398" s="837"/>
      <c r="Q398" s="850"/>
    </row>
    <row r="399" spans="1:17" ht="14.4" customHeight="1" x14ac:dyDescent="0.3">
      <c r="A399" s="831" t="s">
        <v>583</v>
      </c>
      <c r="B399" s="832" t="s">
        <v>5424</v>
      </c>
      <c r="C399" s="832" t="s">
        <v>4959</v>
      </c>
      <c r="D399" s="832" t="s">
        <v>5443</v>
      </c>
      <c r="E399" s="832" t="s">
        <v>5444</v>
      </c>
      <c r="F399" s="849"/>
      <c r="G399" s="849"/>
      <c r="H399" s="849"/>
      <c r="I399" s="849"/>
      <c r="J399" s="849">
        <v>1</v>
      </c>
      <c r="K399" s="849">
        <v>3979</v>
      </c>
      <c r="L399" s="849">
        <v>1</v>
      </c>
      <c r="M399" s="849">
        <v>3979</v>
      </c>
      <c r="N399" s="849"/>
      <c r="O399" s="849"/>
      <c r="P399" s="837"/>
      <c r="Q399" s="850"/>
    </row>
    <row r="400" spans="1:17" ht="14.4" customHeight="1" x14ac:dyDescent="0.3">
      <c r="A400" s="831" t="s">
        <v>583</v>
      </c>
      <c r="B400" s="832" t="s">
        <v>5424</v>
      </c>
      <c r="C400" s="832" t="s">
        <v>4959</v>
      </c>
      <c r="D400" s="832" t="s">
        <v>5445</v>
      </c>
      <c r="E400" s="832" t="s">
        <v>5446</v>
      </c>
      <c r="F400" s="849">
        <v>1</v>
      </c>
      <c r="G400" s="849">
        <v>5356</v>
      </c>
      <c r="H400" s="849">
        <v>0.48278348656931674</v>
      </c>
      <c r="I400" s="849">
        <v>5356</v>
      </c>
      <c r="J400" s="849">
        <v>2</v>
      </c>
      <c r="K400" s="849">
        <v>11094</v>
      </c>
      <c r="L400" s="849">
        <v>1</v>
      </c>
      <c r="M400" s="849">
        <v>5547</v>
      </c>
      <c r="N400" s="849">
        <v>2</v>
      </c>
      <c r="O400" s="849">
        <v>11102</v>
      </c>
      <c r="P400" s="837">
        <v>1.0007211105101856</v>
      </c>
      <c r="Q400" s="850">
        <v>5551</v>
      </c>
    </row>
    <row r="401" spans="1:17" ht="14.4" customHeight="1" x14ac:dyDescent="0.3">
      <c r="A401" s="831" t="s">
        <v>583</v>
      </c>
      <c r="B401" s="832" t="s">
        <v>5424</v>
      </c>
      <c r="C401" s="832" t="s">
        <v>4959</v>
      </c>
      <c r="D401" s="832" t="s">
        <v>5447</v>
      </c>
      <c r="E401" s="832" t="s">
        <v>5448</v>
      </c>
      <c r="F401" s="849">
        <v>4</v>
      </c>
      <c r="G401" s="849">
        <v>5036</v>
      </c>
      <c r="H401" s="849">
        <v>0.47617246596066565</v>
      </c>
      <c r="I401" s="849">
        <v>1259</v>
      </c>
      <c r="J401" s="849">
        <v>8</v>
      </c>
      <c r="K401" s="849">
        <v>10576</v>
      </c>
      <c r="L401" s="849">
        <v>1</v>
      </c>
      <c r="M401" s="849">
        <v>1322</v>
      </c>
      <c r="N401" s="849">
        <v>4</v>
      </c>
      <c r="O401" s="849">
        <v>5296</v>
      </c>
      <c r="P401" s="837">
        <v>0.50075642965204237</v>
      </c>
      <c r="Q401" s="850">
        <v>1324</v>
      </c>
    </row>
    <row r="402" spans="1:17" ht="14.4" customHeight="1" x14ac:dyDescent="0.3">
      <c r="A402" s="831" t="s">
        <v>583</v>
      </c>
      <c r="B402" s="832" t="s">
        <v>5424</v>
      </c>
      <c r="C402" s="832" t="s">
        <v>4959</v>
      </c>
      <c r="D402" s="832" t="s">
        <v>5449</v>
      </c>
      <c r="E402" s="832" t="s">
        <v>5450</v>
      </c>
      <c r="F402" s="849">
        <v>3</v>
      </c>
      <c r="G402" s="849">
        <v>1353</v>
      </c>
      <c r="H402" s="849">
        <v>0.71210526315789469</v>
      </c>
      <c r="I402" s="849">
        <v>451</v>
      </c>
      <c r="J402" s="849">
        <v>4</v>
      </c>
      <c r="K402" s="849">
        <v>1900</v>
      </c>
      <c r="L402" s="849">
        <v>1</v>
      </c>
      <c r="M402" s="849">
        <v>475</v>
      </c>
      <c r="N402" s="849">
        <v>3</v>
      </c>
      <c r="O402" s="849">
        <v>1428</v>
      </c>
      <c r="P402" s="837">
        <v>0.75157894736842101</v>
      </c>
      <c r="Q402" s="850">
        <v>476</v>
      </c>
    </row>
    <row r="403" spans="1:17" ht="14.4" customHeight="1" x14ac:dyDescent="0.3">
      <c r="A403" s="831" t="s">
        <v>583</v>
      </c>
      <c r="B403" s="832" t="s">
        <v>5424</v>
      </c>
      <c r="C403" s="832" t="s">
        <v>4959</v>
      </c>
      <c r="D403" s="832" t="s">
        <v>5451</v>
      </c>
      <c r="E403" s="832" t="s">
        <v>5452</v>
      </c>
      <c r="F403" s="849">
        <v>1</v>
      </c>
      <c r="G403" s="849">
        <v>3967</v>
      </c>
      <c r="H403" s="849">
        <v>0.48236867704280156</v>
      </c>
      <c r="I403" s="849">
        <v>3967</v>
      </c>
      <c r="J403" s="849">
        <v>2</v>
      </c>
      <c r="K403" s="849">
        <v>8224</v>
      </c>
      <c r="L403" s="849">
        <v>1</v>
      </c>
      <c r="M403" s="849">
        <v>4112</v>
      </c>
      <c r="N403" s="849">
        <v>2</v>
      </c>
      <c r="O403" s="849">
        <v>8228</v>
      </c>
      <c r="P403" s="837">
        <v>1.0004863813229572</v>
      </c>
      <c r="Q403" s="850">
        <v>4114</v>
      </c>
    </row>
    <row r="404" spans="1:17" ht="14.4" customHeight="1" x14ac:dyDescent="0.3">
      <c r="A404" s="831" t="s">
        <v>583</v>
      </c>
      <c r="B404" s="832" t="s">
        <v>5424</v>
      </c>
      <c r="C404" s="832" t="s">
        <v>4959</v>
      </c>
      <c r="D404" s="832" t="s">
        <v>5453</v>
      </c>
      <c r="E404" s="832" t="s">
        <v>5454</v>
      </c>
      <c r="F404" s="849"/>
      <c r="G404" s="849"/>
      <c r="H404" s="849"/>
      <c r="I404" s="849"/>
      <c r="J404" s="849">
        <v>3</v>
      </c>
      <c r="K404" s="849">
        <v>1071</v>
      </c>
      <c r="L404" s="849">
        <v>1</v>
      </c>
      <c r="M404" s="849">
        <v>357</v>
      </c>
      <c r="N404" s="849"/>
      <c r="O404" s="849"/>
      <c r="P404" s="837"/>
      <c r="Q404" s="850"/>
    </row>
    <row r="405" spans="1:17" ht="14.4" customHeight="1" x14ac:dyDescent="0.3">
      <c r="A405" s="831" t="s">
        <v>583</v>
      </c>
      <c r="B405" s="832" t="s">
        <v>5424</v>
      </c>
      <c r="C405" s="832" t="s">
        <v>4959</v>
      </c>
      <c r="D405" s="832" t="s">
        <v>5455</v>
      </c>
      <c r="E405" s="832" t="s">
        <v>5456</v>
      </c>
      <c r="F405" s="849"/>
      <c r="G405" s="849"/>
      <c r="H405" s="849"/>
      <c r="I405" s="849"/>
      <c r="J405" s="849">
        <v>1</v>
      </c>
      <c r="K405" s="849">
        <v>12892</v>
      </c>
      <c r="L405" s="849">
        <v>1</v>
      </c>
      <c r="M405" s="849">
        <v>12892</v>
      </c>
      <c r="N405" s="849">
        <v>1</v>
      </c>
      <c r="O405" s="849">
        <v>12901</v>
      </c>
      <c r="P405" s="837">
        <v>1.0006981073533974</v>
      </c>
      <c r="Q405" s="850">
        <v>12901</v>
      </c>
    </row>
    <row r="406" spans="1:17" ht="14.4" customHeight="1" x14ac:dyDescent="0.3">
      <c r="A406" s="831" t="s">
        <v>583</v>
      </c>
      <c r="B406" s="832" t="s">
        <v>5424</v>
      </c>
      <c r="C406" s="832" t="s">
        <v>4959</v>
      </c>
      <c r="D406" s="832" t="s">
        <v>5457</v>
      </c>
      <c r="E406" s="832" t="s">
        <v>5458</v>
      </c>
      <c r="F406" s="849"/>
      <c r="G406" s="849"/>
      <c r="H406" s="849"/>
      <c r="I406" s="849"/>
      <c r="J406" s="849">
        <v>1</v>
      </c>
      <c r="K406" s="849">
        <v>713</v>
      </c>
      <c r="L406" s="849">
        <v>1</v>
      </c>
      <c r="M406" s="849">
        <v>713</v>
      </c>
      <c r="N406" s="849"/>
      <c r="O406" s="849"/>
      <c r="P406" s="837"/>
      <c r="Q406" s="850"/>
    </row>
    <row r="407" spans="1:17" ht="14.4" customHeight="1" x14ac:dyDescent="0.3">
      <c r="A407" s="831" t="s">
        <v>583</v>
      </c>
      <c r="B407" s="832" t="s">
        <v>5424</v>
      </c>
      <c r="C407" s="832" t="s">
        <v>4959</v>
      </c>
      <c r="D407" s="832" t="s">
        <v>5459</v>
      </c>
      <c r="E407" s="832" t="s">
        <v>5460</v>
      </c>
      <c r="F407" s="849"/>
      <c r="G407" s="849"/>
      <c r="H407" s="849"/>
      <c r="I407" s="849"/>
      <c r="J407" s="849">
        <v>1</v>
      </c>
      <c r="K407" s="849">
        <v>1445</v>
      </c>
      <c r="L407" s="849">
        <v>1</v>
      </c>
      <c r="M407" s="849">
        <v>1445</v>
      </c>
      <c r="N407" s="849"/>
      <c r="O407" s="849"/>
      <c r="P407" s="837"/>
      <c r="Q407" s="850"/>
    </row>
    <row r="408" spans="1:17" ht="14.4" customHeight="1" x14ac:dyDescent="0.3">
      <c r="A408" s="831" t="s">
        <v>583</v>
      </c>
      <c r="B408" s="832" t="s">
        <v>5424</v>
      </c>
      <c r="C408" s="832" t="s">
        <v>4959</v>
      </c>
      <c r="D408" s="832" t="s">
        <v>5461</v>
      </c>
      <c r="E408" s="832" t="s">
        <v>5462</v>
      </c>
      <c r="F408" s="849"/>
      <c r="G408" s="849"/>
      <c r="H408" s="849"/>
      <c r="I408" s="849"/>
      <c r="J408" s="849">
        <v>3</v>
      </c>
      <c r="K408" s="849">
        <v>13812</v>
      </c>
      <c r="L408" s="849">
        <v>1</v>
      </c>
      <c r="M408" s="849">
        <v>4604</v>
      </c>
      <c r="N408" s="849">
        <v>2</v>
      </c>
      <c r="O408" s="849">
        <v>9218</v>
      </c>
      <c r="P408" s="837">
        <v>0.66739067477555747</v>
      </c>
      <c r="Q408" s="850">
        <v>4609</v>
      </c>
    </row>
    <row r="409" spans="1:17" ht="14.4" customHeight="1" x14ac:dyDescent="0.3">
      <c r="A409" s="831" t="s">
        <v>583</v>
      </c>
      <c r="B409" s="832" t="s">
        <v>5424</v>
      </c>
      <c r="C409" s="832" t="s">
        <v>4959</v>
      </c>
      <c r="D409" s="832" t="s">
        <v>5463</v>
      </c>
      <c r="E409" s="832" t="s">
        <v>5464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10195</v>
      </c>
      <c r="P409" s="837"/>
      <c r="Q409" s="850">
        <v>10195</v>
      </c>
    </row>
    <row r="410" spans="1:17" ht="14.4" customHeight="1" x14ac:dyDescent="0.3">
      <c r="A410" s="831" t="s">
        <v>583</v>
      </c>
      <c r="B410" s="832" t="s">
        <v>5424</v>
      </c>
      <c r="C410" s="832" t="s">
        <v>4959</v>
      </c>
      <c r="D410" s="832" t="s">
        <v>5465</v>
      </c>
      <c r="E410" s="832" t="s">
        <v>5466</v>
      </c>
      <c r="F410" s="849"/>
      <c r="G410" s="849"/>
      <c r="H410" s="849"/>
      <c r="I410" s="849"/>
      <c r="J410" s="849">
        <v>1</v>
      </c>
      <c r="K410" s="849">
        <v>7160</v>
      </c>
      <c r="L410" s="849">
        <v>1</v>
      </c>
      <c r="M410" s="849">
        <v>7160</v>
      </c>
      <c r="N410" s="849"/>
      <c r="O410" s="849"/>
      <c r="P410" s="837"/>
      <c r="Q410" s="850"/>
    </row>
    <row r="411" spans="1:17" ht="14.4" customHeight="1" x14ac:dyDescent="0.3">
      <c r="A411" s="831" t="s">
        <v>583</v>
      </c>
      <c r="B411" s="832" t="s">
        <v>5467</v>
      </c>
      <c r="C411" s="832" t="s">
        <v>4959</v>
      </c>
      <c r="D411" s="832" t="s">
        <v>5468</v>
      </c>
      <c r="E411" s="832" t="s">
        <v>5469</v>
      </c>
      <c r="F411" s="849"/>
      <c r="G411" s="849"/>
      <c r="H411" s="849"/>
      <c r="I411" s="849"/>
      <c r="J411" s="849">
        <v>1</v>
      </c>
      <c r="K411" s="849">
        <v>1399</v>
      </c>
      <c r="L411" s="849">
        <v>1</v>
      </c>
      <c r="M411" s="849">
        <v>1399</v>
      </c>
      <c r="N411" s="849"/>
      <c r="O411" s="849"/>
      <c r="P411" s="837"/>
      <c r="Q411" s="850"/>
    </row>
    <row r="412" spans="1:17" ht="14.4" customHeight="1" x14ac:dyDescent="0.3">
      <c r="A412" s="831" t="s">
        <v>583</v>
      </c>
      <c r="B412" s="832" t="s">
        <v>5467</v>
      </c>
      <c r="C412" s="832" t="s">
        <v>4959</v>
      </c>
      <c r="D412" s="832" t="s">
        <v>5470</v>
      </c>
      <c r="E412" s="832" t="s">
        <v>5471</v>
      </c>
      <c r="F412" s="849"/>
      <c r="G412" s="849"/>
      <c r="H412" s="849"/>
      <c r="I412" s="849"/>
      <c r="J412" s="849">
        <v>1</v>
      </c>
      <c r="K412" s="849">
        <v>21420</v>
      </c>
      <c r="L412" s="849">
        <v>1</v>
      </c>
      <c r="M412" s="849">
        <v>21420</v>
      </c>
      <c r="N412" s="849"/>
      <c r="O412" s="849"/>
      <c r="P412" s="837"/>
      <c r="Q412" s="850"/>
    </row>
    <row r="413" spans="1:17" ht="14.4" customHeight="1" x14ac:dyDescent="0.3">
      <c r="A413" s="831" t="s">
        <v>583</v>
      </c>
      <c r="B413" s="832" t="s">
        <v>5467</v>
      </c>
      <c r="C413" s="832" t="s">
        <v>4959</v>
      </c>
      <c r="D413" s="832" t="s">
        <v>5472</v>
      </c>
      <c r="E413" s="832" t="s">
        <v>5473</v>
      </c>
      <c r="F413" s="849"/>
      <c r="G413" s="849"/>
      <c r="H413" s="849"/>
      <c r="I413" s="849"/>
      <c r="J413" s="849">
        <v>1</v>
      </c>
      <c r="K413" s="849">
        <v>66</v>
      </c>
      <c r="L413" s="849">
        <v>1</v>
      </c>
      <c r="M413" s="849">
        <v>66</v>
      </c>
      <c r="N413" s="849"/>
      <c r="O413" s="849"/>
      <c r="P413" s="837"/>
      <c r="Q413" s="850"/>
    </row>
    <row r="414" spans="1:17" ht="14.4" customHeight="1" x14ac:dyDescent="0.3">
      <c r="A414" s="831" t="s">
        <v>583</v>
      </c>
      <c r="B414" s="832" t="s">
        <v>5467</v>
      </c>
      <c r="C414" s="832" t="s">
        <v>4959</v>
      </c>
      <c r="D414" s="832" t="s">
        <v>5237</v>
      </c>
      <c r="E414" s="832" t="s">
        <v>5238</v>
      </c>
      <c r="F414" s="849"/>
      <c r="G414" s="849"/>
      <c r="H414" s="849"/>
      <c r="I414" s="849"/>
      <c r="J414" s="849">
        <v>1</v>
      </c>
      <c r="K414" s="849">
        <v>865</v>
      </c>
      <c r="L414" s="849">
        <v>1</v>
      </c>
      <c r="M414" s="849">
        <v>865</v>
      </c>
      <c r="N414" s="849"/>
      <c r="O414" s="849"/>
      <c r="P414" s="837"/>
      <c r="Q414" s="850"/>
    </row>
    <row r="415" spans="1:17" ht="14.4" customHeight="1" x14ac:dyDescent="0.3">
      <c r="A415" s="831" t="s">
        <v>583</v>
      </c>
      <c r="B415" s="832" t="s">
        <v>5467</v>
      </c>
      <c r="C415" s="832" t="s">
        <v>4959</v>
      </c>
      <c r="D415" s="832" t="s">
        <v>5474</v>
      </c>
      <c r="E415" s="832" t="s">
        <v>5475</v>
      </c>
      <c r="F415" s="849">
        <v>1</v>
      </c>
      <c r="G415" s="849">
        <v>1538</v>
      </c>
      <c r="H415" s="849">
        <v>0.99418228829993538</v>
      </c>
      <c r="I415" s="849">
        <v>1538</v>
      </c>
      <c r="J415" s="849">
        <v>1</v>
      </c>
      <c r="K415" s="849">
        <v>1547</v>
      </c>
      <c r="L415" s="849">
        <v>1</v>
      </c>
      <c r="M415" s="849">
        <v>1547</v>
      </c>
      <c r="N415" s="849"/>
      <c r="O415" s="849"/>
      <c r="P415" s="837"/>
      <c r="Q415" s="850"/>
    </row>
    <row r="416" spans="1:17" ht="14.4" customHeight="1" x14ac:dyDescent="0.3">
      <c r="A416" s="831" t="s">
        <v>583</v>
      </c>
      <c r="B416" s="832" t="s">
        <v>5467</v>
      </c>
      <c r="C416" s="832" t="s">
        <v>4959</v>
      </c>
      <c r="D416" s="832" t="s">
        <v>5253</v>
      </c>
      <c r="E416" s="832" t="s">
        <v>5254</v>
      </c>
      <c r="F416" s="849"/>
      <c r="G416" s="849"/>
      <c r="H416" s="849"/>
      <c r="I416" s="849"/>
      <c r="J416" s="849">
        <v>1</v>
      </c>
      <c r="K416" s="849">
        <v>364</v>
      </c>
      <c r="L416" s="849">
        <v>1</v>
      </c>
      <c r="M416" s="849">
        <v>364</v>
      </c>
      <c r="N416" s="849"/>
      <c r="O416" s="849"/>
      <c r="P416" s="837"/>
      <c r="Q416" s="850"/>
    </row>
    <row r="417" spans="1:17" ht="14.4" customHeight="1" x14ac:dyDescent="0.3">
      <c r="A417" s="831" t="s">
        <v>583</v>
      </c>
      <c r="B417" s="832" t="s">
        <v>5467</v>
      </c>
      <c r="C417" s="832" t="s">
        <v>4959</v>
      </c>
      <c r="D417" s="832" t="s">
        <v>5476</v>
      </c>
      <c r="E417" s="832" t="s">
        <v>5477</v>
      </c>
      <c r="F417" s="849">
        <v>1</v>
      </c>
      <c r="G417" s="849">
        <v>628</v>
      </c>
      <c r="H417" s="849"/>
      <c r="I417" s="849">
        <v>628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583</v>
      </c>
      <c r="B418" s="832" t="s">
        <v>5467</v>
      </c>
      <c r="C418" s="832" t="s">
        <v>4959</v>
      </c>
      <c r="D418" s="832" t="s">
        <v>5478</v>
      </c>
      <c r="E418" s="832" t="s">
        <v>5479</v>
      </c>
      <c r="F418" s="849">
        <v>1</v>
      </c>
      <c r="G418" s="849">
        <v>243</v>
      </c>
      <c r="H418" s="849"/>
      <c r="I418" s="849">
        <v>243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583</v>
      </c>
      <c r="B419" s="832" t="s">
        <v>5467</v>
      </c>
      <c r="C419" s="832" t="s">
        <v>4959</v>
      </c>
      <c r="D419" s="832" t="s">
        <v>5480</v>
      </c>
      <c r="E419" s="832" t="s">
        <v>5481</v>
      </c>
      <c r="F419" s="849"/>
      <c r="G419" s="849"/>
      <c r="H419" s="849"/>
      <c r="I419" s="849"/>
      <c r="J419" s="849">
        <v>1</v>
      </c>
      <c r="K419" s="849">
        <v>1840</v>
      </c>
      <c r="L419" s="849">
        <v>1</v>
      </c>
      <c r="M419" s="849">
        <v>1840</v>
      </c>
      <c r="N419" s="849"/>
      <c r="O419" s="849"/>
      <c r="P419" s="837"/>
      <c r="Q419" s="850"/>
    </row>
    <row r="420" spans="1:17" ht="14.4" customHeight="1" x14ac:dyDescent="0.3">
      <c r="A420" s="831" t="s">
        <v>583</v>
      </c>
      <c r="B420" s="832" t="s">
        <v>5467</v>
      </c>
      <c r="C420" s="832" t="s">
        <v>4959</v>
      </c>
      <c r="D420" s="832" t="s">
        <v>5482</v>
      </c>
      <c r="E420" s="832" t="s">
        <v>5483</v>
      </c>
      <c r="F420" s="849"/>
      <c r="G420" s="849"/>
      <c r="H420" s="849"/>
      <c r="I420" s="849"/>
      <c r="J420" s="849">
        <v>1</v>
      </c>
      <c r="K420" s="849">
        <v>1839</v>
      </c>
      <c r="L420" s="849">
        <v>1</v>
      </c>
      <c r="M420" s="849">
        <v>1839</v>
      </c>
      <c r="N420" s="849"/>
      <c r="O420" s="849"/>
      <c r="P420" s="837"/>
      <c r="Q420" s="850"/>
    </row>
    <row r="421" spans="1:17" ht="14.4" customHeight="1" x14ac:dyDescent="0.3">
      <c r="A421" s="831" t="s">
        <v>583</v>
      </c>
      <c r="B421" s="832" t="s">
        <v>5467</v>
      </c>
      <c r="C421" s="832" t="s">
        <v>4959</v>
      </c>
      <c r="D421" s="832" t="s">
        <v>5484</v>
      </c>
      <c r="E421" s="832" t="s">
        <v>5485</v>
      </c>
      <c r="F421" s="849"/>
      <c r="G421" s="849"/>
      <c r="H421" s="849"/>
      <c r="I421" s="849"/>
      <c r="J421" s="849">
        <v>1</v>
      </c>
      <c r="K421" s="849">
        <v>5228</v>
      </c>
      <c r="L421" s="849">
        <v>1</v>
      </c>
      <c r="M421" s="849">
        <v>5228</v>
      </c>
      <c r="N421" s="849"/>
      <c r="O421" s="849"/>
      <c r="P421" s="837"/>
      <c r="Q421" s="850"/>
    </row>
    <row r="422" spans="1:17" ht="14.4" customHeight="1" x14ac:dyDescent="0.3">
      <c r="A422" s="831" t="s">
        <v>583</v>
      </c>
      <c r="B422" s="832" t="s">
        <v>4972</v>
      </c>
      <c r="C422" s="832" t="s">
        <v>4959</v>
      </c>
      <c r="D422" s="832" t="s">
        <v>5486</v>
      </c>
      <c r="E422" s="832" t="s">
        <v>5487</v>
      </c>
      <c r="F422" s="849"/>
      <c r="G422" s="849"/>
      <c r="H422" s="849"/>
      <c r="I422" s="849"/>
      <c r="J422" s="849"/>
      <c r="K422" s="849"/>
      <c r="L422" s="849"/>
      <c r="M422" s="849"/>
      <c r="N422" s="849">
        <v>3</v>
      </c>
      <c r="O422" s="849">
        <v>2253</v>
      </c>
      <c r="P422" s="837"/>
      <c r="Q422" s="850">
        <v>751</v>
      </c>
    </row>
    <row r="423" spans="1:17" ht="14.4" customHeight="1" x14ac:dyDescent="0.3">
      <c r="A423" s="831" t="s">
        <v>583</v>
      </c>
      <c r="B423" s="832" t="s">
        <v>4972</v>
      </c>
      <c r="C423" s="832" t="s">
        <v>4959</v>
      </c>
      <c r="D423" s="832" t="s">
        <v>5488</v>
      </c>
      <c r="E423" s="832" t="s">
        <v>5489</v>
      </c>
      <c r="F423" s="849"/>
      <c r="G423" s="849"/>
      <c r="H423" s="849"/>
      <c r="I423" s="849"/>
      <c r="J423" s="849">
        <v>2</v>
      </c>
      <c r="K423" s="849">
        <v>722</v>
      </c>
      <c r="L423" s="849">
        <v>1</v>
      </c>
      <c r="M423" s="849">
        <v>361</v>
      </c>
      <c r="N423" s="849">
        <v>1</v>
      </c>
      <c r="O423" s="849">
        <v>362</v>
      </c>
      <c r="P423" s="837">
        <v>0.50138504155124652</v>
      </c>
      <c r="Q423" s="850">
        <v>362</v>
      </c>
    </row>
    <row r="424" spans="1:17" ht="14.4" customHeight="1" x14ac:dyDescent="0.3">
      <c r="A424" s="831" t="s">
        <v>583</v>
      </c>
      <c r="B424" s="832" t="s">
        <v>4972</v>
      </c>
      <c r="C424" s="832" t="s">
        <v>4959</v>
      </c>
      <c r="D424" s="832" t="s">
        <v>5490</v>
      </c>
      <c r="E424" s="832" t="s">
        <v>5491</v>
      </c>
      <c r="F424" s="849">
        <v>2</v>
      </c>
      <c r="G424" s="849">
        <v>704</v>
      </c>
      <c r="H424" s="849">
        <v>1.9078590785907859</v>
      </c>
      <c r="I424" s="849">
        <v>352</v>
      </c>
      <c r="J424" s="849">
        <v>1</v>
      </c>
      <c r="K424" s="849">
        <v>369</v>
      </c>
      <c r="L424" s="849">
        <v>1</v>
      </c>
      <c r="M424" s="849">
        <v>369</v>
      </c>
      <c r="N424" s="849"/>
      <c r="O424" s="849"/>
      <c r="P424" s="837"/>
      <c r="Q424" s="850"/>
    </row>
    <row r="425" spans="1:17" ht="14.4" customHeight="1" x14ac:dyDescent="0.3">
      <c r="A425" s="831" t="s">
        <v>583</v>
      </c>
      <c r="B425" s="832" t="s">
        <v>4972</v>
      </c>
      <c r="C425" s="832" t="s">
        <v>4959</v>
      </c>
      <c r="D425" s="832" t="s">
        <v>5492</v>
      </c>
      <c r="E425" s="832" t="s">
        <v>5493</v>
      </c>
      <c r="F425" s="849">
        <v>1</v>
      </c>
      <c r="G425" s="849">
        <v>924</v>
      </c>
      <c r="H425" s="849">
        <v>0.47142857142857142</v>
      </c>
      <c r="I425" s="849">
        <v>924</v>
      </c>
      <c r="J425" s="849">
        <v>2</v>
      </c>
      <c r="K425" s="849">
        <v>1960</v>
      </c>
      <c r="L425" s="849">
        <v>1</v>
      </c>
      <c r="M425" s="849">
        <v>980</v>
      </c>
      <c r="N425" s="849"/>
      <c r="O425" s="849"/>
      <c r="P425" s="837"/>
      <c r="Q425" s="850"/>
    </row>
    <row r="426" spans="1:17" ht="14.4" customHeight="1" x14ac:dyDescent="0.3">
      <c r="A426" s="831" t="s">
        <v>583</v>
      </c>
      <c r="B426" s="832" t="s">
        <v>4972</v>
      </c>
      <c r="C426" s="832" t="s">
        <v>4959</v>
      </c>
      <c r="D426" s="832" t="s">
        <v>5494</v>
      </c>
      <c r="E426" s="832" t="s">
        <v>5495</v>
      </c>
      <c r="F426" s="849"/>
      <c r="G426" s="849"/>
      <c r="H426" s="849"/>
      <c r="I426" s="849"/>
      <c r="J426" s="849">
        <v>2</v>
      </c>
      <c r="K426" s="849">
        <v>758</v>
      </c>
      <c r="L426" s="849">
        <v>1</v>
      </c>
      <c r="M426" s="849">
        <v>379</v>
      </c>
      <c r="N426" s="849"/>
      <c r="O426" s="849"/>
      <c r="P426" s="837"/>
      <c r="Q426" s="850"/>
    </row>
    <row r="427" spans="1:17" ht="14.4" customHeight="1" x14ac:dyDescent="0.3">
      <c r="A427" s="831" t="s">
        <v>583</v>
      </c>
      <c r="B427" s="832" t="s">
        <v>4972</v>
      </c>
      <c r="C427" s="832" t="s">
        <v>4959</v>
      </c>
      <c r="D427" s="832" t="s">
        <v>5496</v>
      </c>
      <c r="E427" s="832" t="s">
        <v>5497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164</v>
      </c>
      <c r="P427" s="837"/>
      <c r="Q427" s="850">
        <v>164</v>
      </c>
    </row>
    <row r="428" spans="1:17" ht="14.4" customHeight="1" x14ac:dyDescent="0.3">
      <c r="A428" s="831" t="s">
        <v>583</v>
      </c>
      <c r="B428" s="832" t="s">
        <v>4972</v>
      </c>
      <c r="C428" s="832" t="s">
        <v>4959</v>
      </c>
      <c r="D428" s="832" t="s">
        <v>5498</v>
      </c>
      <c r="E428" s="832" t="s">
        <v>5499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7326</v>
      </c>
      <c r="P428" s="837"/>
      <c r="Q428" s="850">
        <v>7326</v>
      </c>
    </row>
    <row r="429" spans="1:17" ht="14.4" customHeight="1" x14ac:dyDescent="0.3">
      <c r="A429" s="831" t="s">
        <v>583</v>
      </c>
      <c r="B429" s="832" t="s">
        <v>4972</v>
      </c>
      <c r="C429" s="832" t="s">
        <v>4959</v>
      </c>
      <c r="D429" s="832" t="s">
        <v>5500</v>
      </c>
      <c r="E429" s="832" t="s">
        <v>5501</v>
      </c>
      <c r="F429" s="849">
        <v>1</v>
      </c>
      <c r="G429" s="849">
        <v>4478</v>
      </c>
      <c r="H429" s="849"/>
      <c r="I429" s="849">
        <v>4478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583</v>
      </c>
      <c r="B430" s="832" t="s">
        <v>4972</v>
      </c>
      <c r="C430" s="832" t="s">
        <v>4959</v>
      </c>
      <c r="D430" s="832" t="s">
        <v>5502</v>
      </c>
      <c r="E430" s="832" t="s">
        <v>5503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712</v>
      </c>
      <c r="P430" s="837"/>
      <c r="Q430" s="850">
        <v>712</v>
      </c>
    </row>
    <row r="431" spans="1:17" ht="14.4" customHeight="1" x14ac:dyDescent="0.3">
      <c r="A431" s="831" t="s">
        <v>583</v>
      </c>
      <c r="B431" s="832" t="s">
        <v>4972</v>
      </c>
      <c r="C431" s="832" t="s">
        <v>4959</v>
      </c>
      <c r="D431" s="832" t="s">
        <v>5193</v>
      </c>
      <c r="E431" s="832" t="s">
        <v>5194</v>
      </c>
      <c r="F431" s="849"/>
      <c r="G431" s="849"/>
      <c r="H431" s="849"/>
      <c r="I431" s="849"/>
      <c r="J431" s="849">
        <v>1</v>
      </c>
      <c r="K431" s="849">
        <v>836</v>
      </c>
      <c r="L431" s="849">
        <v>1</v>
      </c>
      <c r="M431" s="849">
        <v>836</v>
      </c>
      <c r="N431" s="849"/>
      <c r="O431" s="849"/>
      <c r="P431" s="837"/>
      <c r="Q431" s="850"/>
    </row>
    <row r="432" spans="1:17" ht="14.4" customHeight="1" x14ac:dyDescent="0.3">
      <c r="A432" s="831" t="s">
        <v>583</v>
      </c>
      <c r="B432" s="832" t="s">
        <v>4972</v>
      </c>
      <c r="C432" s="832" t="s">
        <v>4959</v>
      </c>
      <c r="D432" s="832" t="s">
        <v>5504</v>
      </c>
      <c r="E432" s="832" t="s">
        <v>5505</v>
      </c>
      <c r="F432" s="849"/>
      <c r="G432" s="849"/>
      <c r="H432" s="849"/>
      <c r="I432" s="849"/>
      <c r="J432" s="849">
        <v>5</v>
      </c>
      <c r="K432" s="849">
        <v>12805</v>
      </c>
      <c r="L432" s="849">
        <v>1</v>
      </c>
      <c r="M432" s="849">
        <v>2561</v>
      </c>
      <c r="N432" s="849">
        <v>4</v>
      </c>
      <c r="O432" s="849">
        <v>10256</v>
      </c>
      <c r="P432" s="837">
        <v>0.80093713393205779</v>
      </c>
      <c r="Q432" s="850">
        <v>2564</v>
      </c>
    </row>
    <row r="433" spans="1:17" ht="14.4" customHeight="1" x14ac:dyDescent="0.3">
      <c r="A433" s="831" t="s">
        <v>583</v>
      </c>
      <c r="B433" s="832" t="s">
        <v>4972</v>
      </c>
      <c r="C433" s="832" t="s">
        <v>4959</v>
      </c>
      <c r="D433" s="832" t="s">
        <v>5506</v>
      </c>
      <c r="E433" s="832" t="s">
        <v>5507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3121</v>
      </c>
      <c r="P433" s="837"/>
      <c r="Q433" s="850">
        <v>3121</v>
      </c>
    </row>
    <row r="434" spans="1:17" ht="14.4" customHeight="1" x14ac:dyDescent="0.3">
      <c r="A434" s="831" t="s">
        <v>583</v>
      </c>
      <c r="B434" s="832" t="s">
        <v>4972</v>
      </c>
      <c r="C434" s="832" t="s">
        <v>4959</v>
      </c>
      <c r="D434" s="832" t="s">
        <v>5508</v>
      </c>
      <c r="E434" s="832" t="s">
        <v>5509</v>
      </c>
      <c r="F434" s="849"/>
      <c r="G434" s="849"/>
      <c r="H434" s="849"/>
      <c r="I434" s="849"/>
      <c r="J434" s="849">
        <v>3</v>
      </c>
      <c r="K434" s="849">
        <v>1932</v>
      </c>
      <c r="L434" s="849">
        <v>1</v>
      </c>
      <c r="M434" s="849">
        <v>644</v>
      </c>
      <c r="N434" s="849"/>
      <c r="O434" s="849"/>
      <c r="P434" s="837"/>
      <c r="Q434" s="850"/>
    </row>
    <row r="435" spans="1:17" ht="14.4" customHeight="1" x14ac:dyDescent="0.3">
      <c r="A435" s="831" t="s">
        <v>583</v>
      </c>
      <c r="B435" s="832" t="s">
        <v>4972</v>
      </c>
      <c r="C435" s="832" t="s">
        <v>4959</v>
      </c>
      <c r="D435" s="832" t="s">
        <v>5510</v>
      </c>
      <c r="E435" s="832" t="s">
        <v>5511</v>
      </c>
      <c r="F435" s="849">
        <v>1</v>
      </c>
      <c r="G435" s="849">
        <v>1475</v>
      </c>
      <c r="H435" s="849">
        <v>0.47642118863049093</v>
      </c>
      <c r="I435" s="849">
        <v>1475</v>
      </c>
      <c r="J435" s="849">
        <v>2</v>
      </c>
      <c r="K435" s="849">
        <v>3096</v>
      </c>
      <c r="L435" s="849">
        <v>1</v>
      </c>
      <c r="M435" s="849">
        <v>1548</v>
      </c>
      <c r="N435" s="849"/>
      <c r="O435" s="849"/>
      <c r="P435" s="837"/>
      <c r="Q435" s="850"/>
    </row>
    <row r="436" spans="1:17" ht="14.4" customHeight="1" x14ac:dyDescent="0.3">
      <c r="A436" s="831" t="s">
        <v>583</v>
      </c>
      <c r="B436" s="832" t="s">
        <v>4972</v>
      </c>
      <c r="C436" s="832" t="s">
        <v>4959</v>
      </c>
      <c r="D436" s="832" t="s">
        <v>5512</v>
      </c>
      <c r="E436" s="832" t="s">
        <v>5513</v>
      </c>
      <c r="F436" s="849"/>
      <c r="G436" s="849"/>
      <c r="H436" s="849"/>
      <c r="I436" s="849"/>
      <c r="J436" s="849"/>
      <c r="K436" s="849"/>
      <c r="L436" s="849"/>
      <c r="M436" s="849"/>
      <c r="N436" s="849">
        <v>3</v>
      </c>
      <c r="O436" s="849">
        <v>9930</v>
      </c>
      <c r="P436" s="837"/>
      <c r="Q436" s="850">
        <v>3310</v>
      </c>
    </row>
    <row r="437" spans="1:17" ht="14.4" customHeight="1" x14ac:dyDescent="0.3">
      <c r="A437" s="831" t="s">
        <v>583</v>
      </c>
      <c r="B437" s="832" t="s">
        <v>5514</v>
      </c>
      <c r="C437" s="832" t="s">
        <v>4959</v>
      </c>
      <c r="D437" s="832" t="s">
        <v>5515</v>
      </c>
      <c r="E437" s="832" t="s">
        <v>5516</v>
      </c>
      <c r="F437" s="849">
        <v>1</v>
      </c>
      <c r="G437" s="849">
        <v>2664</v>
      </c>
      <c r="H437" s="849"/>
      <c r="I437" s="849">
        <v>2664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583</v>
      </c>
      <c r="B438" s="832" t="s">
        <v>4992</v>
      </c>
      <c r="C438" s="832" t="s">
        <v>5026</v>
      </c>
      <c r="D438" s="832" t="s">
        <v>5140</v>
      </c>
      <c r="E438" s="832" t="s">
        <v>5141</v>
      </c>
      <c r="F438" s="849">
        <v>3</v>
      </c>
      <c r="G438" s="849">
        <v>6930</v>
      </c>
      <c r="H438" s="849">
        <v>0.74626865671641784</v>
      </c>
      <c r="I438" s="849">
        <v>2310</v>
      </c>
      <c r="J438" s="849">
        <v>4.0199999999999996</v>
      </c>
      <c r="K438" s="849">
        <v>9286.2000000000007</v>
      </c>
      <c r="L438" s="849">
        <v>1</v>
      </c>
      <c r="M438" s="849">
        <v>2310.0000000000005</v>
      </c>
      <c r="N438" s="849">
        <v>4</v>
      </c>
      <c r="O438" s="849">
        <v>9240</v>
      </c>
      <c r="P438" s="837">
        <v>0.99502487562189046</v>
      </c>
      <c r="Q438" s="850">
        <v>2310</v>
      </c>
    </row>
    <row r="439" spans="1:17" ht="14.4" customHeight="1" x14ac:dyDescent="0.3">
      <c r="A439" s="831" t="s">
        <v>583</v>
      </c>
      <c r="B439" s="832" t="s">
        <v>4992</v>
      </c>
      <c r="C439" s="832" t="s">
        <v>5026</v>
      </c>
      <c r="D439" s="832" t="s">
        <v>5073</v>
      </c>
      <c r="E439" s="832" t="s">
        <v>5074</v>
      </c>
      <c r="F439" s="849">
        <v>37</v>
      </c>
      <c r="G439" s="849">
        <v>33475.75</v>
      </c>
      <c r="H439" s="849">
        <v>0.86046511627906974</v>
      </c>
      <c r="I439" s="849">
        <v>904.75</v>
      </c>
      <c r="J439" s="849">
        <v>43</v>
      </c>
      <c r="K439" s="849">
        <v>38904.25</v>
      </c>
      <c r="L439" s="849">
        <v>1</v>
      </c>
      <c r="M439" s="849">
        <v>904.75</v>
      </c>
      <c r="N439" s="849">
        <v>44</v>
      </c>
      <c r="O439" s="849">
        <v>39809</v>
      </c>
      <c r="P439" s="837">
        <v>1.0232558139534884</v>
      </c>
      <c r="Q439" s="850">
        <v>904.75</v>
      </c>
    </row>
    <row r="440" spans="1:17" ht="14.4" customHeight="1" x14ac:dyDescent="0.3">
      <c r="A440" s="831" t="s">
        <v>583</v>
      </c>
      <c r="B440" s="832" t="s">
        <v>4992</v>
      </c>
      <c r="C440" s="832" t="s">
        <v>5026</v>
      </c>
      <c r="D440" s="832" t="s">
        <v>5029</v>
      </c>
      <c r="E440" s="832" t="s">
        <v>5030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485.28</v>
      </c>
      <c r="P440" s="837"/>
      <c r="Q440" s="850">
        <v>242.64</v>
      </c>
    </row>
    <row r="441" spans="1:17" ht="14.4" customHeight="1" x14ac:dyDescent="0.3">
      <c r="A441" s="831" t="s">
        <v>583</v>
      </c>
      <c r="B441" s="832" t="s">
        <v>4992</v>
      </c>
      <c r="C441" s="832" t="s">
        <v>5026</v>
      </c>
      <c r="D441" s="832" t="s">
        <v>5517</v>
      </c>
      <c r="E441" s="832" t="s">
        <v>5518</v>
      </c>
      <c r="F441" s="849">
        <v>-1</v>
      </c>
      <c r="G441" s="849">
        <v>-65290.91</v>
      </c>
      <c r="H441" s="849"/>
      <c r="I441" s="849">
        <v>65290.91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583</v>
      </c>
      <c r="B442" s="832" t="s">
        <v>4992</v>
      </c>
      <c r="C442" s="832" t="s">
        <v>4959</v>
      </c>
      <c r="D442" s="832" t="s">
        <v>4984</v>
      </c>
      <c r="E442" s="832" t="s">
        <v>4985</v>
      </c>
      <c r="F442" s="849">
        <v>26</v>
      </c>
      <c r="G442" s="849">
        <v>4914</v>
      </c>
      <c r="H442" s="849">
        <v>0.9</v>
      </c>
      <c r="I442" s="849">
        <v>189</v>
      </c>
      <c r="J442" s="849">
        <v>28</v>
      </c>
      <c r="K442" s="849">
        <v>5460</v>
      </c>
      <c r="L442" s="849">
        <v>1</v>
      </c>
      <c r="M442" s="849">
        <v>195</v>
      </c>
      <c r="N442" s="849">
        <v>19</v>
      </c>
      <c r="O442" s="849">
        <v>3724</v>
      </c>
      <c r="P442" s="837">
        <v>0.68205128205128207</v>
      </c>
      <c r="Q442" s="850">
        <v>196</v>
      </c>
    </row>
    <row r="443" spans="1:17" ht="14.4" customHeight="1" x14ac:dyDescent="0.3">
      <c r="A443" s="831" t="s">
        <v>583</v>
      </c>
      <c r="B443" s="832" t="s">
        <v>4992</v>
      </c>
      <c r="C443" s="832" t="s">
        <v>4959</v>
      </c>
      <c r="D443" s="832" t="s">
        <v>5122</v>
      </c>
      <c r="E443" s="832" t="s">
        <v>5123</v>
      </c>
      <c r="F443" s="849">
        <v>2</v>
      </c>
      <c r="G443" s="849">
        <v>2280</v>
      </c>
      <c r="H443" s="849">
        <v>0.21876799078871617</v>
      </c>
      <c r="I443" s="849">
        <v>1140</v>
      </c>
      <c r="J443" s="849">
        <v>9</v>
      </c>
      <c r="K443" s="849">
        <v>10422</v>
      </c>
      <c r="L443" s="849">
        <v>1</v>
      </c>
      <c r="M443" s="849">
        <v>1158</v>
      </c>
      <c r="N443" s="849">
        <v>6</v>
      </c>
      <c r="O443" s="849">
        <v>6954</v>
      </c>
      <c r="P443" s="837">
        <v>0.66724237190558433</v>
      </c>
      <c r="Q443" s="850">
        <v>1159</v>
      </c>
    </row>
    <row r="444" spans="1:17" ht="14.4" customHeight="1" x14ac:dyDescent="0.3">
      <c r="A444" s="831" t="s">
        <v>583</v>
      </c>
      <c r="B444" s="832" t="s">
        <v>4992</v>
      </c>
      <c r="C444" s="832" t="s">
        <v>4959</v>
      </c>
      <c r="D444" s="832" t="s">
        <v>5041</v>
      </c>
      <c r="E444" s="832" t="s">
        <v>5042</v>
      </c>
      <c r="F444" s="849"/>
      <c r="G444" s="849"/>
      <c r="H444" s="849"/>
      <c r="I444" s="849"/>
      <c r="J444" s="849">
        <v>2</v>
      </c>
      <c r="K444" s="849">
        <v>74</v>
      </c>
      <c r="L444" s="849">
        <v>1</v>
      </c>
      <c r="M444" s="849">
        <v>37</v>
      </c>
      <c r="N444" s="849"/>
      <c r="O444" s="849"/>
      <c r="P444" s="837"/>
      <c r="Q444" s="850"/>
    </row>
    <row r="445" spans="1:17" ht="14.4" customHeight="1" x14ac:dyDescent="0.3">
      <c r="A445" s="831" t="s">
        <v>583</v>
      </c>
      <c r="B445" s="832" t="s">
        <v>4992</v>
      </c>
      <c r="C445" s="832" t="s">
        <v>4959</v>
      </c>
      <c r="D445" s="832" t="s">
        <v>4960</v>
      </c>
      <c r="E445" s="832" t="s">
        <v>4961</v>
      </c>
      <c r="F445" s="849">
        <v>203</v>
      </c>
      <c r="G445" s="849">
        <v>47705</v>
      </c>
      <c r="H445" s="849">
        <v>0.83359544279024256</v>
      </c>
      <c r="I445" s="849">
        <v>235</v>
      </c>
      <c r="J445" s="849">
        <v>228</v>
      </c>
      <c r="K445" s="849">
        <v>57228</v>
      </c>
      <c r="L445" s="849">
        <v>1</v>
      </c>
      <c r="M445" s="849">
        <v>251</v>
      </c>
      <c r="N445" s="849">
        <v>219</v>
      </c>
      <c r="O445" s="849">
        <v>54969</v>
      </c>
      <c r="P445" s="837">
        <v>0.96052631578947367</v>
      </c>
      <c r="Q445" s="850">
        <v>251</v>
      </c>
    </row>
    <row r="446" spans="1:17" ht="14.4" customHeight="1" x14ac:dyDescent="0.3">
      <c r="A446" s="831" t="s">
        <v>583</v>
      </c>
      <c r="B446" s="832" t="s">
        <v>4992</v>
      </c>
      <c r="C446" s="832" t="s">
        <v>4959</v>
      </c>
      <c r="D446" s="832" t="s">
        <v>4963</v>
      </c>
      <c r="E446" s="832" t="s">
        <v>4964</v>
      </c>
      <c r="F446" s="849">
        <v>28</v>
      </c>
      <c r="G446" s="849">
        <v>3304</v>
      </c>
      <c r="H446" s="849">
        <v>0.77124183006535951</v>
      </c>
      <c r="I446" s="849">
        <v>118</v>
      </c>
      <c r="J446" s="849">
        <v>34</v>
      </c>
      <c r="K446" s="849">
        <v>4284</v>
      </c>
      <c r="L446" s="849">
        <v>1</v>
      </c>
      <c r="M446" s="849">
        <v>126</v>
      </c>
      <c r="N446" s="849">
        <v>24</v>
      </c>
      <c r="O446" s="849">
        <v>3024</v>
      </c>
      <c r="P446" s="837">
        <v>0.70588235294117652</v>
      </c>
      <c r="Q446" s="850">
        <v>126</v>
      </c>
    </row>
    <row r="447" spans="1:17" ht="14.4" customHeight="1" x14ac:dyDescent="0.3">
      <c r="A447" s="831" t="s">
        <v>583</v>
      </c>
      <c r="B447" s="832" t="s">
        <v>4992</v>
      </c>
      <c r="C447" s="832" t="s">
        <v>4959</v>
      </c>
      <c r="D447" s="832" t="s">
        <v>5075</v>
      </c>
      <c r="E447" s="832" t="s">
        <v>4990</v>
      </c>
      <c r="F447" s="849">
        <v>2</v>
      </c>
      <c r="G447" s="849">
        <v>646</v>
      </c>
      <c r="H447" s="849">
        <v>0.65055387713997981</v>
      </c>
      <c r="I447" s="849">
        <v>323</v>
      </c>
      <c r="J447" s="849">
        <v>3</v>
      </c>
      <c r="K447" s="849">
        <v>993</v>
      </c>
      <c r="L447" s="849">
        <v>1</v>
      </c>
      <c r="M447" s="849">
        <v>331</v>
      </c>
      <c r="N447" s="849"/>
      <c r="O447" s="849"/>
      <c r="P447" s="837"/>
      <c r="Q447" s="850"/>
    </row>
    <row r="448" spans="1:17" ht="14.4" customHeight="1" x14ac:dyDescent="0.3">
      <c r="A448" s="831" t="s">
        <v>583</v>
      </c>
      <c r="B448" s="832" t="s">
        <v>4992</v>
      </c>
      <c r="C448" s="832" t="s">
        <v>4959</v>
      </c>
      <c r="D448" s="832" t="s">
        <v>5076</v>
      </c>
      <c r="E448" s="832" t="s">
        <v>4979</v>
      </c>
      <c r="F448" s="849">
        <v>4</v>
      </c>
      <c r="G448" s="849">
        <v>1948</v>
      </c>
      <c r="H448" s="849">
        <v>1.3117845117845117</v>
      </c>
      <c r="I448" s="849">
        <v>487</v>
      </c>
      <c r="J448" s="849">
        <v>3</v>
      </c>
      <c r="K448" s="849">
        <v>1485</v>
      </c>
      <c r="L448" s="849">
        <v>1</v>
      </c>
      <c r="M448" s="849">
        <v>495</v>
      </c>
      <c r="N448" s="849"/>
      <c r="O448" s="849"/>
      <c r="P448" s="837"/>
      <c r="Q448" s="850"/>
    </row>
    <row r="449" spans="1:17" ht="14.4" customHeight="1" x14ac:dyDescent="0.3">
      <c r="A449" s="831" t="s">
        <v>583</v>
      </c>
      <c r="B449" s="832" t="s">
        <v>4992</v>
      </c>
      <c r="C449" s="832" t="s">
        <v>4959</v>
      </c>
      <c r="D449" s="832" t="s">
        <v>5077</v>
      </c>
      <c r="E449" s="832" t="s">
        <v>5078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688</v>
      </c>
      <c r="P449" s="837"/>
      <c r="Q449" s="850">
        <v>688</v>
      </c>
    </row>
    <row r="450" spans="1:17" ht="14.4" customHeight="1" x14ac:dyDescent="0.3">
      <c r="A450" s="831" t="s">
        <v>583</v>
      </c>
      <c r="B450" s="832" t="s">
        <v>4992</v>
      </c>
      <c r="C450" s="832" t="s">
        <v>4959</v>
      </c>
      <c r="D450" s="832" t="s">
        <v>4978</v>
      </c>
      <c r="E450" s="832" t="s">
        <v>4979</v>
      </c>
      <c r="F450" s="849">
        <v>16</v>
      </c>
      <c r="G450" s="849">
        <v>8944</v>
      </c>
      <c r="H450" s="849">
        <v>1.7496087636932707</v>
      </c>
      <c r="I450" s="849">
        <v>559</v>
      </c>
      <c r="J450" s="849">
        <v>9</v>
      </c>
      <c r="K450" s="849">
        <v>5112</v>
      </c>
      <c r="L450" s="849">
        <v>1</v>
      </c>
      <c r="M450" s="849">
        <v>568</v>
      </c>
      <c r="N450" s="849">
        <v>11</v>
      </c>
      <c r="O450" s="849">
        <v>6248</v>
      </c>
      <c r="P450" s="837">
        <v>1.2222222222222223</v>
      </c>
      <c r="Q450" s="850">
        <v>568</v>
      </c>
    </row>
    <row r="451" spans="1:17" ht="14.4" customHeight="1" x14ac:dyDescent="0.3">
      <c r="A451" s="831" t="s">
        <v>583</v>
      </c>
      <c r="B451" s="832" t="s">
        <v>4992</v>
      </c>
      <c r="C451" s="832" t="s">
        <v>4959</v>
      </c>
      <c r="D451" s="832" t="s">
        <v>5079</v>
      </c>
      <c r="E451" s="832" t="s">
        <v>5078</v>
      </c>
      <c r="F451" s="849">
        <v>8</v>
      </c>
      <c r="G451" s="849">
        <v>6016</v>
      </c>
      <c r="H451" s="849">
        <v>0.65878230398598336</v>
      </c>
      <c r="I451" s="849">
        <v>752</v>
      </c>
      <c r="J451" s="849">
        <v>12</v>
      </c>
      <c r="K451" s="849">
        <v>9132</v>
      </c>
      <c r="L451" s="849">
        <v>1</v>
      </c>
      <c r="M451" s="849">
        <v>761</v>
      </c>
      <c r="N451" s="849">
        <v>5</v>
      </c>
      <c r="O451" s="849">
        <v>3805</v>
      </c>
      <c r="P451" s="837">
        <v>0.41666666666666669</v>
      </c>
      <c r="Q451" s="850">
        <v>761</v>
      </c>
    </row>
    <row r="452" spans="1:17" ht="14.4" customHeight="1" x14ac:dyDescent="0.3">
      <c r="A452" s="831" t="s">
        <v>583</v>
      </c>
      <c r="B452" s="832" t="s">
        <v>4992</v>
      </c>
      <c r="C452" s="832" t="s">
        <v>4959</v>
      </c>
      <c r="D452" s="832" t="s">
        <v>5124</v>
      </c>
      <c r="E452" s="832" t="s">
        <v>5125</v>
      </c>
      <c r="F452" s="849">
        <v>436</v>
      </c>
      <c r="G452" s="849">
        <v>352724</v>
      </c>
      <c r="H452" s="849">
        <v>0.71747576370271227</v>
      </c>
      <c r="I452" s="849">
        <v>809</v>
      </c>
      <c r="J452" s="849">
        <v>601</v>
      </c>
      <c r="K452" s="849">
        <v>491618</v>
      </c>
      <c r="L452" s="849">
        <v>1</v>
      </c>
      <c r="M452" s="849">
        <v>818</v>
      </c>
      <c r="N452" s="849">
        <v>444</v>
      </c>
      <c r="O452" s="849">
        <v>363192</v>
      </c>
      <c r="P452" s="837">
        <v>0.73876871880199668</v>
      </c>
      <c r="Q452" s="850">
        <v>818</v>
      </c>
    </row>
    <row r="453" spans="1:17" ht="14.4" customHeight="1" x14ac:dyDescent="0.3">
      <c r="A453" s="831" t="s">
        <v>583</v>
      </c>
      <c r="B453" s="832" t="s">
        <v>4992</v>
      </c>
      <c r="C453" s="832" t="s">
        <v>4959</v>
      </c>
      <c r="D453" s="832" t="s">
        <v>4980</v>
      </c>
      <c r="E453" s="832" t="s">
        <v>4981</v>
      </c>
      <c r="F453" s="849">
        <v>1</v>
      </c>
      <c r="G453" s="849">
        <v>449</v>
      </c>
      <c r="H453" s="849">
        <v>0.97186147186147187</v>
      </c>
      <c r="I453" s="849">
        <v>449</v>
      </c>
      <c r="J453" s="849">
        <v>1</v>
      </c>
      <c r="K453" s="849">
        <v>462</v>
      </c>
      <c r="L453" s="849">
        <v>1</v>
      </c>
      <c r="M453" s="849">
        <v>462</v>
      </c>
      <c r="N453" s="849">
        <v>2</v>
      </c>
      <c r="O453" s="849">
        <v>924</v>
      </c>
      <c r="P453" s="837">
        <v>2</v>
      </c>
      <c r="Q453" s="850">
        <v>462</v>
      </c>
    </row>
    <row r="454" spans="1:17" ht="14.4" customHeight="1" x14ac:dyDescent="0.3">
      <c r="A454" s="831" t="s">
        <v>583</v>
      </c>
      <c r="B454" s="832" t="s">
        <v>4992</v>
      </c>
      <c r="C454" s="832" t="s">
        <v>4959</v>
      </c>
      <c r="D454" s="832" t="s">
        <v>4986</v>
      </c>
      <c r="E454" s="832" t="s">
        <v>4987</v>
      </c>
      <c r="F454" s="849"/>
      <c r="G454" s="849"/>
      <c r="H454" s="849"/>
      <c r="I454" s="849"/>
      <c r="J454" s="849"/>
      <c r="K454" s="849"/>
      <c r="L454" s="849"/>
      <c r="M454" s="849"/>
      <c r="N454" s="849">
        <v>2</v>
      </c>
      <c r="O454" s="849">
        <v>892</v>
      </c>
      <c r="P454" s="837"/>
      <c r="Q454" s="850">
        <v>446</v>
      </c>
    </row>
    <row r="455" spans="1:17" ht="14.4" customHeight="1" x14ac:dyDescent="0.3">
      <c r="A455" s="831" t="s">
        <v>583</v>
      </c>
      <c r="B455" s="832" t="s">
        <v>4992</v>
      </c>
      <c r="C455" s="832" t="s">
        <v>4959</v>
      </c>
      <c r="D455" s="832" t="s">
        <v>5080</v>
      </c>
      <c r="E455" s="832" t="s">
        <v>5066</v>
      </c>
      <c r="F455" s="849">
        <v>3</v>
      </c>
      <c r="G455" s="849">
        <v>2145</v>
      </c>
      <c r="H455" s="849">
        <v>0.49107142857142855</v>
      </c>
      <c r="I455" s="849">
        <v>715</v>
      </c>
      <c r="J455" s="849">
        <v>6</v>
      </c>
      <c r="K455" s="849">
        <v>4368</v>
      </c>
      <c r="L455" s="849">
        <v>1</v>
      </c>
      <c r="M455" s="849">
        <v>728</v>
      </c>
      <c r="N455" s="849">
        <v>2</v>
      </c>
      <c r="O455" s="849">
        <v>1456</v>
      </c>
      <c r="P455" s="837">
        <v>0.33333333333333331</v>
      </c>
      <c r="Q455" s="850">
        <v>728</v>
      </c>
    </row>
    <row r="456" spans="1:17" ht="14.4" customHeight="1" x14ac:dyDescent="0.3">
      <c r="A456" s="831" t="s">
        <v>583</v>
      </c>
      <c r="B456" s="832" t="s">
        <v>4992</v>
      </c>
      <c r="C456" s="832" t="s">
        <v>4959</v>
      </c>
      <c r="D456" s="832" t="s">
        <v>5090</v>
      </c>
      <c r="E456" s="832" t="s">
        <v>5091</v>
      </c>
      <c r="F456" s="849">
        <v>2</v>
      </c>
      <c r="G456" s="849">
        <v>1648</v>
      </c>
      <c r="H456" s="849">
        <v>0.32973189275710285</v>
      </c>
      <c r="I456" s="849">
        <v>824</v>
      </c>
      <c r="J456" s="849">
        <v>6</v>
      </c>
      <c r="K456" s="849">
        <v>4998</v>
      </c>
      <c r="L456" s="849">
        <v>1</v>
      </c>
      <c r="M456" s="849">
        <v>833</v>
      </c>
      <c r="N456" s="849"/>
      <c r="O456" s="849"/>
      <c r="P456" s="837"/>
      <c r="Q456" s="850"/>
    </row>
    <row r="457" spans="1:17" ht="14.4" customHeight="1" x14ac:dyDescent="0.3">
      <c r="A457" s="831" t="s">
        <v>583</v>
      </c>
      <c r="B457" s="832" t="s">
        <v>4992</v>
      </c>
      <c r="C457" s="832" t="s">
        <v>4959</v>
      </c>
      <c r="D457" s="832" t="s">
        <v>4965</v>
      </c>
      <c r="E457" s="832" t="s">
        <v>4966</v>
      </c>
      <c r="F457" s="849">
        <v>57</v>
      </c>
      <c r="G457" s="849">
        <v>11970</v>
      </c>
      <c r="H457" s="849">
        <v>0.79534883720930227</v>
      </c>
      <c r="I457" s="849">
        <v>210</v>
      </c>
      <c r="J457" s="849">
        <v>70</v>
      </c>
      <c r="K457" s="849">
        <v>15050</v>
      </c>
      <c r="L457" s="849">
        <v>1</v>
      </c>
      <c r="M457" s="849">
        <v>215</v>
      </c>
      <c r="N457" s="849">
        <v>61</v>
      </c>
      <c r="O457" s="849">
        <v>13115</v>
      </c>
      <c r="P457" s="837">
        <v>0.87142857142857144</v>
      </c>
      <c r="Q457" s="850">
        <v>215</v>
      </c>
    </row>
    <row r="458" spans="1:17" ht="14.4" customHeight="1" x14ac:dyDescent="0.3">
      <c r="A458" s="831" t="s">
        <v>583</v>
      </c>
      <c r="B458" s="832" t="s">
        <v>4992</v>
      </c>
      <c r="C458" s="832" t="s">
        <v>4959</v>
      </c>
      <c r="D458" s="832" t="s">
        <v>5049</v>
      </c>
      <c r="E458" s="832" t="s">
        <v>5050</v>
      </c>
      <c r="F458" s="849">
        <v>3</v>
      </c>
      <c r="G458" s="849">
        <v>993</v>
      </c>
      <c r="H458" s="849"/>
      <c r="I458" s="849">
        <v>331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583</v>
      </c>
      <c r="B459" s="832" t="s">
        <v>4992</v>
      </c>
      <c r="C459" s="832" t="s">
        <v>4959</v>
      </c>
      <c r="D459" s="832" t="s">
        <v>4967</v>
      </c>
      <c r="E459" s="832" t="s">
        <v>4968</v>
      </c>
      <c r="F459" s="849">
        <v>884</v>
      </c>
      <c r="G459" s="849">
        <v>75140</v>
      </c>
      <c r="H459" s="849">
        <v>0.83712121212121215</v>
      </c>
      <c r="I459" s="849">
        <v>85</v>
      </c>
      <c r="J459" s="849">
        <v>1056</v>
      </c>
      <c r="K459" s="849">
        <v>89760</v>
      </c>
      <c r="L459" s="849">
        <v>1</v>
      </c>
      <c r="M459" s="849">
        <v>85</v>
      </c>
      <c r="N459" s="849">
        <v>828</v>
      </c>
      <c r="O459" s="849">
        <v>70380</v>
      </c>
      <c r="P459" s="837">
        <v>0.78409090909090906</v>
      </c>
      <c r="Q459" s="850">
        <v>85</v>
      </c>
    </row>
    <row r="460" spans="1:17" ht="14.4" customHeight="1" x14ac:dyDescent="0.3">
      <c r="A460" s="831" t="s">
        <v>583</v>
      </c>
      <c r="B460" s="832" t="s">
        <v>4992</v>
      </c>
      <c r="C460" s="832" t="s">
        <v>4959</v>
      </c>
      <c r="D460" s="832" t="s">
        <v>5051</v>
      </c>
      <c r="E460" s="832" t="s">
        <v>5052</v>
      </c>
      <c r="F460" s="849">
        <v>1</v>
      </c>
      <c r="G460" s="849">
        <v>707</v>
      </c>
      <c r="H460" s="849">
        <v>0.24582753824756606</v>
      </c>
      <c r="I460" s="849">
        <v>707</v>
      </c>
      <c r="J460" s="849">
        <v>4</v>
      </c>
      <c r="K460" s="849">
        <v>2876</v>
      </c>
      <c r="L460" s="849">
        <v>1</v>
      </c>
      <c r="M460" s="849">
        <v>719</v>
      </c>
      <c r="N460" s="849"/>
      <c r="O460" s="849"/>
      <c r="P460" s="837"/>
      <c r="Q460" s="850"/>
    </row>
    <row r="461" spans="1:17" ht="14.4" customHeight="1" x14ac:dyDescent="0.3">
      <c r="A461" s="831" t="s">
        <v>583</v>
      </c>
      <c r="B461" s="832" t="s">
        <v>4992</v>
      </c>
      <c r="C461" s="832" t="s">
        <v>4959</v>
      </c>
      <c r="D461" s="832" t="s">
        <v>5126</v>
      </c>
      <c r="E461" s="832" t="s">
        <v>5125</v>
      </c>
      <c r="F461" s="849">
        <v>298</v>
      </c>
      <c r="G461" s="849">
        <v>278630</v>
      </c>
      <c r="H461" s="849">
        <v>0.76417381574039533</v>
      </c>
      <c r="I461" s="849">
        <v>935</v>
      </c>
      <c r="J461" s="849">
        <v>383</v>
      </c>
      <c r="K461" s="849">
        <v>364616</v>
      </c>
      <c r="L461" s="849">
        <v>1</v>
      </c>
      <c r="M461" s="849">
        <v>952</v>
      </c>
      <c r="N461" s="849">
        <v>308</v>
      </c>
      <c r="O461" s="849">
        <v>293216</v>
      </c>
      <c r="P461" s="837">
        <v>0.80417754569190603</v>
      </c>
      <c r="Q461" s="850">
        <v>952</v>
      </c>
    </row>
    <row r="462" spans="1:17" ht="14.4" customHeight="1" x14ac:dyDescent="0.3">
      <c r="A462" s="831" t="s">
        <v>583</v>
      </c>
      <c r="B462" s="832" t="s">
        <v>4992</v>
      </c>
      <c r="C462" s="832" t="s">
        <v>4959</v>
      </c>
      <c r="D462" s="832" t="s">
        <v>5057</v>
      </c>
      <c r="E462" s="832" t="s">
        <v>5058</v>
      </c>
      <c r="F462" s="849">
        <v>27</v>
      </c>
      <c r="G462" s="849">
        <v>3078</v>
      </c>
      <c r="H462" s="849">
        <v>2.1375000000000002</v>
      </c>
      <c r="I462" s="849">
        <v>114</v>
      </c>
      <c r="J462" s="849">
        <v>12</v>
      </c>
      <c r="K462" s="849">
        <v>1440</v>
      </c>
      <c r="L462" s="849">
        <v>1</v>
      </c>
      <c r="M462" s="849">
        <v>120</v>
      </c>
      <c r="N462" s="849">
        <v>11</v>
      </c>
      <c r="O462" s="849">
        <v>1320</v>
      </c>
      <c r="P462" s="837">
        <v>0.91666666666666663</v>
      </c>
      <c r="Q462" s="850">
        <v>120</v>
      </c>
    </row>
    <row r="463" spans="1:17" ht="14.4" customHeight="1" x14ac:dyDescent="0.3">
      <c r="A463" s="831" t="s">
        <v>583</v>
      </c>
      <c r="B463" s="832" t="s">
        <v>4992</v>
      </c>
      <c r="C463" s="832" t="s">
        <v>4959</v>
      </c>
      <c r="D463" s="832" t="s">
        <v>5127</v>
      </c>
      <c r="E463" s="832" t="s">
        <v>5125</v>
      </c>
      <c r="F463" s="849">
        <v>74</v>
      </c>
      <c r="G463" s="849">
        <v>54538</v>
      </c>
      <c r="H463" s="849">
        <v>1.3072387344199425</v>
      </c>
      <c r="I463" s="849">
        <v>737</v>
      </c>
      <c r="J463" s="849">
        <v>56</v>
      </c>
      <c r="K463" s="849">
        <v>41720</v>
      </c>
      <c r="L463" s="849">
        <v>1</v>
      </c>
      <c r="M463" s="849">
        <v>745</v>
      </c>
      <c r="N463" s="849">
        <v>58</v>
      </c>
      <c r="O463" s="849">
        <v>43210</v>
      </c>
      <c r="P463" s="837">
        <v>1.0357142857142858</v>
      </c>
      <c r="Q463" s="850">
        <v>745</v>
      </c>
    </row>
    <row r="464" spans="1:17" ht="14.4" customHeight="1" x14ac:dyDescent="0.3">
      <c r="A464" s="831" t="s">
        <v>583</v>
      </c>
      <c r="B464" s="832" t="s">
        <v>4992</v>
      </c>
      <c r="C464" s="832" t="s">
        <v>4959</v>
      </c>
      <c r="D464" s="832" t="s">
        <v>5128</v>
      </c>
      <c r="E464" s="832" t="s">
        <v>5129</v>
      </c>
      <c r="F464" s="849">
        <v>2</v>
      </c>
      <c r="G464" s="849">
        <v>114</v>
      </c>
      <c r="H464" s="849">
        <v>0.39310344827586208</v>
      </c>
      <c r="I464" s="849">
        <v>57</v>
      </c>
      <c r="J464" s="849">
        <v>5</v>
      </c>
      <c r="K464" s="849">
        <v>290</v>
      </c>
      <c r="L464" s="849">
        <v>1</v>
      </c>
      <c r="M464" s="849">
        <v>58</v>
      </c>
      <c r="N464" s="849">
        <v>3</v>
      </c>
      <c r="O464" s="849">
        <v>174</v>
      </c>
      <c r="P464" s="837">
        <v>0.6</v>
      </c>
      <c r="Q464" s="850">
        <v>58</v>
      </c>
    </row>
    <row r="465" spans="1:17" ht="14.4" customHeight="1" x14ac:dyDescent="0.3">
      <c r="A465" s="831" t="s">
        <v>583</v>
      </c>
      <c r="B465" s="832" t="s">
        <v>4992</v>
      </c>
      <c r="C465" s="832" t="s">
        <v>4959</v>
      </c>
      <c r="D465" s="832" t="s">
        <v>5130</v>
      </c>
      <c r="E465" s="832" t="s">
        <v>5131</v>
      </c>
      <c r="F465" s="849">
        <v>444</v>
      </c>
      <c r="G465" s="849">
        <v>233988</v>
      </c>
      <c r="H465" s="849">
        <v>0.90339020350487043</v>
      </c>
      <c r="I465" s="849">
        <v>527</v>
      </c>
      <c r="J465" s="849">
        <v>477</v>
      </c>
      <c r="K465" s="849">
        <v>259011</v>
      </c>
      <c r="L465" s="849">
        <v>1</v>
      </c>
      <c r="M465" s="849">
        <v>543</v>
      </c>
      <c r="N465" s="849">
        <v>350</v>
      </c>
      <c r="O465" s="849">
        <v>190050</v>
      </c>
      <c r="P465" s="837">
        <v>0.7337526205450734</v>
      </c>
      <c r="Q465" s="850">
        <v>543</v>
      </c>
    </row>
    <row r="466" spans="1:17" ht="14.4" customHeight="1" x14ac:dyDescent="0.3">
      <c r="A466" s="831" t="s">
        <v>583</v>
      </c>
      <c r="B466" s="832" t="s">
        <v>4992</v>
      </c>
      <c r="C466" s="832" t="s">
        <v>4959</v>
      </c>
      <c r="D466" s="832" t="s">
        <v>4969</v>
      </c>
      <c r="E466" s="832" t="s">
        <v>4970</v>
      </c>
      <c r="F466" s="849">
        <v>4</v>
      </c>
      <c r="G466" s="849">
        <v>1196</v>
      </c>
      <c r="H466" s="849">
        <v>1.2985884907709011</v>
      </c>
      <c r="I466" s="849">
        <v>299</v>
      </c>
      <c r="J466" s="849">
        <v>3</v>
      </c>
      <c r="K466" s="849">
        <v>921</v>
      </c>
      <c r="L466" s="849">
        <v>1</v>
      </c>
      <c r="M466" s="849">
        <v>307</v>
      </c>
      <c r="N466" s="849">
        <v>2</v>
      </c>
      <c r="O466" s="849">
        <v>614</v>
      </c>
      <c r="P466" s="837">
        <v>0.66666666666666663</v>
      </c>
      <c r="Q466" s="850">
        <v>307</v>
      </c>
    </row>
    <row r="467" spans="1:17" ht="14.4" customHeight="1" x14ac:dyDescent="0.3">
      <c r="A467" s="831" t="s">
        <v>583</v>
      </c>
      <c r="B467" s="832" t="s">
        <v>4992</v>
      </c>
      <c r="C467" s="832" t="s">
        <v>4959</v>
      </c>
      <c r="D467" s="832" t="s">
        <v>5081</v>
      </c>
      <c r="E467" s="832" t="s">
        <v>4966</v>
      </c>
      <c r="F467" s="849">
        <v>9</v>
      </c>
      <c r="G467" s="849">
        <v>1566</v>
      </c>
      <c r="H467" s="849">
        <v>1.4662921348314606</v>
      </c>
      <c r="I467" s="849">
        <v>174</v>
      </c>
      <c r="J467" s="849">
        <v>6</v>
      </c>
      <c r="K467" s="849">
        <v>1068</v>
      </c>
      <c r="L467" s="849">
        <v>1</v>
      </c>
      <c r="M467" s="849">
        <v>178</v>
      </c>
      <c r="N467" s="849">
        <v>11</v>
      </c>
      <c r="O467" s="849">
        <v>1958</v>
      </c>
      <c r="P467" s="837">
        <v>1.8333333333333333</v>
      </c>
      <c r="Q467" s="850">
        <v>178</v>
      </c>
    </row>
    <row r="468" spans="1:17" ht="14.4" customHeight="1" x14ac:dyDescent="0.3">
      <c r="A468" s="831" t="s">
        <v>583</v>
      </c>
      <c r="B468" s="832" t="s">
        <v>4992</v>
      </c>
      <c r="C468" s="832" t="s">
        <v>4959</v>
      </c>
      <c r="D468" s="832" t="s">
        <v>4971</v>
      </c>
      <c r="E468" s="832" t="s">
        <v>4970</v>
      </c>
      <c r="F468" s="849">
        <v>46</v>
      </c>
      <c r="G468" s="849">
        <v>17066</v>
      </c>
      <c r="H468" s="849">
        <v>1.3609250398724082</v>
      </c>
      <c r="I468" s="849">
        <v>371</v>
      </c>
      <c r="J468" s="849">
        <v>33</v>
      </c>
      <c r="K468" s="849">
        <v>12540</v>
      </c>
      <c r="L468" s="849">
        <v>1</v>
      </c>
      <c r="M468" s="849">
        <v>380</v>
      </c>
      <c r="N468" s="849">
        <v>22</v>
      </c>
      <c r="O468" s="849">
        <v>8360</v>
      </c>
      <c r="P468" s="837">
        <v>0.66666666666666663</v>
      </c>
      <c r="Q468" s="850">
        <v>380</v>
      </c>
    </row>
    <row r="469" spans="1:17" ht="14.4" customHeight="1" x14ac:dyDescent="0.3">
      <c r="A469" s="831" t="s">
        <v>583</v>
      </c>
      <c r="B469" s="832" t="s">
        <v>4992</v>
      </c>
      <c r="C469" s="832" t="s">
        <v>4959</v>
      </c>
      <c r="D469" s="832" t="s">
        <v>5082</v>
      </c>
      <c r="E469" s="832" t="s">
        <v>5083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272</v>
      </c>
      <c r="P469" s="837"/>
      <c r="Q469" s="850">
        <v>272</v>
      </c>
    </row>
    <row r="470" spans="1:17" ht="14.4" customHeight="1" x14ac:dyDescent="0.3">
      <c r="A470" s="831" t="s">
        <v>583</v>
      </c>
      <c r="B470" s="832" t="s">
        <v>4992</v>
      </c>
      <c r="C470" s="832" t="s">
        <v>4959</v>
      </c>
      <c r="D470" s="832" t="s">
        <v>5132</v>
      </c>
      <c r="E470" s="832" t="s">
        <v>5133</v>
      </c>
      <c r="F470" s="849">
        <v>8</v>
      </c>
      <c r="G470" s="849">
        <v>800</v>
      </c>
      <c r="H470" s="849">
        <v>0.88888888888888884</v>
      </c>
      <c r="I470" s="849">
        <v>100</v>
      </c>
      <c r="J470" s="849">
        <v>9</v>
      </c>
      <c r="K470" s="849">
        <v>900</v>
      </c>
      <c r="L470" s="849">
        <v>1</v>
      </c>
      <c r="M470" s="849">
        <v>100</v>
      </c>
      <c r="N470" s="849">
        <v>6</v>
      </c>
      <c r="O470" s="849">
        <v>600</v>
      </c>
      <c r="P470" s="837">
        <v>0.66666666666666663</v>
      </c>
      <c r="Q470" s="850">
        <v>100</v>
      </c>
    </row>
    <row r="471" spans="1:17" ht="14.4" customHeight="1" x14ac:dyDescent="0.3">
      <c r="A471" s="831" t="s">
        <v>583</v>
      </c>
      <c r="B471" s="832" t="s">
        <v>4992</v>
      </c>
      <c r="C471" s="832" t="s">
        <v>4959</v>
      </c>
      <c r="D471" s="832" t="s">
        <v>5134</v>
      </c>
      <c r="E471" s="832" t="s">
        <v>5125</v>
      </c>
      <c r="F471" s="849">
        <v>106</v>
      </c>
      <c r="G471" s="849">
        <v>107908</v>
      </c>
      <c r="H471" s="849">
        <v>5.7921631776704237</v>
      </c>
      <c r="I471" s="849">
        <v>1018</v>
      </c>
      <c r="J471" s="849">
        <v>18</v>
      </c>
      <c r="K471" s="849">
        <v>18630</v>
      </c>
      <c r="L471" s="849">
        <v>1</v>
      </c>
      <c r="M471" s="849">
        <v>1035</v>
      </c>
      <c r="N471" s="849">
        <v>54</v>
      </c>
      <c r="O471" s="849">
        <v>55890</v>
      </c>
      <c r="P471" s="837">
        <v>3</v>
      </c>
      <c r="Q471" s="850">
        <v>1035</v>
      </c>
    </row>
    <row r="472" spans="1:17" ht="14.4" customHeight="1" x14ac:dyDescent="0.3">
      <c r="A472" s="831" t="s">
        <v>583</v>
      </c>
      <c r="B472" s="832" t="s">
        <v>4992</v>
      </c>
      <c r="C472" s="832" t="s">
        <v>4959</v>
      </c>
      <c r="D472" s="832" t="s">
        <v>5135</v>
      </c>
      <c r="E472" s="832" t="s">
        <v>5125</v>
      </c>
      <c r="F472" s="849">
        <v>4</v>
      </c>
      <c r="G472" s="849">
        <v>3452</v>
      </c>
      <c r="H472" s="849">
        <v>0.98179749715585896</v>
      </c>
      <c r="I472" s="849">
        <v>863</v>
      </c>
      <c r="J472" s="849">
        <v>4</v>
      </c>
      <c r="K472" s="849">
        <v>3516</v>
      </c>
      <c r="L472" s="849">
        <v>1</v>
      </c>
      <c r="M472" s="849">
        <v>879</v>
      </c>
      <c r="N472" s="849">
        <v>14</v>
      </c>
      <c r="O472" s="849">
        <v>12306</v>
      </c>
      <c r="P472" s="837">
        <v>3.5</v>
      </c>
      <c r="Q472" s="850">
        <v>879</v>
      </c>
    </row>
    <row r="473" spans="1:17" ht="14.4" customHeight="1" x14ac:dyDescent="0.3">
      <c r="A473" s="831" t="s">
        <v>583</v>
      </c>
      <c r="B473" s="832" t="s">
        <v>4992</v>
      </c>
      <c r="C473" s="832" t="s">
        <v>4959</v>
      </c>
      <c r="D473" s="832" t="s">
        <v>5092</v>
      </c>
      <c r="E473" s="832" t="s">
        <v>5085</v>
      </c>
      <c r="F473" s="849">
        <v>4</v>
      </c>
      <c r="G473" s="849">
        <v>3228</v>
      </c>
      <c r="H473" s="849">
        <v>0.48968446601941745</v>
      </c>
      <c r="I473" s="849">
        <v>807</v>
      </c>
      <c r="J473" s="849">
        <v>8</v>
      </c>
      <c r="K473" s="849">
        <v>6592</v>
      </c>
      <c r="L473" s="849">
        <v>1</v>
      </c>
      <c r="M473" s="849">
        <v>824</v>
      </c>
      <c r="N473" s="849"/>
      <c r="O473" s="849"/>
      <c r="P473" s="837"/>
      <c r="Q473" s="850"/>
    </row>
    <row r="474" spans="1:17" ht="14.4" customHeight="1" x14ac:dyDescent="0.3">
      <c r="A474" s="831" t="s">
        <v>583</v>
      </c>
      <c r="B474" s="832" t="s">
        <v>4992</v>
      </c>
      <c r="C474" s="832" t="s">
        <v>4959</v>
      </c>
      <c r="D474" s="832" t="s">
        <v>5084</v>
      </c>
      <c r="E474" s="832" t="s">
        <v>5085</v>
      </c>
      <c r="F474" s="849">
        <v>4</v>
      </c>
      <c r="G474" s="849">
        <v>2380</v>
      </c>
      <c r="H474" s="849"/>
      <c r="I474" s="849">
        <v>595</v>
      </c>
      <c r="J474" s="849"/>
      <c r="K474" s="849"/>
      <c r="L474" s="849"/>
      <c r="M474" s="849"/>
      <c r="N474" s="849">
        <v>11</v>
      </c>
      <c r="O474" s="849">
        <v>6644</v>
      </c>
      <c r="P474" s="837"/>
      <c r="Q474" s="850">
        <v>604</v>
      </c>
    </row>
    <row r="475" spans="1:17" ht="14.4" customHeight="1" x14ac:dyDescent="0.3">
      <c r="A475" s="831" t="s">
        <v>583</v>
      </c>
      <c r="B475" s="832" t="s">
        <v>4992</v>
      </c>
      <c r="C475" s="832" t="s">
        <v>4959</v>
      </c>
      <c r="D475" s="832" t="s">
        <v>4989</v>
      </c>
      <c r="E475" s="832" t="s">
        <v>4990</v>
      </c>
      <c r="F475" s="849">
        <v>5</v>
      </c>
      <c r="G475" s="849">
        <v>1975</v>
      </c>
      <c r="H475" s="849">
        <v>0.69837340876944842</v>
      </c>
      <c r="I475" s="849">
        <v>395</v>
      </c>
      <c r="J475" s="849">
        <v>7</v>
      </c>
      <c r="K475" s="849">
        <v>2828</v>
      </c>
      <c r="L475" s="849">
        <v>1</v>
      </c>
      <c r="M475" s="849">
        <v>404</v>
      </c>
      <c r="N475" s="849">
        <v>2</v>
      </c>
      <c r="O475" s="849">
        <v>808</v>
      </c>
      <c r="P475" s="837">
        <v>0.2857142857142857</v>
      </c>
      <c r="Q475" s="850">
        <v>404</v>
      </c>
    </row>
    <row r="476" spans="1:17" ht="14.4" customHeight="1" x14ac:dyDescent="0.3">
      <c r="A476" s="831" t="s">
        <v>583</v>
      </c>
      <c r="B476" s="832" t="s">
        <v>4992</v>
      </c>
      <c r="C476" s="832" t="s">
        <v>4959</v>
      </c>
      <c r="D476" s="832" t="s">
        <v>5086</v>
      </c>
      <c r="E476" s="832" t="s">
        <v>5087</v>
      </c>
      <c r="F476" s="849">
        <v>5</v>
      </c>
      <c r="G476" s="849">
        <v>3055</v>
      </c>
      <c r="H476" s="849">
        <v>0.70052740197202479</v>
      </c>
      <c r="I476" s="849">
        <v>611</v>
      </c>
      <c r="J476" s="849">
        <v>7</v>
      </c>
      <c r="K476" s="849">
        <v>4361</v>
      </c>
      <c r="L476" s="849">
        <v>1</v>
      </c>
      <c r="M476" s="849">
        <v>623</v>
      </c>
      <c r="N476" s="849">
        <v>2</v>
      </c>
      <c r="O476" s="849">
        <v>1248</v>
      </c>
      <c r="P476" s="837">
        <v>0.286172896124742</v>
      </c>
      <c r="Q476" s="850">
        <v>624</v>
      </c>
    </row>
    <row r="477" spans="1:17" ht="14.4" customHeight="1" x14ac:dyDescent="0.3">
      <c r="A477" s="831" t="s">
        <v>583</v>
      </c>
      <c r="B477" s="832" t="s">
        <v>4992</v>
      </c>
      <c r="C477" s="832" t="s">
        <v>4959</v>
      </c>
      <c r="D477" s="832" t="s">
        <v>5136</v>
      </c>
      <c r="E477" s="832" t="s">
        <v>5087</v>
      </c>
      <c r="F477" s="849"/>
      <c r="G477" s="849"/>
      <c r="H477" s="849"/>
      <c r="I477" s="849"/>
      <c r="J477" s="849">
        <v>1</v>
      </c>
      <c r="K477" s="849">
        <v>537</v>
      </c>
      <c r="L477" s="849">
        <v>1</v>
      </c>
      <c r="M477" s="849">
        <v>537</v>
      </c>
      <c r="N477" s="849">
        <v>2</v>
      </c>
      <c r="O477" s="849">
        <v>1076</v>
      </c>
      <c r="P477" s="837">
        <v>2.0037243947858472</v>
      </c>
      <c r="Q477" s="850">
        <v>538</v>
      </c>
    </row>
    <row r="478" spans="1:17" ht="14.4" customHeight="1" x14ac:dyDescent="0.3">
      <c r="A478" s="831" t="s">
        <v>583</v>
      </c>
      <c r="B478" s="832" t="s">
        <v>4992</v>
      </c>
      <c r="C478" s="832" t="s">
        <v>4959</v>
      </c>
      <c r="D478" s="832" t="s">
        <v>5158</v>
      </c>
      <c r="E478" s="832" t="s">
        <v>5159</v>
      </c>
      <c r="F478" s="849">
        <v>2</v>
      </c>
      <c r="G478" s="849">
        <v>2742</v>
      </c>
      <c r="H478" s="849">
        <v>0.66279912980420597</v>
      </c>
      <c r="I478" s="849">
        <v>1371</v>
      </c>
      <c r="J478" s="849">
        <v>3</v>
      </c>
      <c r="K478" s="849">
        <v>4137</v>
      </c>
      <c r="L478" s="849">
        <v>1</v>
      </c>
      <c r="M478" s="849">
        <v>1379</v>
      </c>
      <c r="N478" s="849">
        <v>2</v>
      </c>
      <c r="O478" s="849">
        <v>2760</v>
      </c>
      <c r="P478" s="837">
        <v>0.66715010877447423</v>
      </c>
      <c r="Q478" s="850">
        <v>1380</v>
      </c>
    </row>
    <row r="479" spans="1:17" ht="14.4" customHeight="1" x14ac:dyDescent="0.3">
      <c r="A479" s="831" t="s">
        <v>583</v>
      </c>
      <c r="B479" s="832" t="s">
        <v>4992</v>
      </c>
      <c r="C479" s="832" t="s">
        <v>4959</v>
      </c>
      <c r="D479" s="832" t="s">
        <v>5151</v>
      </c>
      <c r="E479" s="832" t="s">
        <v>5085</v>
      </c>
      <c r="F479" s="849"/>
      <c r="G479" s="849"/>
      <c r="H479" s="849"/>
      <c r="I479" s="849"/>
      <c r="J479" s="849"/>
      <c r="K479" s="849"/>
      <c r="L479" s="849"/>
      <c r="M479" s="849"/>
      <c r="N479" s="849">
        <v>10</v>
      </c>
      <c r="O479" s="849">
        <v>8740</v>
      </c>
      <c r="P479" s="837"/>
      <c r="Q479" s="850">
        <v>874</v>
      </c>
    </row>
    <row r="480" spans="1:17" ht="14.4" customHeight="1" x14ac:dyDescent="0.3">
      <c r="A480" s="831" t="s">
        <v>583</v>
      </c>
      <c r="B480" s="832" t="s">
        <v>4992</v>
      </c>
      <c r="C480" s="832" t="s">
        <v>4959</v>
      </c>
      <c r="D480" s="832" t="s">
        <v>5152</v>
      </c>
      <c r="E480" s="832" t="s">
        <v>5153</v>
      </c>
      <c r="F480" s="849"/>
      <c r="G480" s="849"/>
      <c r="H480" s="849"/>
      <c r="I480" s="849"/>
      <c r="J480" s="849">
        <v>1</v>
      </c>
      <c r="K480" s="849">
        <v>357</v>
      </c>
      <c r="L480" s="849">
        <v>1</v>
      </c>
      <c r="M480" s="849">
        <v>357</v>
      </c>
      <c r="N480" s="849"/>
      <c r="O480" s="849"/>
      <c r="P480" s="837"/>
      <c r="Q480" s="850"/>
    </row>
    <row r="481" spans="1:17" ht="14.4" customHeight="1" x14ac:dyDescent="0.3">
      <c r="A481" s="831" t="s">
        <v>583</v>
      </c>
      <c r="B481" s="832" t="s">
        <v>5519</v>
      </c>
      <c r="C481" s="832" t="s">
        <v>4959</v>
      </c>
      <c r="D481" s="832" t="s">
        <v>5520</v>
      </c>
      <c r="E481" s="832" t="s">
        <v>5521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526</v>
      </c>
      <c r="P481" s="837"/>
      <c r="Q481" s="850">
        <v>263</v>
      </c>
    </row>
    <row r="482" spans="1:17" ht="14.4" customHeight="1" x14ac:dyDescent="0.3">
      <c r="A482" s="831" t="s">
        <v>583</v>
      </c>
      <c r="B482" s="832" t="s">
        <v>5519</v>
      </c>
      <c r="C482" s="832" t="s">
        <v>4959</v>
      </c>
      <c r="D482" s="832" t="s">
        <v>5193</v>
      </c>
      <c r="E482" s="832" t="s">
        <v>5194</v>
      </c>
      <c r="F482" s="849">
        <v>1</v>
      </c>
      <c r="G482" s="849">
        <v>819</v>
      </c>
      <c r="H482" s="849">
        <v>0.48983253588516745</v>
      </c>
      <c r="I482" s="849">
        <v>819</v>
      </c>
      <c r="J482" s="849">
        <v>2</v>
      </c>
      <c r="K482" s="849">
        <v>1672</v>
      </c>
      <c r="L482" s="849">
        <v>1</v>
      </c>
      <c r="M482" s="849">
        <v>836</v>
      </c>
      <c r="N482" s="849">
        <v>24</v>
      </c>
      <c r="O482" s="849">
        <v>20088</v>
      </c>
      <c r="P482" s="837">
        <v>12.014354066985646</v>
      </c>
      <c r="Q482" s="850">
        <v>837</v>
      </c>
    </row>
    <row r="483" spans="1:17" ht="14.4" customHeight="1" x14ac:dyDescent="0.3">
      <c r="A483" s="831" t="s">
        <v>583</v>
      </c>
      <c r="B483" s="832" t="s">
        <v>5519</v>
      </c>
      <c r="C483" s="832" t="s">
        <v>4959</v>
      </c>
      <c r="D483" s="832" t="s">
        <v>5522</v>
      </c>
      <c r="E483" s="832" t="s">
        <v>5523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2501</v>
      </c>
      <c r="P483" s="837"/>
      <c r="Q483" s="850">
        <v>2501</v>
      </c>
    </row>
    <row r="484" spans="1:17" ht="14.4" customHeight="1" x14ac:dyDescent="0.3">
      <c r="A484" s="831" t="s">
        <v>583</v>
      </c>
      <c r="B484" s="832" t="s">
        <v>5519</v>
      </c>
      <c r="C484" s="832" t="s">
        <v>4959</v>
      </c>
      <c r="D484" s="832" t="s">
        <v>5524</v>
      </c>
      <c r="E484" s="832" t="s">
        <v>5525</v>
      </c>
      <c r="F484" s="849">
        <v>1</v>
      </c>
      <c r="G484" s="849">
        <v>3904</v>
      </c>
      <c r="H484" s="849"/>
      <c r="I484" s="849">
        <v>3904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583</v>
      </c>
      <c r="B485" s="832" t="s">
        <v>5519</v>
      </c>
      <c r="C485" s="832" t="s">
        <v>4959</v>
      </c>
      <c r="D485" s="832" t="s">
        <v>5526</v>
      </c>
      <c r="E485" s="832" t="s">
        <v>5527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406</v>
      </c>
      <c r="P485" s="837"/>
      <c r="Q485" s="850">
        <v>406</v>
      </c>
    </row>
    <row r="486" spans="1:17" ht="14.4" customHeight="1" x14ac:dyDescent="0.3">
      <c r="A486" s="831" t="s">
        <v>583</v>
      </c>
      <c r="B486" s="832" t="s">
        <v>5519</v>
      </c>
      <c r="C486" s="832" t="s">
        <v>4959</v>
      </c>
      <c r="D486" s="832" t="s">
        <v>5528</v>
      </c>
      <c r="E486" s="832" t="s">
        <v>5529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395</v>
      </c>
      <c r="P486" s="837"/>
      <c r="Q486" s="850">
        <v>395</v>
      </c>
    </row>
    <row r="487" spans="1:17" ht="14.4" customHeight="1" x14ac:dyDescent="0.3">
      <c r="A487" s="831" t="s">
        <v>583</v>
      </c>
      <c r="B487" s="832" t="s">
        <v>5530</v>
      </c>
      <c r="C487" s="832" t="s">
        <v>4959</v>
      </c>
      <c r="D487" s="832" t="s">
        <v>5531</v>
      </c>
      <c r="E487" s="832" t="s">
        <v>5532</v>
      </c>
      <c r="F487" s="849"/>
      <c r="G487" s="849"/>
      <c r="H487" s="849"/>
      <c r="I487" s="849"/>
      <c r="J487" s="849">
        <v>1</v>
      </c>
      <c r="K487" s="849">
        <v>591</v>
      </c>
      <c r="L487" s="849">
        <v>1</v>
      </c>
      <c r="M487" s="849">
        <v>591</v>
      </c>
      <c r="N487" s="849"/>
      <c r="O487" s="849"/>
      <c r="P487" s="837"/>
      <c r="Q487" s="850"/>
    </row>
    <row r="488" spans="1:17" ht="14.4" customHeight="1" x14ac:dyDescent="0.3">
      <c r="A488" s="831" t="s">
        <v>583</v>
      </c>
      <c r="B488" s="832" t="s">
        <v>5530</v>
      </c>
      <c r="C488" s="832" t="s">
        <v>4959</v>
      </c>
      <c r="D488" s="832" t="s">
        <v>5533</v>
      </c>
      <c r="E488" s="832" t="s">
        <v>5534</v>
      </c>
      <c r="F488" s="849"/>
      <c r="G488" s="849"/>
      <c r="H488" s="849"/>
      <c r="I488" s="849"/>
      <c r="J488" s="849">
        <v>1</v>
      </c>
      <c r="K488" s="849">
        <v>362</v>
      </c>
      <c r="L488" s="849">
        <v>1</v>
      </c>
      <c r="M488" s="849">
        <v>362</v>
      </c>
      <c r="N488" s="849"/>
      <c r="O488" s="849"/>
      <c r="P488" s="837"/>
      <c r="Q488" s="850"/>
    </row>
    <row r="489" spans="1:17" ht="14.4" customHeight="1" x14ac:dyDescent="0.3">
      <c r="A489" s="831" t="s">
        <v>583</v>
      </c>
      <c r="B489" s="832" t="s">
        <v>4973</v>
      </c>
      <c r="C489" s="832" t="s">
        <v>4993</v>
      </c>
      <c r="D489" s="832" t="s">
        <v>5535</v>
      </c>
      <c r="E489" s="832" t="s">
        <v>1516</v>
      </c>
      <c r="F489" s="849"/>
      <c r="G489" s="849"/>
      <c r="H489" s="849"/>
      <c r="I489" s="849"/>
      <c r="J489" s="849"/>
      <c r="K489" s="849"/>
      <c r="L489" s="849"/>
      <c r="M489" s="849"/>
      <c r="N489" s="849">
        <v>4.4000000000000004</v>
      </c>
      <c r="O489" s="849">
        <v>49692.94</v>
      </c>
      <c r="P489" s="837"/>
      <c r="Q489" s="850">
        <v>11293.85</v>
      </c>
    </row>
    <row r="490" spans="1:17" ht="14.4" customHeight="1" x14ac:dyDescent="0.3">
      <c r="A490" s="831" t="s">
        <v>583</v>
      </c>
      <c r="B490" s="832" t="s">
        <v>4973</v>
      </c>
      <c r="C490" s="832" t="s">
        <v>4993</v>
      </c>
      <c r="D490" s="832" t="s">
        <v>5536</v>
      </c>
      <c r="E490" s="832" t="s">
        <v>5537</v>
      </c>
      <c r="F490" s="849">
        <v>106.7</v>
      </c>
      <c r="G490" s="849">
        <v>9969.8100000000013</v>
      </c>
      <c r="H490" s="849">
        <v>1.6779474457517838</v>
      </c>
      <c r="I490" s="849">
        <v>93.437769447047813</v>
      </c>
      <c r="J490" s="849">
        <v>119</v>
      </c>
      <c r="K490" s="849">
        <v>5941.67</v>
      </c>
      <c r="L490" s="849">
        <v>1</v>
      </c>
      <c r="M490" s="849">
        <v>49.93</v>
      </c>
      <c r="N490" s="849">
        <v>89</v>
      </c>
      <c r="O490" s="849">
        <v>4443.76</v>
      </c>
      <c r="P490" s="837">
        <v>0.74789747663535677</v>
      </c>
      <c r="Q490" s="850">
        <v>49.929887640449444</v>
      </c>
    </row>
    <row r="491" spans="1:17" ht="14.4" customHeight="1" x14ac:dyDescent="0.3">
      <c r="A491" s="831" t="s">
        <v>583</v>
      </c>
      <c r="B491" s="832" t="s">
        <v>4973</v>
      </c>
      <c r="C491" s="832" t="s">
        <v>4993</v>
      </c>
      <c r="D491" s="832" t="s">
        <v>5536</v>
      </c>
      <c r="E491" s="832"/>
      <c r="F491" s="849">
        <v>83.3</v>
      </c>
      <c r="G491" s="849">
        <v>8193.2999999999993</v>
      </c>
      <c r="H491" s="849">
        <v>3.2819146805527737</v>
      </c>
      <c r="I491" s="849">
        <v>98.358943577430964</v>
      </c>
      <c r="J491" s="849">
        <v>50</v>
      </c>
      <c r="K491" s="849">
        <v>2496.5</v>
      </c>
      <c r="L491" s="849">
        <v>1</v>
      </c>
      <c r="M491" s="849">
        <v>49.93</v>
      </c>
      <c r="N491" s="849"/>
      <c r="O491" s="849"/>
      <c r="P491" s="837"/>
      <c r="Q491" s="850"/>
    </row>
    <row r="492" spans="1:17" ht="14.4" customHeight="1" x14ac:dyDescent="0.3">
      <c r="A492" s="831" t="s">
        <v>583</v>
      </c>
      <c r="B492" s="832" t="s">
        <v>4973</v>
      </c>
      <c r="C492" s="832" t="s">
        <v>4993</v>
      </c>
      <c r="D492" s="832" t="s">
        <v>5538</v>
      </c>
      <c r="E492" s="832" t="s">
        <v>5539</v>
      </c>
      <c r="F492" s="849">
        <v>17</v>
      </c>
      <c r="G492" s="849">
        <v>14785.24</v>
      </c>
      <c r="H492" s="849">
        <v>0.33275642984816112</v>
      </c>
      <c r="I492" s="849">
        <v>869.72</v>
      </c>
      <c r="J492" s="849">
        <v>51.5</v>
      </c>
      <c r="K492" s="849">
        <v>44432.619999999995</v>
      </c>
      <c r="L492" s="849">
        <v>1</v>
      </c>
      <c r="M492" s="849">
        <v>862.76932038834946</v>
      </c>
      <c r="N492" s="849"/>
      <c r="O492" s="849"/>
      <c r="P492" s="837"/>
      <c r="Q492" s="850"/>
    </row>
    <row r="493" spans="1:17" ht="14.4" customHeight="1" x14ac:dyDescent="0.3">
      <c r="A493" s="831" t="s">
        <v>583</v>
      </c>
      <c r="B493" s="832" t="s">
        <v>4973</v>
      </c>
      <c r="C493" s="832" t="s">
        <v>4993</v>
      </c>
      <c r="D493" s="832" t="s">
        <v>5540</v>
      </c>
      <c r="E493" s="832" t="s">
        <v>1411</v>
      </c>
      <c r="F493" s="849">
        <v>31</v>
      </c>
      <c r="G493" s="849">
        <v>154631.27000000002</v>
      </c>
      <c r="H493" s="849">
        <v>0.60784167896419261</v>
      </c>
      <c r="I493" s="849">
        <v>4988.1054838709688</v>
      </c>
      <c r="J493" s="849">
        <v>51</v>
      </c>
      <c r="K493" s="849">
        <v>254393.99</v>
      </c>
      <c r="L493" s="849">
        <v>1</v>
      </c>
      <c r="M493" s="849">
        <v>4988.1174509803923</v>
      </c>
      <c r="N493" s="849">
        <v>89</v>
      </c>
      <c r="O493" s="849">
        <v>443941.29000000004</v>
      </c>
      <c r="P493" s="837">
        <v>1.7450934670272675</v>
      </c>
      <c r="Q493" s="850">
        <v>4988.1043820224722</v>
      </c>
    </row>
    <row r="494" spans="1:17" ht="14.4" customHeight="1" x14ac:dyDescent="0.3">
      <c r="A494" s="831" t="s">
        <v>583</v>
      </c>
      <c r="B494" s="832" t="s">
        <v>4973</v>
      </c>
      <c r="C494" s="832" t="s">
        <v>4993</v>
      </c>
      <c r="D494" s="832" t="s">
        <v>5541</v>
      </c>
      <c r="E494" s="832" t="s">
        <v>3148</v>
      </c>
      <c r="F494" s="849">
        <v>32</v>
      </c>
      <c r="G494" s="849">
        <v>3610.56</v>
      </c>
      <c r="H494" s="849">
        <v>0.69604108511589891</v>
      </c>
      <c r="I494" s="849">
        <v>112.83</v>
      </c>
      <c r="J494" s="849">
        <v>61</v>
      </c>
      <c r="K494" s="849">
        <v>5187.28</v>
      </c>
      <c r="L494" s="849">
        <v>1</v>
      </c>
      <c r="M494" s="849">
        <v>85.037377049180321</v>
      </c>
      <c r="N494" s="849">
        <v>30</v>
      </c>
      <c r="O494" s="849">
        <v>2402.4</v>
      </c>
      <c r="P494" s="837">
        <v>0.46313289431069854</v>
      </c>
      <c r="Q494" s="850">
        <v>80.08</v>
      </c>
    </row>
    <row r="495" spans="1:17" ht="14.4" customHeight="1" x14ac:dyDescent="0.3">
      <c r="A495" s="831" t="s">
        <v>583</v>
      </c>
      <c r="B495" s="832" t="s">
        <v>4973</v>
      </c>
      <c r="C495" s="832" t="s">
        <v>4993</v>
      </c>
      <c r="D495" s="832" t="s">
        <v>5542</v>
      </c>
      <c r="E495" s="832" t="s">
        <v>3148</v>
      </c>
      <c r="F495" s="849"/>
      <c r="G495" s="849"/>
      <c r="H495" s="849"/>
      <c r="I495" s="849"/>
      <c r="J495" s="849">
        <v>12</v>
      </c>
      <c r="K495" s="849">
        <v>913.56</v>
      </c>
      <c r="L495" s="849">
        <v>1</v>
      </c>
      <c r="M495" s="849">
        <v>76.13</v>
      </c>
      <c r="N495" s="849">
        <v>18</v>
      </c>
      <c r="O495" s="849">
        <v>1370.34</v>
      </c>
      <c r="P495" s="837">
        <v>1.5</v>
      </c>
      <c r="Q495" s="850">
        <v>76.13</v>
      </c>
    </row>
    <row r="496" spans="1:17" ht="14.4" customHeight="1" x14ac:dyDescent="0.3">
      <c r="A496" s="831" t="s">
        <v>583</v>
      </c>
      <c r="B496" s="832" t="s">
        <v>4973</v>
      </c>
      <c r="C496" s="832" t="s">
        <v>4993</v>
      </c>
      <c r="D496" s="832" t="s">
        <v>5543</v>
      </c>
      <c r="E496" s="832" t="s">
        <v>5544</v>
      </c>
      <c r="F496" s="849">
        <v>59.5</v>
      </c>
      <c r="G496" s="849">
        <v>4785.58</v>
      </c>
      <c r="H496" s="849">
        <v>0.71686886859296517</v>
      </c>
      <c r="I496" s="849">
        <v>80.429915966386559</v>
      </c>
      <c r="J496" s="849">
        <v>83</v>
      </c>
      <c r="K496" s="849">
        <v>6675.67</v>
      </c>
      <c r="L496" s="849">
        <v>1</v>
      </c>
      <c r="M496" s="849">
        <v>80.429759036144574</v>
      </c>
      <c r="N496" s="849"/>
      <c r="O496" s="849"/>
      <c r="P496" s="837"/>
      <c r="Q496" s="850"/>
    </row>
    <row r="497" spans="1:17" ht="14.4" customHeight="1" x14ac:dyDescent="0.3">
      <c r="A497" s="831" t="s">
        <v>583</v>
      </c>
      <c r="B497" s="832" t="s">
        <v>4973</v>
      </c>
      <c r="C497" s="832" t="s">
        <v>4993</v>
      </c>
      <c r="D497" s="832" t="s">
        <v>5543</v>
      </c>
      <c r="E497" s="832"/>
      <c r="F497" s="849">
        <v>69.25</v>
      </c>
      <c r="G497" s="849">
        <v>5569.76</v>
      </c>
      <c r="H497" s="849"/>
      <c r="I497" s="849">
        <v>80.429747292418782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583</v>
      </c>
      <c r="B498" s="832" t="s">
        <v>4973</v>
      </c>
      <c r="C498" s="832" t="s">
        <v>4993</v>
      </c>
      <c r="D498" s="832" t="s">
        <v>5545</v>
      </c>
      <c r="E498" s="832" t="s">
        <v>1191</v>
      </c>
      <c r="F498" s="849">
        <v>0.04</v>
      </c>
      <c r="G498" s="849">
        <v>35.369999999999997</v>
      </c>
      <c r="H498" s="849"/>
      <c r="I498" s="849">
        <v>884.24999999999989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583</v>
      </c>
      <c r="B499" s="832" t="s">
        <v>4973</v>
      </c>
      <c r="C499" s="832" t="s">
        <v>4993</v>
      </c>
      <c r="D499" s="832" t="s">
        <v>5546</v>
      </c>
      <c r="E499" s="832" t="s">
        <v>824</v>
      </c>
      <c r="F499" s="849">
        <v>9.5</v>
      </c>
      <c r="G499" s="849">
        <v>6582.54</v>
      </c>
      <c r="H499" s="849">
        <v>0.44136857287113457</v>
      </c>
      <c r="I499" s="849">
        <v>692.89894736842109</v>
      </c>
      <c r="J499" s="849">
        <v>21.6</v>
      </c>
      <c r="K499" s="849">
        <v>14913.93</v>
      </c>
      <c r="L499" s="849">
        <v>1</v>
      </c>
      <c r="M499" s="849">
        <v>690.45972222222224</v>
      </c>
      <c r="N499" s="849">
        <v>20.2</v>
      </c>
      <c r="O499" s="849">
        <v>13947.29</v>
      </c>
      <c r="P499" s="837">
        <v>0.93518542731526844</v>
      </c>
      <c r="Q499" s="850">
        <v>690.45990099009907</v>
      </c>
    </row>
    <row r="500" spans="1:17" ht="14.4" customHeight="1" x14ac:dyDescent="0.3">
      <c r="A500" s="831" t="s">
        <v>583</v>
      </c>
      <c r="B500" s="832" t="s">
        <v>4973</v>
      </c>
      <c r="C500" s="832" t="s">
        <v>4993</v>
      </c>
      <c r="D500" s="832" t="s">
        <v>5547</v>
      </c>
      <c r="E500" s="832" t="s">
        <v>1507</v>
      </c>
      <c r="F500" s="849">
        <v>383.2</v>
      </c>
      <c r="G500" s="849">
        <v>22378.880000000001</v>
      </c>
      <c r="H500" s="849">
        <v>1.2309669129457117</v>
      </c>
      <c r="I500" s="849">
        <v>58.400000000000006</v>
      </c>
      <c r="J500" s="849">
        <v>311.3</v>
      </c>
      <c r="K500" s="849">
        <v>18179.919999999998</v>
      </c>
      <c r="L500" s="849">
        <v>1</v>
      </c>
      <c r="M500" s="849">
        <v>58.399999999999991</v>
      </c>
      <c r="N500" s="849">
        <v>363.1</v>
      </c>
      <c r="O500" s="849">
        <v>21205.040000000001</v>
      </c>
      <c r="P500" s="837">
        <v>1.1663989720526824</v>
      </c>
      <c r="Q500" s="850">
        <v>58.4</v>
      </c>
    </row>
    <row r="501" spans="1:17" ht="14.4" customHeight="1" x14ac:dyDescent="0.3">
      <c r="A501" s="831" t="s">
        <v>583</v>
      </c>
      <c r="B501" s="832" t="s">
        <v>4973</v>
      </c>
      <c r="C501" s="832" t="s">
        <v>4993</v>
      </c>
      <c r="D501" s="832" t="s">
        <v>5548</v>
      </c>
      <c r="E501" s="832" t="s">
        <v>1456</v>
      </c>
      <c r="F501" s="849">
        <v>113.25000000000001</v>
      </c>
      <c r="G501" s="849">
        <v>78407.48000000001</v>
      </c>
      <c r="H501" s="849">
        <v>1.4520947060640657</v>
      </c>
      <c r="I501" s="849">
        <v>692.33977924944816</v>
      </c>
      <c r="J501" s="849">
        <v>78</v>
      </c>
      <c r="K501" s="849">
        <v>53996.119999999995</v>
      </c>
      <c r="L501" s="849">
        <v>1</v>
      </c>
      <c r="M501" s="849">
        <v>692.25794871794869</v>
      </c>
      <c r="N501" s="849">
        <v>58.06</v>
      </c>
      <c r="O501" s="849">
        <v>40188.82</v>
      </c>
      <c r="P501" s="837">
        <v>0.74429088608588923</v>
      </c>
      <c r="Q501" s="850">
        <v>692.19462624870823</v>
      </c>
    </row>
    <row r="502" spans="1:17" ht="14.4" customHeight="1" x14ac:dyDescent="0.3">
      <c r="A502" s="831" t="s">
        <v>583</v>
      </c>
      <c r="B502" s="832" t="s">
        <v>4973</v>
      </c>
      <c r="C502" s="832" t="s">
        <v>4993</v>
      </c>
      <c r="D502" s="832" t="s">
        <v>5549</v>
      </c>
      <c r="E502" s="832" t="s">
        <v>5550</v>
      </c>
      <c r="F502" s="849">
        <v>13</v>
      </c>
      <c r="G502" s="849">
        <v>14388.4</v>
      </c>
      <c r="H502" s="849"/>
      <c r="I502" s="849">
        <v>1106.8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583</v>
      </c>
      <c r="B503" s="832" t="s">
        <v>4973</v>
      </c>
      <c r="C503" s="832" t="s">
        <v>4993</v>
      </c>
      <c r="D503" s="832" t="s">
        <v>5551</v>
      </c>
      <c r="E503" s="832" t="s">
        <v>5552</v>
      </c>
      <c r="F503" s="849">
        <v>2</v>
      </c>
      <c r="G503" s="849">
        <v>12377.42</v>
      </c>
      <c r="H503" s="849"/>
      <c r="I503" s="849">
        <v>6188.71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583</v>
      </c>
      <c r="B504" s="832" t="s">
        <v>4973</v>
      </c>
      <c r="C504" s="832" t="s">
        <v>4993</v>
      </c>
      <c r="D504" s="832" t="s">
        <v>5553</v>
      </c>
      <c r="E504" s="832" t="s">
        <v>5552</v>
      </c>
      <c r="F504" s="849">
        <v>1</v>
      </c>
      <c r="G504" s="849">
        <v>12377.43</v>
      </c>
      <c r="H504" s="849">
        <v>0.5</v>
      </c>
      <c r="I504" s="849">
        <v>12377.43</v>
      </c>
      <c r="J504" s="849">
        <v>2</v>
      </c>
      <c r="K504" s="849">
        <v>24754.86</v>
      </c>
      <c r="L504" s="849">
        <v>1</v>
      </c>
      <c r="M504" s="849">
        <v>12377.43</v>
      </c>
      <c r="N504" s="849"/>
      <c r="O504" s="849"/>
      <c r="P504" s="837"/>
      <c r="Q504" s="850"/>
    </row>
    <row r="505" spans="1:17" ht="14.4" customHeight="1" x14ac:dyDescent="0.3">
      <c r="A505" s="831" t="s">
        <v>583</v>
      </c>
      <c r="B505" s="832" t="s">
        <v>4973</v>
      </c>
      <c r="C505" s="832" t="s">
        <v>4993</v>
      </c>
      <c r="D505" s="832" t="s">
        <v>5554</v>
      </c>
      <c r="E505" s="832" t="s">
        <v>1877</v>
      </c>
      <c r="F505" s="849">
        <v>24.299999999999997</v>
      </c>
      <c r="G505" s="849">
        <v>291925.62</v>
      </c>
      <c r="H505" s="849">
        <v>0.65675675675675682</v>
      </c>
      <c r="I505" s="849">
        <v>12013.400000000001</v>
      </c>
      <c r="J505" s="849">
        <v>37</v>
      </c>
      <c r="K505" s="849">
        <v>444495.79999999993</v>
      </c>
      <c r="L505" s="849">
        <v>1</v>
      </c>
      <c r="M505" s="849">
        <v>12013.399999999998</v>
      </c>
      <c r="N505" s="849">
        <v>69</v>
      </c>
      <c r="O505" s="849">
        <v>828924.74</v>
      </c>
      <c r="P505" s="837">
        <v>1.864865179828471</v>
      </c>
      <c r="Q505" s="850">
        <v>12013.402028985507</v>
      </c>
    </row>
    <row r="506" spans="1:17" ht="14.4" customHeight="1" x14ac:dyDescent="0.3">
      <c r="A506" s="831" t="s">
        <v>583</v>
      </c>
      <c r="B506" s="832" t="s">
        <v>4973</v>
      </c>
      <c r="C506" s="832" t="s">
        <v>4993</v>
      </c>
      <c r="D506" s="832" t="s">
        <v>5555</v>
      </c>
      <c r="E506" s="832" t="s">
        <v>5556</v>
      </c>
      <c r="F506" s="849">
        <v>225.4</v>
      </c>
      <c r="G506" s="849">
        <v>755119.26</v>
      </c>
      <c r="H506" s="849">
        <v>0.81401224844283582</v>
      </c>
      <c r="I506" s="849">
        <v>3350.1298136645964</v>
      </c>
      <c r="J506" s="849">
        <v>276.89999999999998</v>
      </c>
      <c r="K506" s="849">
        <v>927650.97999999986</v>
      </c>
      <c r="L506" s="849">
        <v>1</v>
      </c>
      <c r="M506" s="849">
        <v>3350.1299386059945</v>
      </c>
      <c r="N506" s="849">
        <v>172.5</v>
      </c>
      <c r="O506" s="849">
        <v>539273.08000000007</v>
      </c>
      <c r="P506" s="837">
        <v>0.58133187117422136</v>
      </c>
      <c r="Q506" s="850">
        <v>3126.220753623189</v>
      </c>
    </row>
    <row r="507" spans="1:17" ht="14.4" customHeight="1" x14ac:dyDescent="0.3">
      <c r="A507" s="831" t="s">
        <v>583</v>
      </c>
      <c r="B507" s="832" t="s">
        <v>4973</v>
      </c>
      <c r="C507" s="832" t="s">
        <v>4993</v>
      </c>
      <c r="D507" s="832" t="s">
        <v>5557</v>
      </c>
      <c r="E507" s="832" t="s">
        <v>1403</v>
      </c>
      <c r="F507" s="849"/>
      <c r="G507" s="849"/>
      <c r="H507" s="849"/>
      <c r="I507" s="849"/>
      <c r="J507" s="849">
        <v>6</v>
      </c>
      <c r="K507" s="849">
        <v>34262.58</v>
      </c>
      <c r="L507" s="849">
        <v>1</v>
      </c>
      <c r="M507" s="849">
        <v>5710.43</v>
      </c>
      <c r="N507" s="849">
        <v>4</v>
      </c>
      <c r="O507" s="849">
        <v>22841.72</v>
      </c>
      <c r="P507" s="837">
        <v>0.66666666666666663</v>
      </c>
      <c r="Q507" s="850">
        <v>5710.43</v>
      </c>
    </row>
    <row r="508" spans="1:17" ht="14.4" customHeight="1" x14ac:dyDescent="0.3">
      <c r="A508" s="831" t="s">
        <v>583</v>
      </c>
      <c r="B508" s="832" t="s">
        <v>4973</v>
      </c>
      <c r="C508" s="832" t="s">
        <v>4993</v>
      </c>
      <c r="D508" s="832" t="s">
        <v>5558</v>
      </c>
      <c r="E508" s="832" t="s">
        <v>1403</v>
      </c>
      <c r="F508" s="849">
        <v>1</v>
      </c>
      <c r="G508" s="849">
        <v>11420.87</v>
      </c>
      <c r="H508" s="849">
        <v>6.25E-2</v>
      </c>
      <c r="I508" s="849">
        <v>11420.87</v>
      </c>
      <c r="J508" s="849">
        <v>16</v>
      </c>
      <c r="K508" s="849">
        <v>182733.92</v>
      </c>
      <c r="L508" s="849">
        <v>1</v>
      </c>
      <c r="M508" s="849">
        <v>11420.87</v>
      </c>
      <c r="N508" s="849">
        <v>7</v>
      </c>
      <c r="O508" s="849">
        <v>79946.09</v>
      </c>
      <c r="P508" s="837">
        <v>0.43749999999999994</v>
      </c>
      <c r="Q508" s="850">
        <v>11420.869999999999</v>
      </c>
    </row>
    <row r="509" spans="1:17" ht="14.4" customHeight="1" x14ac:dyDescent="0.3">
      <c r="A509" s="831" t="s">
        <v>583</v>
      </c>
      <c r="B509" s="832" t="s">
        <v>4973</v>
      </c>
      <c r="C509" s="832" t="s">
        <v>4993</v>
      </c>
      <c r="D509" s="832" t="s">
        <v>5559</v>
      </c>
      <c r="E509" s="832" t="s">
        <v>5560</v>
      </c>
      <c r="F509" s="849"/>
      <c r="G509" s="849"/>
      <c r="H509" s="849"/>
      <c r="I509" s="849"/>
      <c r="J509" s="849"/>
      <c r="K509" s="849"/>
      <c r="L509" s="849"/>
      <c r="M509" s="849"/>
      <c r="N509" s="849">
        <v>0.1</v>
      </c>
      <c r="O509" s="849">
        <v>494.39</v>
      </c>
      <c r="P509" s="837"/>
      <c r="Q509" s="850">
        <v>4943.8999999999996</v>
      </c>
    </row>
    <row r="510" spans="1:17" ht="14.4" customHeight="1" x14ac:dyDescent="0.3">
      <c r="A510" s="831" t="s">
        <v>583</v>
      </c>
      <c r="B510" s="832" t="s">
        <v>4973</v>
      </c>
      <c r="C510" s="832" t="s">
        <v>4993</v>
      </c>
      <c r="D510" s="832" t="s">
        <v>5561</v>
      </c>
      <c r="E510" s="832" t="s">
        <v>5562</v>
      </c>
      <c r="F510" s="849">
        <v>3</v>
      </c>
      <c r="G510" s="849">
        <v>1000.17</v>
      </c>
      <c r="H510" s="849">
        <v>1</v>
      </c>
      <c r="I510" s="849">
        <v>333.39</v>
      </c>
      <c r="J510" s="849">
        <v>3</v>
      </c>
      <c r="K510" s="849">
        <v>1000.17</v>
      </c>
      <c r="L510" s="849">
        <v>1</v>
      </c>
      <c r="M510" s="849">
        <v>333.39</v>
      </c>
      <c r="N510" s="849"/>
      <c r="O510" s="849"/>
      <c r="P510" s="837"/>
      <c r="Q510" s="850"/>
    </row>
    <row r="511" spans="1:17" ht="14.4" customHeight="1" x14ac:dyDescent="0.3">
      <c r="A511" s="831" t="s">
        <v>583</v>
      </c>
      <c r="B511" s="832" t="s">
        <v>4973</v>
      </c>
      <c r="C511" s="832" t="s">
        <v>4993</v>
      </c>
      <c r="D511" s="832" t="s">
        <v>5563</v>
      </c>
      <c r="E511" s="832" t="s">
        <v>5564</v>
      </c>
      <c r="F511" s="849">
        <v>3.7</v>
      </c>
      <c r="G511" s="849">
        <v>1633.32</v>
      </c>
      <c r="H511" s="849"/>
      <c r="I511" s="849">
        <v>441.43783783783778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583</v>
      </c>
      <c r="B512" s="832" t="s">
        <v>4973</v>
      </c>
      <c r="C512" s="832" t="s">
        <v>4993</v>
      </c>
      <c r="D512" s="832" t="s">
        <v>5565</v>
      </c>
      <c r="E512" s="832" t="s">
        <v>5566</v>
      </c>
      <c r="F512" s="849">
        <v>23</v>
      </c>
      <c r="G512" s="849">
        <v>888.03000000000009</v>
      </c>
      <c r="H512" s="849">
        <v>0.31944444444444448</v>
      </c>
      <c r="I512" s="849">
        <v>38.610000000000007</v>
      </c>
      <c r="J512" s="849">
        <v>72</v>
      </c>
      <c r="K512" s="849">
        <v>2779.92</v>
      </c>
      <c r="L512" s="849">
        <v>1</v>
      </c>
      <c r="M512" s="849">
        <v>38.61</v>
      </c>
      <c r="N512" s="849"/>
      <c r="O512" s="849"/>
      <c r="P512" s="837"/>
      <c r="Q512" s="850"/>
    </row>
    <row r="513" spans="1:17" ht="14.4" customHeight="1" x14ac:dyDescent="0.3">
      <c r="A513" s="831" t="s">
        <v>583</v>
      </c>
      <c r="B513" s="832" t="s">
        <v>4973</v>
      </c>
      <c r="C513" s="832" t="s">
        <v>4993</v>
      </c>
      <c r="D513" s="832" t="s">
        <v>5565</v>
      </c>
      <c r="E513" s="832"/>
      <c r="F513" s="849">
        <v>44</v>
      </c>
      <c r="G513" s="849">
        <v>1698.84</v>
      </c>
      <c r="H513" s="849">
        <v>3.1428571428571428</v>
      </c>
      <c r="I513" s="849">
        <v>38.61</v>
      </c>
      <c r="J513" s="849">
        <v>14</v>
      </c>
      <c r="K513" s="849">
        <v>540.54</v>
      </c>
      <c r="L513" s="849">
        <v>1</v>
      </c>
      <c r="M513" s="849">
        <v>38.61</v>
      </c>
      <c r="N513" s="849"/>
      <c r="O513" s="849"/>
      <c r="P513" s="837"/>
      <c r="Q513" s="850"/>
    </row>
    <row r="514" spans="1:17" ht="14.4" customHeight="1" x14ac:dyDescent="0.3">
      <c r="A514" s="831" t="s">
        <v>583</v>
      </c>
      <c r="B514" s="832" t="s">
        <v>4973</v>
      </c>
      <c r="C514" s="832" t="s">
        <v>4993</v>
      </c>
      <c r="D514" s="832" t="s">
        <v>5567</v>
      </c>
      <c r="E514" s="832" t="s">
        <v>5568</v>
      </c>
      <c r="F514" s="849">
        <v>7</v>
      </c>
      <c r="G514" s="849">
        <v>2706.3199999999997</v>
      </c>
      <c r="H514" s="849">
        <v>2.8001241593378166</v>
      </c>
      <c r="I514" s="849">
        <v>386.61714285714282</v>
      </c>
      <c r="J514" s="849">
        <v>2.5</v>
      </c>
      <c r="K514" s="849">
        <v>966.5</v>
      </c>
      <c r="L514" s="849">
        <v>1</v>
      </c>
      <c r="M514" s="849">
        <v>386.6</v>
      </c>
      <c r="N514" s="849">
        <v>9.1999999999999993</v>
      </c>
      <c r="O514" s="849">
        <v>3557.04</v>
      </c>
      <c r="P514" s="837">
        <v>3.6803310915675116</v>
      </c>
      <c r="Q514" s="850">
        <v>386.63478260869567</v>
      </c>
    </row>
    <row r="515" spans="1:17" ht="14.4" customHeight="1" x14ac:dyDescent="0.3">
      <c r="A515" s="831" t="s">
        <v>583</v>
      </c>
      <c r="B515" s="832" t="s">
        <v>4973</v>
      </c>
      <c r="C515" s="832" t="s">
        <v>4993</v>
      </c>
      <c r="D515" s="832" t="s">
        <v>5569</v>
      </c>
      <c r="E515" s="832" t="s">
        <v>1406</v>
      </c>
      <c r="F515" s="849">
        <v>58</v>
      </c>
      <c r="G515" s="849">
        <v>480243.93</v>
      </c>
      <c r="H515" s="849">
        <v>0.99507860329354159</v>
      </c>
      <c r="I515" s="849">
        <v>8280.0677586206893</v>
      </c>
      <c r="J515" s="849">
        <v>56</v>
      </c>
      <c r="K515" s="849">
        <v>482619.08999999997</v>
      </c>
      <c r="L515" s="849">
        <v>1</v>
      </c>
      <c r="M515" s="849">
        <v>8618.1980357142857</v>
      </c>
      <c r="N515" s="849">
        <v>90</v>
      </c>
      <c r="O515" s="849">
        <v>824244.29999999993</v>
      </c>
      <c r="P515" s="837">
        <v>1.707856811051548</v>
      </c>
      <c r="Q515" s="850">
        <v>9158.2699999999986</v>
      </c>
    </row>
    <row r="516" spans="1:17" ht="14.4" customHeight="1" x14ac:dyDescent="0.3">
      <c r="A516" s="831" t="s">
        <v>583</v>
      </c>
      <c r="B516" s="832" t="s">
        <v>4973</v>
      </c>
      <c r="C516" s="832" t="s">
        <v>4993</v>
      </c>
      <c r="D516" s="832" t="s">
        <v>5570</v>
      </c>
      <c r="E516" s="832" t="s">
        <v>5571</v>
      </c>
      <c r="F516" s="849">
        <v>1.1000000000000001</v>
      </c>
      <c r="G516" s="849">
        <v>430.98</v>
      </c>
      <c r="H516" s="849">
        <v>0.48674655252250326</v>
      </c>
      <c r="I516" s="849">
        <v>391.8</v>
      </c>
      <c r="J516" s="849">
        <v>1.3</v>
      </c>
      <c r="K516" s="849">
        <v>885.43</v>
      </c>
      <c r="L516" s="849">
        <v>1</v>
      </c>
      <c r="M516" s="849">
        <v>681.09999999999991</v>
      </c>
      <c r="N516" s="849">
        <v>3.6</v>
      </c>
      <c r="O516" s="849">
        <v>1661.35</v>
      </c>
      <c r="P516" s="837">
        <v>1.8763199801226522</v>
      </c>
      <c r="Q516" s="850">
        <v>461.48611111111109</v>
      </c>
    </row>
    <row r="517" spans="1:17" ht="14.4" customHeight="1" x14ac:dyDescent="0.3">
      <c r="A517" s="831" t="s">
        <v>583</v>
      </c>
      <c r="B517" s="832" t="s">
        <v>4973</v>
      </c>
      <c r="C517" s="832" t="s">
        <v>4993</v>
      </c>
      <c r="D517" s="832" t="s">
        <v>5572</v>
      </c>
      <c r="E517" s="832" t="s">
        <v>5573</v>
      </c>
      <c r="F517" s="849">
        <v>29.5</v>
      </c>
      <c r="G517" s="849">
        <v>1329.98</v>
      </c>
      <c r="H517" s="849"/>
      <c r="I517" s="849">
        <v>45.084067796610171</v>
      </c>
      <c r="J517" s="849"/>
      <c r="K517" s="849"/>
      <c r="L517" s="849"/>
      <c r="M517" s="849"/>
      <c r="N517" s="849">
        <v>68</v>
      </c>
      <c r="O517" s="849">
        <v>2915.84</v>
      </c>
      <c r="P517" s="837"/>
      <c r="Q517" s="850">
        <v>42.88</v>
      </c>
    </row>
    <row r="518" spans="1:17" ht="14.4" customHeight="1" x14ac:dyDescent="0.3">
      <c r="A518" s="831" t="s">
        <v>583</v>
      </c>
      <c r="B518" s="832" t="s">
        <v>4973</v>
      </c>
      <c r="C518" s="832" t="s">
        <v>4993</v>
      </c>
      <c r="D518" s="832" t="s">
        <v>5574</v>
      </c>
      <c r="E518" s="832" t="s">
        <v>5575</v>
      </c>
      <c r="F518" s="849"/>
      <c r="G518" s="849"/>
      <c r="H518" s="849"/>
      <c r="I518" s="849"/>
      <c r="J518" s="849">
        <v>2</v>
      </c>
      <c r="K518" s="849">
        <v>3373.84</v>
      </c>
      <c r="L518" s="849">
        <v>1</v>
      </c>
      <c r="M518" s="849">
        <v>1686.92</v>
      </c>
      <c r="N518" s="849"/>
      <c r="O518" s="849"/>
      <c r="P518" s="837"/>
      <c r="Q518" s="850"/>
    </row>
    <row r="519" spans="1:17" ht="14.4" customHeight="1" x14ac:dyDescent="0.3">
      <c r="A519" s="831" t="s">
        <v>583</v>
      </c>
      <c r="B519" s="832" t="s">
        <v>4973</v>
      </c>
      <c r="C519" s="832" t="s">
        <v>4993</v>
      </c>
      <c r="D519" s="832" t="s">
        <v>5576</v>
      </c>
      <c r="E519" s="832" t="s">
        <v>5577</v>
      </c>
      <c r="F519" s="849">
        <v>452.6</v>
      </c>
      <c r="G519" s="849">
        <v>20577.2</v>
      </c>
      <c r="H519" s="849">
        <v>5.5158474867044083</v>
      </c>
      <c r="I519" s="849">
        <v>45.464427750773311</v>
      </c>
      <c r="J519" s="849">
        <v>87</v>
      </c>
      <c r="K519" s="849">
        <v>3730.5600000000004</v>
      </c>
      <c r="L519" s="849">
        <v>1</v>
      </c>
      <c r="M519" s="849">
        <v>42.88</v>
      </c>
      <c r="N519" s="849">
        <v>89</v>
      </c>
      <c r="O519" s="849">
        <v>3816.3199999999997</v>
      </c>
      <c r="P519" s="837">
        <v>1.0229885057471262</v>
      </c>
      <c r="Q519" s="850">
        <v>42.879999999999995</v>
      </c>
    </row>
    <row r="520" spans="1:17" ht="14.4" customHeight="1" x14ac:dyDescent="0.3">
      <c r="A520" s="831" t="s">
        <v>583</v>
      </c>
      <c r="B520" s="832" t="s">
        <v>4973</v>
      </c>
      <c r="C520" s="832" t="s">
        <v>4993</v>
      </c>
      <c r="D520" s="832" t="s">
        <v>5578</v>
      </c>
      <c r="E520" s="832" t="s">
        <v>5579</v>
      </c>
      <c r="F520" s="849"/>
      <c r="G520" s="849"/>
      <c r="H520" s="849"/>
      <c r="I520" s="849"/>
      <c r="J520" s="849">
        <v>1.4</v>
      </c>
      <c r="K520" s="849">
        <v>760.84999999999991</v>
      </c>
      <c r="L520" s="849">
        <v>1</v>
      </c>
      <c r="M520" s="849">
        <v>543.46428571428567</v>
      </c>
      <c r="N520" s="849">
        <v>1.4</v>
      </c>
      <c r="O520" s="849">
        <v>760.82999999999993</v>
      </c>
      <c r="P520" s="837">
        <v>0.9999737136097786</v>
      </c>
      <c r="Q520" s="850">
        <v>543.44999999999993</v>
      </c>
    </row>
    <row r="521" spans="1:17" ht="14.4" customHeight="1" x14ac:dyDescent="0.3">
      <c r="A521" s="831" t="s">
        <v>583</v>
      </c>
      <c r="B521" s="832" t="s">
        <v>4973</v>
      </c>
      <c r="C521" s="832" t="s">
        <v>4993</v>
      </c>
      <c r="D521" s="832" t="s">
        <v>5580</v>
      </c>
      <c r="E521" s="832" t="s">
        <v>5581</v>
      </c>
      <c r="F521" s="849">
        <v>201</v>
      </c>
      <c r="G521" s="849">
        <v>15521.22</v>
      </c>
      <c r="H521" s="849">
        <v>0.7188851856449171</v>
      </c>
      <c r="I521" s="849">
        <v>77.22</v>
      </c>
      <c r="J521" s="849">
        <v>279.60000000000002</v>
      </c>
      <c r="K521" s="849">
        <v>21590.68</v>
      </c>
      <c r="L521" s="849">
        <v>1</v>
      </c>
      <c r="M521" s="849">
        <v>77.219885550786827</v>
      </c>
      <c r="N521" s="849">
        <v>155.4</v>
      </c>
      <c r="O521" s="849">
        <v>11999.94</v>
      </c>
      <c r="P521" s="837">
        <v>0.55579259198876552</v>
      </c>
      <c r="Q521" s="850">
        <v>77.21969111969112</v>
      </c>
    </row>
    <row r="522" spans="1:17" ht="14.4" customHeight="1" x14ac:dyDescent="0.3">
      <c r="A522" s="831" t="s">
        <v>583</v>
      </c>
      <c r="B522" s="832" t="s">
        <v>4973</v>
      </c>
      <c r="C522" s="832" t="s">
        <v>4993</v>
      </c>
      <c r="D522" s="832" t="s">
        <v>5582</v>
      </c>
      <c r="E522" s="832" t="s">
        <v>2219</v>
      </c>
      <c r="F522" s="849">
        <v>33.9</v>
      </c>
      <c r="G522" s="849">
        <v>12373.570000000002</v>
      </c>
      <c r="H522" s="849">
        <v>0.24522489473929338</v>
      </c>
      <c r="I522" s="849">
        <v>365.0020648967552</v>
      </c>
      <c r="J522" s="849">
        <v>185.70000000000002</v>
      </c>
      <c r="K522" s="849">
        <v>50458.049999999996</v>
      </c>
      <c r="L522" s="849">
        <v>1</v>
      </c>
      <c r="M522" s="849">
        <v>271.71809369951529</v>
      </c>
      <c r="N522" s="849">
        <v>170.39999999999998</v>
      </c>
      <c r="O522" s="849">
        <v>46301.06</v>
      </c>
      <c r="P522" s="837">
        <v>0.91761492962966273</v>
      </c>
      <c r="Q522" s="850">
        <v>271.7198356807512</v>
      </c>
    </row>
    <row r="523" spans="1:17" ht="14.4" customHeight="1" x14ac:dyDescent="0.3">
      <c r="A523" s="831" t="s">
        <v>583</v>
      </c>
      <c r="B523" s="832" t="s">
        <v>4973</v>
      </c>
      <c r="C523" s="832" t="s">
        <v>4993</v>
      </c>
      <c r="D523" s="832" t="s">
        <v>5583</v>
      </c>
      <c r="E523" s="832" t="s">
        <v>5584</v>
      </c>
      <c r="F523" s="849">
        <v>15</v>
      </c>
      <c r="G523" s="849">
        <v>89785.65</v>
      </c>
      <c r="H523" s="849"/>
      <c r="I523" s="849">
        <v>5985.71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583</v>
      </c>
      <c r="B524" s="832" t="s">
        <v>4973</v>
      </c>
      <c r="C524" s="832" t="s">
        <v>4993</v>
      </c>
      <c r="D524" s="832" t="s">
        <v>5585</v>
      </c>
      <c r="E524" s="832" t="s">
        <v>5586</v>
      </c>
      <c r="F524" s="849">
        <v>17</v>
      </c>
      <c r="G524" s="849">
        <v>1019.66</v>
      </c>
      <c r="H524" s="849"/>
      <c r="I524" s="849">
        <v>59.98</v>
      </c>
      <c r="J524" s="849"/>
      <c r="K524" s="849"/>
      <c r="L524" s="849"/>
      <c r="M524" s="849"/>
      <c r="N524" s="849">
        <v>54</v>
      </c>
      <c r="O524" s="849">
        <v>3550.5</v>
      </c>
      <c r="P524" s="837"/>
      <c r="Q524" s="850">
        <v>65.75</v>
      </c>
    </row>
    <row r="525" spans="1:17" ht="14.4" customHeight="1" x14ac:dyDescent="0.3">
      <c r="A525" s="831" t="s">
        <v>583</v>
      </c>
      <c r="B525" s="832" t="s">
        <v>4973</v>
      </c>
      <c r="C525" s="832" t="s">
        <v>4993</v>
      </c>
      <c r="D525" s="832" t="s">
        <v>5587</v>
      </c>
      <c r="E525" s="832" t="s">
        <v>5586</v>
      </c>
      <c r="F525" s="849">
        <v>3</v>
      </c>
      <c r="G525" s="849">
        <v>250.83</v>
      </c>
      <c r="H525" s="849"/>
      <c r="I525" s="849">
        <v>83.61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583</v>
      </c>
      <c r="B526" s="832" t="s">
        <v>4973</v>
      </c>
      <c r="C526" s="832" t="s">
        <v>4993</v>
      </c>
      <c r="D526" s="832" t="s">
        <v>5588</v>
      </c>
      <c r="E526" s="832" t="s">
        <v>5589</v>
      </c>
      <c r="F526" s="849">
        <v>21</v>
      </c>
      <c r="G526" s="849">
        <v>1083.24</v>
      </c>
      <c r="H526" s="849"/>
      <c r="I526" s="849">
        <v>51.582857142857144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583</v>
      </c>
      <c r="B527" s="832" t="s">
        <v>4973</v>
      </c>
      <c r="C527" s="832" t="s">
        <v>4993</v>
      </c>
      <c r="D527" s="832" t="s">
        <v>5590</v>
      </c>
      <c r="E527" s="832" t="s">
        <v>5591</v>
      </c>
      <c r="F527" s="849">
        <v>14.5</v>
      </c>
      <c r="G527" s="849">
        <v>53963.119999999995</v>
      </c>
      <c r="H527" s="849">
        <v>3.3068271369655666</v>
      </c>
      <c r="I527" s="849">
        <v>3721.5944827586204</v>
      </c>
      <c r="J527" s="849">
        <v>5</v>
      </c>
      <c r="K527" s="849">
        <v>16318.7</v>
      </c>
      <c r="L527" s="849">
        <v>1</v>
      </c>
      <c r="M527" s="849">
        <v>3263.7400000000002</v>
      </c>
      <c r="N527" s="849">
        <v>3.5999999999999996</v>
      </c>
      <c r="O527" s="849">
        <v>11749.439999999999</v>
      </c>
      <c r="P527" s="837">
        <v>0.71999852929461283</v>
      </c>
      <c r="Q527" s="850">
        <v>3263.7333333333331</v>
      </c>
    </row>
    <row r="528" spans="1:17" ht="14.4" customHeight="1" x14ac:dyDescent="0.3">
      <c r="A528" s="831" t="s">
        <v>583</v>
      </c>
      <c r="B528" s="832" t="s">
        <v>4973</v>
      </c>
      <c r="C528" s="832" t="s">
        <v>4993</v>
      </c>
      <c r="D528" s="832" t="s">
        <v>5592</v>
      </c>
      <c r="E528" s="832" t="s">
        <v>1153</v>
      </c>
      <c r="F528" s="849"/>
      <c r="G528" s="849"/>
      <c r="H528" s="849"/>
      <c r="I528" s="849"/>
      <c r="J528" s="849"/>
      <c r="K528" s="849"/>
      <c r="L528" s="849"/>
      <c r="M528" s="849"/>
      <c r="N528" s="849">
        <v>0.6</v>
      </c>
      <c r="O528" s="849">
        <v>736.62</v>
      </c>
      <c r="P528" s="837"/>
      <c r="Q528" s="850">
        <v>1227.7</v>
      </c>
    </row>
    <row r="529" spans="1:17" ht="14.4" customHeight="1" x14ac:dyDescent="0.3">
      <c r="A529" s="831" t="s">
        <v>583</v>
      </c>
      <c r="B529" s="832" t="s">
        <v>4973</v>
      </c>
      <c r="C529" s="832" t="s">
        <v>4993</v>
      </c>
      <c r="D529" s="832" t="s">
        <v>5593</v>
      </c>
      <c r="E529" s="832" t="s">
        <v>5594</v>
      </c>
      <c r="F529" s="849">
        <v>76.2</v>
      </c>
      <c r="G529" s="849">
        <v>16703.04</v>
      </c>
      <c r="H529" s="849">
        <v>0.53661971830985933</v>
      </c>
      <c r="I529" s="849">
        <v>219.20000000000002</v>
      </c>
      <c r="J529" s="849">
        <v>142</v>
      </c>
      <c r="K529" s="849">
        <v>31126.399999999994</v>
      </c>
      <c r="L529" s="849">
        <v>1</v>
      </c>
      <c r="M529" s="849">
        <v>219.19999999999996</v>
      </c>
      <c r="N529" s="849">
        <v>80.5</v>
      </c>
      <c r="O529" s="849">
        <v>17645.599999999999</v>
      </c>
      <c r="P529" s="837">
        <v>0.56690140845070425</v>
      </c>
      <c r="Q529" s="850">
        <v>219.2</v>
      </c>
    </row>
    <row r="530" spans="1:17" ht="14.4" customHeight="1" x14ac:dyDescent="0.3">
      <c r="A530" s="831" t="s">
        <v>583</v>
      </c>
      <c r="B530" s="832" t="s">
        <v>4973</v>
      </c>
      <c r="C530" s="832" t="s">
        <v>4993</v>
      </c>
      <c r="D530" s="832" t="s">
        <v>5595</v>
      </c>
      <c r="E530" s="832" t="s">
        <v>5596</v>
      </c>
      <c r="F530" s="849">
        <v>2</v>
      </c>
      <c r="G530" s="849">
        <v>21085.82</v>
      </c>
      <c r="H530" s="849">
        <v>2</v>
      </c>
      <c r="I530" s="849">
        <v>10542.91</v>
      </c>
      <c r="J530" s="849">
        <v>1</v>
      </c>
      <c r="K530" s="849">
        <v>10542.91</v>
      </c>
      <c r="L530" s="849">
        <v>1</v>
      </c>
      <c r="M530" s="849">
        <v>10542.91</v>
      </c>
      <c r="N530" s="849">
        <v>2</v>
      </c>
      <c r="O530" s="849">
        <v>21705.84</v>
      </c>
      <c r="P530" s="837">
        <v>2.0588091902520271</v>
      </c>
      <c r="Q530" s="850">
        <v>10852.92</v>
      </c>
    </row>
    <row r="531" spans="1:17" ht="14.4" customHeight="1" x14ac:dyDescent="0.3">
      <c r="A531" s="831" t="s">
        <v>583</v>
      </c>
      <c r="B531" s="832" t="s">
        <v>4973</v>
      </c>
      <c r="C531" s="832" t="s">
        <v>4993</v>
      </c>
      <c r="D531" s="832" t="s">
        <v>5597</v>
      </c>
      <c r="E531" s="832" t="s">
        <v>5598</v>
      </c>
      <c r="F531" s="849">
        <v>4.3</v>
      </c>
      <c r="G531" s="849">
        <v>892.46</v>
      </c>
      <c r="H531" s="849">
        <v>2.0793569431500467</v>
      </c>
      <c r="I531" s="849">
        <v>207.54883720930235</v>
      </c>
      <c r="J531" s="849">
        <v>1</v>
      </c>
      <c r="K531" s="849">
        <v>429.2</v>
      </c>
      <c r="L531" s="849">
        <v>1</v>
      </c>
      <c r="M531" s="849">
        <v>429.2</v>
      </c>
      <c r="N531" s="849">
        <v>7.8000000000000007</v>
      </c>
      <c r="O531" s="849">
        <v>3347.7599999999998</v>
      </c>
      <c r="P531" s="837">
        <v>7.8</v>
      </c>
      <c r="Q531" s="850">
        <v>429.19999999999993</v>
      </c>
    </row>
    <row r="532" spans="1:17" ht="14.4" customHeight="1" x14ac:dyDescent="0.3">
      <c r="A532" s="831" t="s">
        <v>583</v>
      </c>
      <c r="B532" s="832" t="s">
        <v>4973</v>
      </c>
      <c r="C532" s="832" t="s">
        <v>4993</v>
      </c>
      <c r="D532" s="832" t="s">
        <v>5597</v>
      </c>
      <c r="E532" s="832" t="s">
        <v>1417</v>
      </c>
      <c r="F532" s="849"/>
      <c r="G532" s="849"/>
      <c r="H532" s="849"/>
      <c r="I532" s="849"/>
      <c r="J532" s="849">
        <v>2</v>
      </c>
      <c r="K532" s="849">
        <v>858.4</v>
      </c>
      <c r="L532" s="849">
        <v>1</v>
      </c>
      <c r="M532" s="849">
        <v>429.2</v>
      </c>
      <c r="N532" s="849"/>
      <c r="O532" s="849"/>
      <c r="P532" s="837"/>
      <c r="Q532" s="850"/>
    </row>
    <row r="533" spans="1:17" ht="14.4" customHeight="1" x14ac:dyDescent="0.3">
      <c r="A533" s="831" t="s">
        <v>583</v>
      </c>
      <c r="B533" s="832" t="s">
        <v>4973</v>
      </c>
      <c r="C533" s="832" t="s">
        <v>4993</v>
      </c>
      <c r="D533" s="832" t="s">
        <v>5599</v>
      </c>
      <c r="E533" s="832" t="s">
        <v>1900</v>
      </c>
      <c r="F533" s="849">
        <v>44</v>
      </c>
      <c r="G533" s="849">
        <v>2893</v>
      </c>
      <c r="H533" s="849">
        <v>0.32835820895522388</v>
      </c>
      <c r="I533" s="849">
        <v>65.75</v>
      </c>
      <c r="J533" s="849">
        <v>134</v>
      </c>
      <c r="K533" s="849">
        <v>8810.5</v>
      </c>
      <c r="L533" s="849">
        <v>1</v>
      </c>
      <c r="M533" s="849">
        <v>65.75</v>
      </c>
      <c r="N533" s="849">
        <v>272</v>
      </c>
      <c r="O533" s="849">
        <v>16344.279999999999</v>
      </c>
      <c r="P533" s="837">
        <v>1.855091084501447</v>
      </c>
      <c r="Q533" s="850">
        <v>60.08926470588235</v>
      </c>
    </row>
    <row r="534" spans="1:17" ht="14.4" customHeight="1" x14ac:dyDescent="0.3">
      <c r="A534" s="831" t="s">
        <v>583</v>
      </c>
      <c r="B534" s="832" t="s">
        <v>4973</v>
      </c>
      <c r="C534" s="832" t="s">
        <v>4993</v>
      </c>
      <c r="D534" s="832" t="s">
        <v>5600</v>
      </c>
      <c r="E534" s="832" t="s">
        <v>1474</v>
      </c>
      <c r="F534" s="849">
        <v>91.75</v>
      </c>
      <c r="G534" s="849">
        <v>8533.49</v>
      </c>
      <c r="H534" s="849">
        <v>1.2650828712900644</v>
      </c>
      <c r="I534" s="849">
        <v>93.008065395095372</v>
      </c>
      <c r="J534" s="849">
        <v>85.6</v>
      </c>
      <c r="K534" s="849">
        <v>6745.4</v>
      </c>
      <c r="L534" s="849">
        <v>1</v>
      </c>
      <c r="M534" s="849">
        <v>78.80140186915888</v>
      </c>
      <c r="N534" s="849">
        <v>62.400000000000006</v>
      </c>
      <c r="O534" s="849">
        <v>4917.37</v>
      </c>
      <c r="P534" s="837">
        <v>0.72899605657188604</v>
      </c>
      <c r="Q534" s="850">
        <v>78.804006410256406</v>
      </c>
    </row>
    <row r="535" spans="1:17" ht="14.4" customHeight="1" x14ac:dyDescent="0.3">
      <c r="A535" s="831" t="s">
        <v>583</v>
      </c>
      <c r="B535" s="832" t="s">
        <v>4973</v>
      </c>
      <c r="C535" s="832" t="s">
        <v>4993</v>
      </c>
      <c r="D535" s="832" t="s">
        <v>5600</v>
      </c>
      <c r="E535" s="832" t="s">
        <v>5601</v>
      </c>
      <c r="F535" s="849">
        <v>40.5</v>
      </c>
      <c r="G535" s="849">
        <v>3755.8299999999995</v>
      </c>
      <c r="H535" s="849">
        <v>1.1119917573877076</v>
      </c>
      <c r="I535" s="849">
        <v>92.73654320987653</v>
      </c>
      <c r="J535" s="849">
        <v>42.86</v>
      </c>
      <c r="K535" s="849">
        <v>3377.5699999999997</v>
      </c>
      <c r="L535" s="849">
        <v>1</v>
      </c>
      <c r="M535" s="849">
        <v>78.804713019132052</v>
      </c>
      <c r="N535" s="849">
        <v>34.5</v>
      </c>
      <c r="O535" s="849">
        <v>2718.7799999999997</v>
      </c>
      <c r="P535" s="837">
        <v>0.80495148879223821</v>
      </c>
      <c r="Q535" s="850">
        <v>78.805217391304339</v>
      </c>
    </row>
    <row r="536" spans="1:17" ht="14.4" customHeight="1" x14ac:dyDescent="0.3">
      <c r="A536" s="831" t="s">
        <v>583</v>
      </c>
      <c r="B536" s="832" t="s">
        <v>4973</v>
      </c>
      <c r="C536" s="832" t="s">
        <v>4993</v>
      </c>
      <c r="D536" s="832" t="s">
        <v>5602</v>
      </c>
      <c r="E536" s="832" t="s">
        <v>1935</v>
      </c>
      <c r="F536" s="849">
        <v>439</v>
      </c>
      <c r="G536" s="849">
        <v>29958.13</v>
      </c>
      <c r="H536" s="849">
        <v>0.49657925707371248</v>
      </c>
      <c r="I536" s="849">
        <v>68.241753986332583</v>
      </c>
      <c r="J536" s="849">
        <v>860</v>
      </c>
      <c r="K536" s="849">
        <v>60329</v>
      </c>
      <c r="L536" s="849">
        <v>1</v>
      </c>
      <c r="M536" s="849">
        <v>70.150000000000006</v>
      </c>
      <c r="N536" s="849">
        <v>843.30000000000007</v>
      </c>
      <c r="O536" s="849">
        <v>40868</v>
      </c>
      <c r="P536" s="837">
        <v>0.67741882013625287</v>
      </c>
      <c r="Q536" s="850">
        <v>48.461994545238937</v>
      </c>
    </row>
    <row r="537" spans="1:17" ht="14.4" customHeight="1" x14ac:dyDescent="0.3">
      <c r="A537" s="831" t="s">
        <v>583</v>
      </c>
      <c r="B537" s="832" t="s">
        <v>4973</v>
      </c>
      <c r="C537" s="832" t="s">
        <v>4993</v>
      </c>
      <c r="D537" s="832" t="s">
        <v>5603</v>
      </c>
      <c r="E537" s="832" t="s">
        <v>1409</v>
      </c>
      <c r="F537" s="849">
        <v>15</v>
      </c>
      <c r="G537" s="849">
        <v>19310.400000000001</v>
      </c>
      <c r="H537" s="849"/>
      <c r="I537" s="849">
        <v>1287.3600000000001</v>
      </c>
      <c r="J537" s="849"/>
      <c r="K537" s="849"/>
      <c r="L537" s="849"/>
      <c r="M537" s="849"/>
      <c r="N537" s="849">
        <v>1</v>
      </c>
      <c r="O537" s="849">
        <v>1287.3599999999999</v>
      </c>
      <c r="P537" s="837"/>
      <c r="Q537" s="850">
        <v>1287.3599999999999</v>
      </c>
    </row>
    <row r="538" spans="1:17" ht="14.4" customHeight="1" x14ac:dyDescent="0.3">
      <c r="A538" s="831" t="s">
        <v>583</v>
      </c>
      <c r="B538" s="832" t="s">
        <v>4973</v>
      </c>
      <c r="C538" s="832" t="s">
        <v>4993</v>
      </c>
      <c r="D538" s="832" t="s">
        <v>5604</v>
      </c>
      <c r="E538" s="832" t="s">
        <v>1408</v>
      </c>
      <c r="F538" s="849"/>
      <c r="G538" s="849"/>
      <c r="H538" s="849"/>
      <c r="I538" s="849"/>
      <c r="J538" s="849"/>
      <c r="K538" s="849"/>
      <c r="L538" s="849"/>
      <c r="M538" s="849"/>
      <c r="N538" s="849">
        <v>27</v>
      </c>
      <c r="O538" s="849">
        <v>34758.720000000001</v>
      </c>
      <c r="P538" s="837"/>
      <c r="Q538" s="850">
        <v>1287.3600000000001</v>
      </c>
    </row>
    <row r="539" spans="1:17" ht="14.4" customHeight="1" x14ac:dyDescent="0.3">
      <c r="A539" s="831" t="s">
        <v>583</v>
      </c>
      <c r="B539" s="832" t="s">
        <v>4973</v>
      </c>
      <c r="C539" s="832" t="s">
        <v>4993</v>
      </c>
      <c r="D539" s="832" t="s">
        <v>5605</v>
      </c>
      <c r="E539" s="832" t="s">
        <v>5606</v>
      </c>
      <c r="F539" s="849"/>
      <c r="G539" s="849"/>
      <c r="H539" s="849"/>
      <c r="I539" s="849"/>
      <c r="J539" s="849"/>
      <c r="K539" s="849"/>
      <c r="L539" s="849"/>
      <c r="M539" s="849"/>
      <c r="N539" s="849">
        <v>0.3</v>
      </c>
      <c r="O539" s="849">
        <v>265.18</v>
      </c>
      <c r="P539" s="837"/>
      <c r="Q539" s="850">
        <v>883.93333333333339</v>
      </c>
    </row>
    <row r="540" spans="1:17" ht="14.4" customHeight="1" x14ac:dyDescent="0.3">
      <c r="A540" s="831" t="s">
        <v>583</v>
      </c>
      <c r="B540" s="832" t="s">
        <v>4973</v>
      </c>
      <c r="C540" s="832" t="s">
        <v>4993</v>
      </c>
      <c r="D540" s="832" t="s">
        <v>5607</v>
      </c>
      <c r="E540" s="832" t="s">
        <v>5606</v>
      </c>
      <c r="F540" s="849"/>
      <c r="G540" s="849"/>
      <c r="H540" s="849"/>
      <c r="I540" s="849"/>
      <c r="J540" s="849">
        <v>0.8</v>
      </c>
      <c r="K540" s="849">
        <v>1484.51</v>
      </c>
      <c r="L540" s="849">
        <v>1</v>
      </c>
      <c r="M540" s="849">
        <v>1855.6374999999998</v>
      </c>
      <c r="N540" s="849">
        <v>3.9000000000000004</v>
      </c>
      <c r="O540" s="849">
        <v>7000.1</v>
      </c>
      <c r="P540" s="837">
        <v>4.715427986338927</v>
      </c>
      <c r="Q540" s="850">
        <v>1794.8974358974358</v>
      </c>
    </row>
    <row r="541" spans="1:17" ht="14.4" customHeight="1" x14ac:dyDescent="0.3">
      <c r="A541" s="831" t="s">
        <v>583</v>
      </c>
      <c r="B541" s="832" t="s">
        <v>4973</v>
      </c>
      <c r="C541" s="832" t="s">
        <v>4993</v>
      </c>
      <c r="D541" s="832" t="s">
        <v>5608</v>
      </c>
      <c r="E541" s="832" t="s">
        <v>5609</v>
      </c>
      <c r="F541" s="849">
        <v>0.3</v>
      </c>
      <c r="G541" s="849">
        <v>619.42999999999995</v>
      </c>
      <c r="H541" s="849"/>
      <c r="I541" s="849">
        <v>2064.7666666666664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583</v>
      </c>
      <c r="B542" s="832" t="s">
        <v>4973</v>
      </c>
      <c r="C542" s="832" t="s">
        <v>4993</v>
      </c>
      <c r="D542" s="832" t="s">
        <v>5610</v>
      </c>
      <c r="E542" s="832" t="s">
        <v>5611</v>
      </c>
      <c r="F542" s="849">
        <v>6</v>
      </c>
      <c r="G542" s="849">
        <v>5090.24</v>
      </c>
      <c r="H542" s="849"/>
      <c r="I542" s="849">
        <v>848.37333333333333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583</v>
      </c>
      <c r="B543" s="832" t="s">
        <v>4973</v>
      </c>
      <c r="C543" s="832" t="s">
        <v>4993</v>
      </c>
      <c r="D543" s="832" t="s">
        <v>5612</v>
      </c>
      <c r="E543" s="832" t="s">
        <v>5613</v>
      </c>
      <c r="F543" s="849">
        <v>36.699999999999996</v>
      </c>
      <c r="G543" s="849">
        <v>22013.230000000003</v>
      </c>
      <c r="H543" s="849">
        <v>0.83219624096050338</v>
      </c>
      <c r="I543" s="849">
        <v>599.81553133515001</v>
      </c>
      <c r="J543" s="849">
        <v>44.099999999999994</v>
      </c>
      <c r="K543" s="849">
        <v>26451.969999999998</v>
      </c>
      <c r="L543" s="849">
        <v>1</v>
      </c>
      <c r="M543" s="849">
        <v>599.81791383219957</v>
      </c>
      <c r="N543" s="849">
        <v>49.6</v>
      </c>
      <c r="O543" s="849">
        <v>29751.029999999995</v>
      </c>
      <c r="P543" s="837">
        <v>1.1247188772707666</v>
      </c>
      <c r="Q543" s="850">
        <v>599.8191532258063</v>
      </c>
    </row>
    <row r="544" spans="1:17" ht="14.4" customHeight="1" x14ac:dyDescent="0.3">
      <c r="A544" s="831" t="s">
        <v>583</v>
      </c>
      <c r="B544" s="832" t="s">
        <v>4973</v>
      </c>
      <c r="C544" s="832" t="s">
        <v>4993</v>
      </c>
      <c r="D544" s="832" t="s">
        <v>5614</v>
      </c>
      <c r="E544" s="832" t="s">
        <v>5613</v>
      </c>
      <c r="F544" s="849">
        <v>1.3</v>
      </c>
      <c r="G544" s="849">
        <v>1039.67</v>
      </c>
      <c r="H544" s="849"/>
      <c r="I544" s="849">
        <v>799.7461538461539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583</v>
      </c>
      <c r="B545" s="832" t="s">
        <v>4973</v>
      </c>
      <c r="C545" s="832" t="s">
        <v>4993</v>
      </c>
      <c r="D545" s="832" t="s">
        <v>5615</v>
      </c>
      <c r="E545" s="832" t="s">
        <v>5616</v>
      </c>
      <c r="F545" s="849">
        <v>2</v>
      </c>
      <c r="G545" s="849">
        <v>6764.22</v>
      </c>
      <c r="H545" s="849"/>
      <c r="I545" s="849">
        <v>3382.11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583</v>
      </c>
      <c r="B546" s="832" t="s">
        <v>4973</v>
      </c>
      <c r="C546" s="832" t="s">
        <v>4993</v>
      </c>
      <c r="D546" s="832" t="s">
        <v>5617</v>
      </c>
      <c r="E546" s="832" t="s">
        <v>1476</v>
      </c>
      <c r="F546" s="849">
        <v>180</v>
      </c>
      <c r="G546" s="849">
        <v>16648.2</v>
      </c>
      <c r="H546" s="849">
        <v>0.3036950273090569</v>
      </c>
      <c r="I546" s="849">
        <v>92.490000000000009</v>
      </c>
      <c r="J546" s="849">
        <v>592.70000000000005</v>
      </c>
      <c r="K546" s="849">
        <v>54818.81</v>
      </c>
      <c r="L546" s="849">
        <v>1</v>
      </c>
      <c r="M546" s="849">
        <v>92.489978066475445</v>
      </c>
      <c r="N546" s="849">
        <v>652.29999999999995</v>
      </c>
      <c r="O546" s="849">
        <v>60331.22</v>
      </c>
      <c r="P546" s="837">
        <v>1.1005569073827033</v>
      </c>
      <c r="Q546" s="850">
        <v>92.489989268741382</v>
      </c>
    </row>
    <row r="547" spans="1:17" ht="14.4" customHeight="1" x14ac:dyDescent="0.3">
      <c r="A547" s="831" t="s">
        <v>583</v>
      </c>
      <c r="B547" s="832" t="s">
        <v>4973</v>
      </c>
      <c r="C547" s="832" t="s">
        <v>4993</v>
      </c>
      <c r="D547" s="832" t="s">
        <v>5618</v>
      </c>
      <c r="E547" s="832" t="s">
        <v>1397</v>
      </c>
      <c r="F547" s="849">
        <v>45</v>
      </c>
      <c r="G547" s="849">
        <v>57931.199999999997</v>
      </c>
      <c r="H547" s="849">
        <v>0.38461538461538458</v>
      </c>
      <c r="I547" s="849">
        <v>1287.3599999999999</v>
      </c>
      <c r="J547" s="849">
        <v>117</v>
      </c>
      <c r="K547" s="849">
        <v>150621.12</v>
      </c>
      <c r="L547" s="849">
        <v>1</v>
      </c>
      <c r="M547" s="849">
        <v>1287.3599999999999</v>
      </c>
      <c r="N547" s="849">
        <v>169</v>
      </c>
      <c r="O547" s="849">
        <v>217563.84000000003</v>
      </c>
      <c r="P547" s="837">
        <v>1.4444444444444446</v>
      </c>
      <c r="Q547" s="850">
        <v>1287.3600000000001</v>
      </c>
    </row>
    <row r="548" spans="1:17" ht="14.4" customHeight="1" x14ac:dyDescent="0.3">
      <c r="A548" s="831" t="s">
        <v>583</v>
      </c>
      <c r="B548" s="832" t="s">
        <v>4973</v>
      </c>
      <c r="C548" s="832" t="s">
        <v>4993</v>
      </c>
      <c r="D548" s="832" t="s">
        <v>5619</v>
      </c>
      <c r="E548" s="832" t="s">
        <v>1501</v>
      </c>
      <c r="F548" s="849">
        <v>90.199999999999989</v>
      </c>
      <c r="G548" s="849">
        <v>186243.17</v>
      </c>
      <c r="H548" s="849">
        <v>7.6085787062286423</v>
      </c>
      <c r="I548" s="849">
        <v>2064.7801552106434</v>
      </c>
      <c r="J548" s="849">
        <v>15</v>
      </c>
      <c r="K548" s="849">
        <v>24478.05</v>
      </c>
      <c r="L548" s="849">
        <v>1</v>
      </c>
      <c r="M548" s="849">
        <v>1631.87</v>
      </c>
      <c r="N548" s="849">
        <v>0.8</v>
      </c>
      <c r="O548" s="849">
        <v>1305.5</v>
      </c>
      <c r="P548" s="837">
        <v>5.3333496745043008E-2</v>
      </c>
      <c r="Q548" s="850">
        <v>1631.875</v>
      </c>
    </row>
    <row r="549" spans="1:17" ht="14.4" customHeight="1" x14ac:dyDescent="0.3">
      <c r="A549" s="831" t="s">
        <v>583</v>
      </c>
      <c r="B549" s="832" t="s">
        <v>4973</v>
      </c>
      <c r="C549" s="832" t="s">
        <v>4993</v>
      </c>
      <c r="D549" s="832" t="s">
        <v>5620</v>
      </c>
      <c r="E549" s="832" t="s">
        <v>5621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2348.11</v>
      </c>
      <c r="P549" s="837"/>
      <c r="Q549" s="850">
        <v>2348.11</v>
      </c>
    </row>
    <row r="550" spans="1:17" ht="14.4" customHeight="1" x14ac:dyDescent="0.3">
      <c r="A550" s="831" t="s">
        <v>583</v>
      </c>
      <c r="B550" s="832" t="s">
        <v>4973</v>
      </c>
      <c r="C550" s="832" t="s">
        <v>4993</v>
      </c>
      <c r="D550" s="832" t="s">
        <v>5622</v>
      </c>
      <c r="E550" s="832" t="s">
        <v>5623</v>
      </c>
      <c r="F550" s="849">
        <v>2.4000000000000004</v>
      </c>
      <c r="G550" s="849">
        <v>940.32</v>
      </c>
      <c r="H550" s="849">
        <v>0.57142857142857151</v>
      </c>
      <c r="I550" s="849">
        <v>391.79999999999995</v>
      </c>
      <c r="J550" s="849">
        <v>4.2</v>
      </c>
      <c r="K550" s="849">
        <v>1645.56</v>
      </c>
      <c r="L550" s="849">
        <v>1</v>
      </c>
      <c r="M550" s="849">
        <v>391.79999999999995</v>
      </c>
      <c r="N550" s="849">
        <v>8.4</v>
      </c>
      <c r="O550" s="849">
        <v>3291.12</v>
      </c>
      <c r="P550" s="837">
        <v>2</v>
      </c>
      <c r="Q550" s="850">
        <v>391.79999999999995</v>
      </c>
    </row>
    <row r="551" spans="1:17" ht="14.4" customHeight="1" x14ac:dyDescent="0.3">
      <c r="A551" s="831" t="s">
        <v>583</v>
      </c>
      <c r="B551" s="832" t="s">
        <v>4973</v>
      </c>
      <c r="C551" s="832" t="s">
        <v>4993</v>
      </c>
      <c r="D551" s="832" t="s">
        <v>5624</v>
      </c>
      <c r="E551" s="832" t="s">
        <v>971</v>
      </c>
      <c r="F551" s="849">
        <v>12.299999999999999</v>
      </c>
      <c r="G551" s="849">
        <v>12179.46</v>
      </c>
      <c r="H551" s="849">
        <v>0.77982282254594626</v>
      </c>
      <c r="I551" s="849">
        <v>990.2</v>
      </c>
      <c r="J551" s="849">
        <v>20.399999999999999</v>
      </c>
      <c r="K551" s="849">
        <v>15618.24</v>
      </c>
      <c r="L551" s="849">
        <v>1</v>
      </c>
      <c r="M551" s="849">
        <v>765.6</v>
      </c>
      <c r="N551" s="849">
        <v>10.9</v>
      </c>
      <c r="O551" s="849">
        <v>8248.58</v>
      </c>
      <c r="P551" s="837">
        <v>0.5281376134570861</v>
      </c>
      <c r="Q551" s="850">
        <v>756.75045871559632</v>
      </c>
    </row>
    <row r="552" spans="1:17" ht="14.4" customHeight="1" x14ac:dyDescent="0.3">
      <c r="A552" s="831" t="s">
        <v>583</v>
      </c>
      <c r="B552" s="832" t="s">
        <v>4973</v>
      </c>
      <c r="C552" s="832" t="s">
        <v>4993</v>
      </c>
      <c r="D552" s="832" t="s">
        <v>5625</v>
      </c>
      <c r="E552" s="832" t="s">
        <v>5626</v>
      </c>
      <c r="F552" s="849">
        <v>72</v>
      </c>
      <c r="G552" s="849">
        <v>7891.2</v>
      </c>
      <c r="H552" s="849">
        <v>3.7894736842105261</v>
      </c>
      <c r="I552" s="849">
        <v>109.6</v>
      </c>
      <c r="J552" s="849">
        <v>19</v>
      </c>
      <c r="K552" s="849">
        <v>2082.4</v>
      </c>
      <c r="L552" s="849">
        <v>1</v>
      </c>
      <c r="M552" s="849">
        <v>109.60000000000001</v>
      </c>
      <c r="N552" s="849">
        <v>76</v>
      </c>
      <c r="O552" s="849">
        <v>8329.6</v>
      </c>
      <c r="P552" s="837">
        <v>4</v>
      </c>
      <c r="Q552" s="850">
        <v>109.60000000000001</v>
      </c>
    </row>
    <row r="553" spans="1:17" ht="14.4" customHeight="1" x14ac:dyDescent="0.3">
      <c r="A553" s="831" t="s">
        <v>583</v>
      </c>
      <c r="B553" s="832" t="s">
        <v>4973</v>
      </c>
      <c r="C553" s="832" t="s">
        <v>4993</v>
      </c>
      <c r="D553" s="832" t="s">
        <v>5627</v>
      </c>
      <c r="E553" s="832" t="s">
        <v>5626</v>
      </c>
      <c r="F553" s="849">
        <v>30</v>
      </c>
      <c r="G553" s="849">
        <v>6576</v>
      </c>
      <c r="H553" s="849">
        <v>0.44117647058823534</v>
      </c>
      <c r="I553" s="849">
        <v>219.2</v>
      </c>
      <c r="J553" s="849">
        <v>68</v>
      </c>
      <c r="K553" s="849">
        <v>14905.599999999999</v>
      </c>
      <c r="L553" s="849">
        <v>1</v>
      </c>
      <c r="M553" s="849">
        <v>219.2</v>
      </c>
      <c r="N553" s="849">
        <v>22</v>
      </c>
      <c r="O553" s="849">
        <v>4822.3999999999996</v>
      </c>
      <c r="P553" s="837">
        <v>0.3235294117647059</v>
      </c>
      <c r="Q553" s="850">
        <v>219.2</v>
      </c>
    </row>
    <row r="554" spans="1:17" ht="14.4" customHeight="1" x14ac:dyDescent="0.3">
      <c r="A554" s="831" t="s">
        <v>583</v>
      </c>
      <c r="B554" s="832" t="s">
        <v>4973</v>
      </c>
      <c r="C554" s="832" t="s">
        <v>4993</v>
      </c>
      <c r="D554" s="832" t="s">
        <v>5628</v>
      </c>
      <c r="E554" s="832" t="s">
        <v>1451</v>
      </c>
      <c r="F554" s="849">
        <v>38.25</v>
      </c>
      <c r="G554" s="849">
        <v>29552.47</v>
      </c>
      <c r="H554" s="849">
        <v>1.1794417536174506</v>
      </c>
      <c r="I554" s="849">
        <v>772.61359477124188</v>
      </c>
      <c r="J554" s="849">
        <v>32.450000000000003</v>
      </c>
      <c r="K554" s="849">
        <v>25056.32</v>
      </c>
      <c r="L554" s="849">
        <v>1</v>
      </c>
      <c r="M554" s="849">
        <v>772.15161787365173</v>
      </c>
      <c r="N554" s="849">
        <v>34.4</v>
      </c>
      <c r="O554" s="849">
        <v>26561.98</v>
      </c>
      <c r="P554" s="837">
        <v>1.0600910269345218</v>
      </c>
      <c r="Q554" s="850">
        <v>772.15058139534881</v>
      </c>
    </row>
    <row r="555" spans="1:17" ht="14.4" customHeight="1" x14ac:dyDescent="0.3">
      <c r="A555" s="831" t="s">
        <v>583</v>
      </c>
      <c r="B555" s="832" t="s">
        <v>4973</v>
      </c>
      <c r="C555" s="832" t="s">
        <v>4993</v>
      </c>
      <c r="D555" s="832" t="s">
        <v>5629</v>
      </c>
      <c r="E555" s="832" t="s">
        <v>5611</v>
      </c>
      <c r="F555" s="849"/>
      <c r="G555" s="849"/>
      <c r="H555" s="849"/>
      <c r="I555" s="849"/>
      <c r="J555" s="849">
        <v>11</v>
      </c>
      <c r="K555" s="849">
        <v>9494.8700000000008</v>
      </c>
      <c r="L555" s="849">
        <v>1</v>
      </c>
      <c r="M555" s="849">
        <v>863.17000000000007</v>
      </c>
      <c r="N555" s="849"/>
      <c r="O555" s="849"/>
      <c r="P555" s="837"/>
      <c r="Q555" s="850"/>
    </row>
    <row r="556" spans="1:17" ht="14.4" customHeight="1" x14ac:dyDescent="0.3">
      <c r="A556" s="831" t="s">
        <v>583</v>
      </c>
      <c r="B556" s="832" t="s">
        <v>4973</v>
      </c>
      <c r="C556" s="832" t="s">
        <v>4993</v>
      </c>
      <c r="D556" s="832" t="s">
        <v>5630</v>
      </c>
      <c r="E556" s="832" t="s">
        <v>5631</v>
      </c>
      <c r="F556" s="849">
        <v>43.29</v>
      </c>
      <c r="G556" s="849">
        <v>132685.41999999998</v>
      </c>
      <c r="H556" s="849">
        <v>2.3836747584579894</v>
      </c>
      <c r="I556" s="849">
        <v>3065.0362670362665</v>
      </c>
      <c r="J556" s="849">
        <v>18.93</v>
      </c>
      <c r="K556" s="849">
        <v>55664.23</v>
      </c>
      <c r="L556" s="849">
        <v>1</v>
      </c>
      <c r="M556" s="849">
        <v>2940.5298468040151</v>
      </c>
      <c r="N556" s="849">
        <v>0.25</v>
      </c>
      <c r="O556" s="849">
        <v>850.27</v>
      </c>
      <c r="P556" s="837">
        <v>1.5274980000621583E-2</v>
      </c>
      <c r="Q556" s="850">
        <v>3401.08</v>
      </c>
    </row>
    <row r="557" spans="1:17" ht="14.4" customHeight="1" x14ac:dyDescent="0.3">
      <c r="A557" s="831" t="s">
        <v>583</v>
      </c>
      <c r="B557" s="832" t="s">
        <v>4973</v>
      </c>
      <c r="C557" s="832" t="s">
        <v>4993</v>
      </c>
      <c r="D557" s="832" t="s">
        <v>5630</v>
      </c>
      <c r="E557" s="832"/>
      <c r="F557" s="849">
        <v>4.2200000000000006</v>
      </c>
      <c r="G557" s="849">
        <v>13502.15</v>
      </c>
      <c r="H557" s="849">
        <v>0.50349519182722502</v>
      </c>
      <c r="I557" s="849">
        <v>3199.5616113744072</v>
      </c>
      <c r="J557" s="849">
        <v>9.26</v>
      </c>
      <c r="K557" s="849">
        <v>26816.84</v>
      </c>
      <c r="L557" s="849">
        <v>1</v>
      </c>
      <c r="M557" s="849">
        <v>2895.9870410367171</v>
      </c>
      <c r="N557" s="849"/>
      <c r="O557" s="849"/>
      <c r="P557" s="837"/>
      <c r="Q557" s="850"/>
    </row>
    <row r="558" spans="1:17" ht="14.4" customHeight="1" x14ac:dyDescent="0.3">
      <c r="A558" s="831" t="s">
        <v>583</v>
      </c>
      <c r="B558" s="832" t="s">
        <v>4973</v>
      </c>
      <c r="C558" s="832" t="s">
        <v>4993</v>
      </c>
      <c r="D558" s="832" t="s">
        <v>5632</v>
      </c>
      <c r="E558" s="832" t="s">
        <v>1942</v>
      </c>
      <c r="F558" s="849">
        <v>94.9</v>
      </c>
      <c r="G558" s="849">
        <v>40688.559999999998</v>
      </c>
      <c r="H558" s="849">
        <v>0.83088256165115615</v>
      </c>
      <c r="I558" s="849">
        <v>428.75194942044254</v>
      </c>
      <c r="J558" s="849">
        <v>119.35</v>
      </c>
      <c r="K558" s="849">
        <v>48970.29</v>
      </c>
      <c r="L558" s="849">
        <v>1</v>
      </c>
      <c r="M558" s="849">
        <v>410.30825303728534</v>
      </c>
      <c r="N558" s="849">
        <v>158</v>
      </c>
      <c r="O558" s="849">
        <v>62306.600000000006</v>
      </c>
      <c r="P558" s="837">
        <v>1.2723347156000098</v>
      </c>
      <c r="Q558" s="850">
        <v>394.34556962025323</v>
      </c>
    </row>
    <row r="559" spans="1:17" ht="14.4" customHeight="1" x14ac:dyDescent="0.3">
      <c r="A559" s="831" t="s">
        <v>583</v>
      </c>
      <c r="B559" s="832" t="s">
        <v>4973</v>
      </c>
      <c r="C559" s="832" t="s">
        <v>4993</v>
      </c>
      <c r="D559" s="832" t="s">
        <v>5633</v>
      </c>
      <c r="E559" s="832" t="s">
        <v>1926</v>
      </c>
      <c r="F559" s="849">
        <v>176.2</v>
      </c>
      <c r="G559" s="849">
        <v>38623.040000000001</v>
      </c>
      <c r="H559" s="849">
        <v>1.7106796116504857</v>
      </c>
      <c r="I559" s="849">
        <v>219.20000000000002</v>
      </c>
      <c r="J559" s="849">
        <v>103</v>
      </c>
      <c r="K559" s="849">
        <v>22577.599999999999</v>
      </c>
      <c r="L559" s="849">
        <v>1</v>
      </c>
      <c r="M559" s="849">
        <v>219.2</v>
      </c>
      <c r="N559" s="849">
        <v>48.9</v>
      </c>
      <c r="O559" s="849">
        <v>10718.880000000001</v>
      </c>
      <c r="P559" s="837">
        <v>0.47475728155339814</v>
      </c>
      <c r="Q559" s="850">
        <v>219.20000000000002</v>
      </c>
    </row>
    <row r="560" spans="1:17" ht="14.4" customHeight="1" x14ac:dyDescent="0.3">
      <c r="A560" s="831" t="s">
        <v>583</v>
      </c>
      <c r="B560" s="832" t="s">
        <v>4973</v>
      </c>
      <c r="C560" s="832" t="s">
        <v>4993</v>
      </c>
      <c r="D560" s="832" t="s">
        <v>5634</v>
      </c>
      <c r="E560" s="832" t="s">
        <v>1519</v>
      </c>
      <c r="F560" s="849">
        <v>4.0999999999999996</v>
      </c>
      <c r="G560" s="849">
        <v>108365.35</v>
      </c>
      <c r="H560" s="849">
        <v>0.47398858013355449</v>
      </c>
      <c r="I560" s="849">
        <v>26430.57317073171</v>
      </c>
      <c r="J560" s="849">
        <v>8.65</v>
      </c>
      <c r="K560" s="849">
        <v>228624.38999999998</v>
      </c>
      <c r="L560" s="849">
        <v>1</v>
      </c>
      <c r="M560" s="849">
        <v>26430.565317919074</v>
      </c>
      <c r="N560" s="849">
        <v>3.5</v>
      </c>
      <c r="O560" s="849">
        <v>92507.03</v>
      </c>
      <c r="P560" s="837">
        <v>0.40462450222393159</v>
      </c>
      <c r="Q560" s="850">
        <v>26430.579999999998</v>
      </c>
    </row>
    <row r="561" spans="1:17" ht="14.4" customHeight="1" x14ac:dyDescent="0.3">
      <c r="A561" s="831" t="s">
        <v>583</v>
      </c>
      <c r="B561" s="832" t="s">
        <v>4973</v>
      </c>
      <c r="C561" s="832" t="s">
        <v>4993</v>
      </c>
      <c r="D561" s="832" t="s">
        <v>5635</v>
      </c>
      <c r="E561" s="832" t="s">
        <v>5636</v>
      </c>
      <c r="F561" s="849">
        <v>0.8</v>
      </c>
      <c r="G561" s="849">
        <v>5804.84</v>
      </c>
      <c r="H561" s="849">
        <v>2.1558653781874635</v>
      </c>
      <c r="I561" s="849">
        <v>7256.05</v>
      </c>
      <c r="J561" s="849">
        <v>0.4</v>
      </c>
      <c r="K561" s="849">
        <v>2692.58</v>
      </c>
      <c r="L561" s="849">
        <v>1</v>
      </c>
      <c r="M561" s="849">
        <v>6731.45</v>
      </c>
      <c r="N561" s="849"/>
      <c r="O561" s="849"/>
      <c r="P561" s="837"/>
      <c r="Q561" s="850"/>
    </row>
    <row r="562" spans="1:17" ht="14.4" customHeight="1" x14ac:dyDescent="0.3">
      <c r="A562" s="831" t="s">
        <v>583</v>
      </c>
      <c r="B562" s="832" t="s">
        <v>4973</v>
      </c>
      <c r="C562" s="832" t="s">
        <v>4993</v>
      </c>
      <c r="D562" s="832" t="s">
        <v>5637</v>
      </c>
      <c r="E562" s="832" t="s">
        <v>5638</v>
      </c>
      <c r="F562" s="849">
        <v>29</v>
      </c>
      <c r="G562" s="849">
        <v>299555.20999999996</v>
      </c>
      <c r="H562" s="849">
        <v>0.26291931258542972</v>
      </c>
      <c r="I562" s="849">
        <v>10329.489999999998</v>
      </c>
      <c r="J562" s="849">
        <v>110.3</v>
      </c>
      <c r="K562" s="849">
        <v>1139342.74</v>
      </c>
      <c r="L562" s="849">
        <v>1</v>
      </c>
      <c r="M562" s="849">
        <v>10329.489936536718</v>
      </c>
      <c r="N562" s="849">
        <v>167</v>
      </c>
      <c r="O562" s="849">
        <v>1546808.49</v>
      </c>
      <c r="P562" s="837">
        <v>1.3576322871904201</v>
      </c>
      <c r="Q562" s="850">
        <v>9262.3262874251504</v>
      </c>
    </row>
    <row r="563" spans="1:17" ht="14.4" customHeight="1" x14ac:dyDescent="0.3">
      <c r="A563" s="831" t="s">
        <v>583</v>
      </c>
      <c r="B563" s="832" t="s">
        <v>4973</v>
      </c>
      <c r="C563" s="832" t="s">
        <v>4993</v>
      </c>
      <c r="D563" s="832" t="s">
        <v>5639</v>
      </c>
      <c r="E563" s="832" t="s">
        <v>1400</v>
      </c>
      <c r="F563" s="849"/>
      <c r="G563" s="849"/>
      <c r="H563" s="849"/>
      <c r="I563" s="849"/>
      <c r="J563" s="849">
        <v>3</v>
      </c>
      <c r="K563" s="849">
        <v>9518.34</v>
      </c>
      <c r="L563" s="849">
        <v>1</v>
      </c>
      <c r="M563" s="849">
        <v>3172.78</v>
      </c>
      <c r="N563" s="849">
        <v>62</v>
      </c>
      <c r="O563" s="849">
        <v>196712.36</v>
      </c>
      <c r="P563" s="837">
        <v>20.666666666666664</v>
      </c>
      <c r="Q563" s="850">
        <v>3172.7799999999997</v>
      </c>
    </row>
    <row r="564" spans="1:17" ht="14.4" customHeight="1" x14ac:dyDescent="0.3">
      <c r="A564" s="831" t="s">
        <v>583</v>
      </c>
      <c r="B564" s="832" t="s">
        <v>4973</v>
      </c>
      <c r="C564" s="832" t="s">
        <v>4993</v>
      </c>
      <c r="D564" s="832" t="s">
        <v>5640</v>
      </c>
      <c r="E564" s="832" t="s">
        <v>1500</v>
      </c>
      <c r="F564" s="849">
        <v>6</v>
      </c>
      <c r="G564" s="849">
        <v>394.5</v>
      </c>
      <c r="H564" s="849">
        <v>0.12244897959183673</v>
      </c>
      <c r="I564" s="849">
        <v>65.75</v>
      </c>
      <c r="J564" s="849">
        <v>49</v>
      </c>
      <c r="K564" s="849">
        <v>3221.75</v>
      </c>
      <c r="L564" s="849">
        <v>1</v>
      </c>
      <c r="M564" s="849">
        <v>65.75</v>
      </c>
      <c r="N564" s="849"/>
      <c r="O564" s="849"/>
      <c r="P564" s="837"/>
      <c r="Q564" s="850"/>
    </row>
    <row r="565" spans="1:17" ht="14.4" customHeight="1" x14ac:dyDescent="0.3">
      <c r="A565" s="831" t="s">
        <v>583</v>
      </c>
      <c r="B565" s="832" t="s">
        <v>4973</v>
      </c>
      <c r="C565" s="832" t="s">
        <v>4993</v>
      </c>
      <c r="D565" s="832" t="s">
        <v>5641</v>
      </c>
      <c r="E565" s="832" t="s">
        <v>1400</v>
      </c>
      <c r="F565" s="849"/>
      <c r="G565" s="849"/>
      <c r="H565" s="849"/>
      <c r="I565" s="849"/>
      <c r="J565" s="849"/>
      <c r="K565" s="849"/>
      <c r="L565" s="849"/>
      <c r="M565" s="849"/>
      <c r="N565" s="849">
        <v>5</v>
      </c>
      <c r="O565" s="849">
        <v>31727.85</v>
      </c>
      <c r="P565" s="837"/>
      <c r="Q565" s="850">
        <v>6345.57</v>
      </c>
    </row>
    <row r="566" spans="1:17" ht="14.4" customHeight="1" x14ac:dyDescent="0.3">
      <c r="A566" s="831" t="s">
        <v>583</v>
      </c>
      <c r="B566" s="832" t="s">
        <v>4973</v>
      </c>
      <c r="C566" s="832" t="s">
        <v>4993</v>
      </c>
      <c r="D566" s="832" t="s">
        <v>5642</v>
      </c>
      <c r="E566" s="832" t="s">
        <v>5643</v>
      </c>
      <c r="F566" s="849">
        <v>3</v>
      </c>
      <c r="G566" s="849">
        <v>1751.88</v>
      </c>
      <c r="H566" s="849">
        <v>2.9041630182553738E-2</v>
      </c>
      <c r="I566" s="849">
        <v>583.96</v>
      </c>
      <c r="J566" s="849">
        <v>103.3</v>
      </c>
      <c r="K566" s="849">
        <v>60323.06</v>
      </c>
      <c r="L566" s="849">
        <v>1</v>
      </c>
      <c r="M566" s="849">
        <v>583.95992255566307</v>
      </c>
      <c r="N566" s="849"/>
      <c r="O566" s="849"/>
      <c r="P566" s="837"/>
      <c r="Q566" s="850"/>
    </row>
    <row r="567" spans="1:17" ht="14.4" customHeight="1" x14ac:dyDescent="0.3">
      <c r="A567" s="831" t="s">
        <v>583</v>
      </c>
      <c r="B567" s="832" t="s">
        <v>4973</v>
      </c>
      <c r="C567" s="832" t="s">
        <v>4993</v>
      </c>
      <c r="D567" s="832" t="s">
        <v>5644</v>
      </c>
      <c r="E567" s="832" t="s">
        <v>1897</v>
      </c>
      <c r="F567" s="849"/>
      <c r="G567" s="849"/>
      <c r="H567" s="849"/>
      <c r="I567" s="849"/>
      <c r="J567" s="849"/>
      <c r="K567" s="849"/>
      <c r="L567" s="849"/>
      <c r="M567" s="849"/>
      <c r="N567" s="849">
        <v>93</v>
      </c>
      <c r="O567" s="849">
        <v>6114.75</v>
      </c>
      <c r="P567" s="837"/>
      <c r="Q567" s="850">
        <v>65.75</v>
      </c>
    </row>
    <row r="568" spans="1:17" ht="14.4" customHeight="1" x14ac:dyDescent="0.3">
      <c r="A568" s="831" t="s">
        <v>583</v>
      </c>
      <c r="B568" s="832" t="s">
        <v>4973</v>
      </c>
      <c r="C568" s="832" t="s">
        <v>4993</v>
      </c>
      <c r="D568" s="832" t="s">
        <v>5645</v>
      </c>
      <c r="E568" s="832" t="s">
        <v>5646</v>
      </c>
      <c r="F568" s="849">
        <v>12.9</v>
      </c>
      <c r="G568" s="849">
        <v>141745.99000000002</v>
      </c>
      <c r="H568" s="849"/>
      <c r="I568" s="849">
        <v>10988.061240310079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583</v>
      </c>
      <c r="B569" s="832" t="s">
        <v>4973</v>
      </c>
      <c r="C569" s="832" t="s">
        <v>4993</v>
      </c>
      <c r="D569" s="832" t="s">
        <v>5647</v>
      </c>
      <c r="E569" s="832" t="s">
        <v>5648</v>
      </c>
      <c r="F569" s="849">
        <v>88.240000000000009</v>
      </c>
      <c r="G569" s="849">
        <v>43964.7</v>
      </c>
      <c r="H569" s="849">
        <v>42.577524259621534</v>
      </c>
      <c r="I569" s="849">
        <v>498.24002719854934</v>
      </c>
      <c r="J569" s="849">
        <v>1.9</v>
      </c>
      <c r="K569" s="849">
        <v>1032.58</v>
      </c>
      <c r="L569" s="849">
        <v>1</v>
      </c>
      <c r="M569" s="849">
        <v>543.46315789473681</v>
      </c>
      <c r="N569" s="849"/>
      <c r="O569" s="849"/>
      <c r="P569" s="837"/>
      <c r="Q569" s="850"/>
    </row>
    <row r="570" spans="1:17" ht="14.4" customHeight="1" x14ac:dyDescent="0.3">
      <c r="A570" s="831" t="s">
        <v>583</v>
      </c>
      <c r="B570" s="832" t="s">
        <v>4973</v>
      </c>
      <c r="C570" s="832" t="s">
        <v>4993</v>
      </c>
      <c r="D570" s="832" t="s">
        <v>5649</v>
      </c>
      <c r="E570" s="832" t="s">
        <v>1887</v>
      </c>
      <c r="F570" s="849">
        <v>64.06</v>
      </c>
      <c r="G570" s="849">
        <v>136165.93000000002</v>
      </c>
      <c r="H570" s="849">
        <v>0.41011521880453017</v>
      </c>
      <c r="I570" s="849">
        <v>2125.5999063378085</v>
      </c>
      <c r="J570" s="849">
        <v>156.19999999999999</v>
      </c>
      <c r="K570" s="849">
        <v>332018.71999999997</v>
      </c>
      <c r="L570" s="849">
        <v>1</v>
      </c>
      <c r="M570" s="849">
        <v>2125.6</v>
      </c>
      <c r="N570" s="849">
        <v>173.3</v>
      </c>
      <c r="O570" s="849">
        <v>368366.48</v>
      </c>
      <c r="P570" s="837">
        <v>1.1094750320102433</v>
      </c>
      <c r="Q570" s="850">
        <v>2125.6</v>
      </c>
    </row>
    <row r="571" spans="1:17" ht="14.4" customHeight="1" x14ac:dyDescent="0.3">
      <c r="A571" s="831" t="s">
        <v>583</v>
      </c>
      <c r="B571" s="832" t="s">
        <v>4973</v>
      </c>
      <c r="C571" s="832" t="s">
        <v>4993</v>
      </c>
      <c r="D571" s="832" t="s">
        <v>5650</v>
      </c>
      <c r="E571" s="832" t="s">
        <v>5651</v>
      </c>
      <c r="F571" s="849">
        <v>30</v>
      </c>
      <c r="G571" s="849">
        <v>311770.5</v>
      </c>
      <c r="H571" s="849">
        <v>2.1428571428571428</v>
      </c>
      <c r="I571" s="849">
        <v>10392.35</v>
      </c>
      <c r="J571" s="849">
        <v>14</v>
      </c>
      <c r="K571" s="849">
        <v>145492.9</v>
      </c>
      <c r="L571" s="849">
        <v>1</v>
      </c>
      <c r="M571" s="849">
        <v>10392.35</v>
      </c>
      <c r="N571" s="849">
        <v>2</v>
      </c>
      <c r="O571" s="849">
        <v>20784.7</v>
      </c>
      <c r="P571" s="837">
        <v>0.14285714285714288</v>
      </c>
      <c r="Q571" s="850">
        <v>10392.35</v>
      </c>
    </row>
    <row r="572" spans="1:17" ht="14.4" customHeight="1" x14ac:dyDescent="0.3">
      <c r="A572" s="831" t="s">
        <v>583</v>
      </c>
      <c r="B572" s="832" t="s">
        <v>4973</v>
      </c>
      <c r="C572" s="832" t="s">
        <v>4993</v>
      </c>
      <c r="D572" s="832" t="s">
        <v>5652</v>
      </c>
      <c r="E572" s="832" t="s">
        <v>5653</v>
      </c>
      <c r="F572" s="849">
        <v>114.00000000000001</v>
      </c>
      <c r="G572" s="849">
        <v>426089.1</v>
      </c>
      <c r="H572" s="849">
        <v>6.072190083080403</v>
      </c>
      <c r="I572" s="849">
        <v>3737.6236842105254</v>
      </c>
      <c r="J572" s="849">
        <v>21.5</v>
      </c>
      <c r="K572" s="849">
        <v>70170.579999999987</v>
      </c>
      <c r="L572" s="849">
        <v>1</v>
      </c>
      <c r="M572" s="849">
        <v>3263.7479069767437</v>
      </c>
      <c r="N572" s="849">
        <v>12.1</v>
      </c>
      <c r="O572" s="849">
        <v>39491.31</v>
      </c>
      <c r="P572" s="837">
        <v>0.56279013227480812</v>
      </c>
      <c r="Q572" s="850">
        <v>3263.7446280991735</v>
      </c>
    </row>
    <row r="573" spans="1:17" ht="14.4" customHeight="1" x14ac:dyDescent="0.3">
      <c r="A573" s="831" t="s">
        <v>583</v>
      </c>
      <c r="B573" s="832" t="s">
        <v>4973</v>
      </c>
      <c r="C573" s="832" t="s">
        <v>4993</v>
      </c>
      <c r="D573" s="832" t="s">
        <v>5654</v>
      </c>
      <c r="E573" s="832" t="s">
        <v>5623</v>
      </c>
      <c r="F573" s="849">
        <v>0.3</v>
      </c>
      <c r="G573" s="849">
        <v>58.77</v>
      </c>
      <c r="H573" s="849"/>
      <c r="I573" s="849">
        <v>195.9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583</v>
      </c>
      <c r="B574" s="832" t="s">
        <v>4973</v>
      </c>
      <c r="C574" s="832" t="s">
        <v>4993</v>
      </c>
      <c r="D574" s="832" t="s">
        <v>5655</v>
      </c>
      <c r="E574" s="832" t="s">
        <v>5656</v>
      </c>
      <c r="F574" s="849">
        <v>2</v>
      </c>
      <c r="G574" s="849">
        <v>6345.56</v>
      </c>
      <c r="H574" s="849"/>
      <c r="I574" s="849">
        <v>3172.78</v>
      </c>
      <c r="J574" s="849"/>
      <c r="K574" s="849"/>
      <c r="L574" s="849"/>
      <c r="M574" s="849"/>
      <c r="N574" s="849">
        <v>2</v>
      </c>
      <c r="O574" s="849">
        <v>6345.56</v>
      </c>
      <c r="P574" s="837"/>
      <c r="Q574" s="850">
        <v>3172.78</v>
      </c>
    </row>
    <row r="575" spans="1:17" ht="14.4" customHeight="1" x14ac:dyDescent="0.3">
      <c r="A575" s="831" t="s">
        <v>583</v>
      </c>
      <c r="B575" s="832" t="s">
        <v>4973</v>
      </c>
      <c r="C575" s="832" t="s">
        <v>4993</v>
      </c>
      <c r="D575" s="832" t="s">
        <v>5657</v>
      </c>
      <c r="E575" s="832" t="s">
        <v>1913</v>
      </c>
      <c r="F575" s="849">
        <v>0.6</v>
      </c>
      <c r="G575" s="849">
        <v>687.02</v>
      </c>
      <c r="H575" s="849">
        <v>0.2844697299065459</v>
      </c>
      <c r="I575" s="849">
        <v>1145.0333333333333</v>
      </c>
      <c r="J575" s="849">
        <v>2.5</v>
      </c>
      <c r="K575" s="849">
        <v>2415.09</v>
      </c>
      <c r="L575" s="849">
        <v>1</v>
      </c>
      <c r="M575" s="849">
        <v>966.03600000000006</v>
      </c>
      <c r="N575" s="849">
        <v>4.8499999999999996</v>
      </c>
      <c r="O575" s="849">
        <v>3883.88</v>
      </c>
      <c r="P575" s="837">
        <v>1.6081719521839766</v>
      </c>
      <c r="Q575" s="850">
        <v>800.80000000000007</v>
      </c>
    </row>
    <row r="576" spans="1:17" ht="14.4" customHeight="1" x14ac:dyDescent="0.3">
      <c r="A576" s="831" t="s">
        <v>583</v>
      </c>
      <c r="B576" s="832" t="s">
        <v>4973</v>
      </c>
      <c r="C576" s="832" t="s">
        <v>4993</v>
      </c>
      <c r="D576" s="832" t="s">
        <v>5658</v>
      </c>
      <c r="E576" s="832" t="s">
        <v>5659</v>
      </c>
      <c r="F576" s="849">
        <v>61.1</v>
      </c>
      <c r="G576" s="849">
        <v>229148.58</v>
      </c>
      <c r="H576" s="849">
        <v>117.01702029873611</v>
      </c>
      <c r="I576" s="849">
        <v>3750.3859247135838</v>
      </c>
      <c r="J576" s="849">
        <v>0.6</v>
      </c>
      <c r="K576" s="849">
        <v>1958.25</v>
      </c>
      <c r="L576" s="849">
        <v>1</v>
      </c>
      <c r="M576" s="849">
        <v>3263.75</v>
      </c>
      <c r="N576" s="849"/>
      <c r="O576" s="849"/>
      <c r="P576" s="837"/>
      <c r="Q576" s="850"/>
    </row>
    <row r="577" spans="1:17" ht="14.4" customHeight="1" x14ac:dyDescent="0.3">
      <c r="A577" s="831" t="s">
        <v>583</v>
      </c>
      <c r="B577" s="832" t="s">
        <v>4973</v>
      </c>
      <c r="C577" s="832" t="s">
        <v>4993</v>
      </c>
      <c r="D577" s="832" t="s">
        <v>5660</v>
      </c>
      <c r="E577" s="832" t="s">
        <v>5661</v>
      </c>
      <c r="F577" s="849">
        <v>10</v>
      </c>
      <c r="G577" s="849">
        <v>12873.6</v>
      </c>
      <c r="H577" s="849"/>
      <c r="I577" s="849">
        <v>1287.3600000000001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583</v>
      </c>
      <c r="B578" s="832" t="s">
        <v>4973</v>
      </c>
      <c r="C578" s="832" t="s">
        <v>4993</v>
      </c>
      <c r="D578" s="832" t="s">
        <v>5662</v>
      </c>
      <c r="E578" s="832" t="s">
        <v>5539</v>
      </c>
      <c r="F578" s="849">
        <v>3</v>
      </c>
      <c r="G578" s="849">
        <v>2609.16</v>
      </c>
      <c r="H578" s="849"/>
      <c r="I578" s="849">
        <v>869.71999999999991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583</v>
      </c>
      <c r="B579" s="832" t="s">
        <v>4973</v>
      </c>
      <c r="C579" s="832" t="s">
        <v>4993</v>
      </c>
      <c r="D579" s="832" t="s">
        <v>5663</v>
      </c>
      <c r="E579" s="832" t="s">
        <v>1926</v>
      </c>
      <c r="F579" s="849">
        <v>29</v>
      </c>
      <c r="G579" s="849">
        <v>3178.3999999999996</v>
      </c>
      <c r="H579" s="849">
        <v>0.73979591836734693</v>
      </c>
      <c r="I579" s="849">
        <v>109.6</v>
      </c>
      <c r="J579" s="849">
        <v>39.200000000000003</v>
      </c>
      <c r="K579" s="849">
        <v>4296.32</v>
      </c>
      <c r="L579" s="849">
        <v>1</v>
      </c>
      <c r="M579" s="849">
        <v>109.59999999999998</v>
      </c>
      <c r="N579" s="849">
        <v>13</v>
      </c>
      <c r="O579" s="849">
        <v>1589.3200000000002</v>
      </c>
      <c r="P579" s="837">
        <v>0.36992589006405491</v>
      </c>
      <c r="Q579" s="850">
        <v>122.25538461538463</v>
      </c>
    </row>
    <row r="580" spans="1:17" ht="14.4" customHeight="1" x14ac:dyDescent="0.3">
      <c r="A580" s="831" t="s">
        <v>583</v>
      </c>
      <c r="B580" s="832" t="s">
        <v>4973</v>
      </c>
      <c r="C580" s="832" t="s">
        <v>4993</v>
      </c>
      <c r="D580" s="832" t="s">
        <v>5664</v>
      </c>
      <c r="E580" s="832" t="s">
        <v>5665</v>
      </c>
      <c r="F580" s="849">
        <v>0.1</v>
      </c>
      <c r="G580" s="849">
        <v>33.14</v>
      </c>
      <c r="H580" s="849">
        <v>1.7543859649122806E-2</v>
      </c>
      <c r="I580" s="849">
        <v>331.4</v>
      </c>
      <c r="J580" s="849">
        <v>5.6999999999999993</v>
      </c>
      <c r="K580" s="849">
        <v>1888.98</v>
      </c>
      <c r="L580" s="849">
        <v>1</v>
      </c>
      <c r="M580" s="849">
        <v>331.40000000000003</v>
      </c>
      <c r="N580" s="849">
        <v>1.4000000000000001</v>
      </c>
      <c r="O580" s="849">
        <v>463.96000000000004</v>
      </c>
      <c r="P580" s="837">
        <v>0.24561403508771931</v>
      </c>
      <c r="Q580" s="850">
        <v>331.4</v>
      </c>
    </row>
    <row r="581" spans="1:17" ht="14.4" customHeight="1" x14ac:dyDescent="0.3">
      <c r="A581" s="831" t="s">
        <v>583</v>
      </c>
      <c r="B581" s="832" t="s">
        <v>4973</v>
      </c>
      <c r="C581" s="832" t="s">
        <v>4993</v>
      </c>
      <c r="D581" s="832" t="s">
        <v>5666</v>
      </c>
      <c r="E581" s="832" t="s">
        <v>5667</v>
      </c>
      <c r="F581" s="849">
        <v>1.7</v>
      </c>
      <c r="G581" s="849">
        <v>19199.54</v>
      </c>
      <c r="H581" s="849">
        <v>1</v>
      </c>
      <c r="I581" s="849">
        <v>11293.84705882353</v>
      </c>
      <c r="J581" s="849">
        <v>1.7</v>
      </c>
      <c r="K581" s="849">
        <v>19199.54</v>
      </c>
      <c r="L581" s="849">
        <v>1</v>
      </c>
      <c r="M581" s="849">
        <v>11293.84705882353</v>
      </c>
      <c r="N581" s="849"/>
      <c r="O581" s="849"/>
      <c r="P581" s="837"/>
      <c r="Q581" s="850"/>
    </row>
    <row r="582" spans="1:17" ht="14.4" customHeight="1" x14ac:dyDescent="0.3">
      <c r="A582" s="831" t="s">
        <v>583</v>
      </c>
      <c r="B582" s="832" t="s">
        <v>4973</v>
      </c>
      <c r="C582" s="832" t="s">
        <v>4993</v>
      </c>
      <c r="D582" s="832" t="s">
        <v>5668</v>
      </c>
      <c r="E582" s="832" t="s">
        <v>1516</v>
      </c>
      <c r="F582" s="849">
        <v>4</v>
      </c>
      <c r="G582" s="849">
        <v>45175.48</v>
      </c>
      <c r="H582" s="849">
        <v>1.428573958393285</v>
      </c>
      <c r="I582" s="849">
        <v>11293.87</v>
      </c>
      <c r="J582" s="849">
        <v>2.8</v>
      </c>
      <c r="K582" s="849">
        <v>31622.78</v>
      </c>
      <c r="L582" s="849">
        <v>1</v>
      </c>
      <c r="M582" s="849">
        <v>11293.85</v>
      </c>
      <c r="N582" s="849"/>
      <c r="O582" s="849"/>
      <c r="P582" s="837"/>
      <c r="Q582" s="850"/>
    </row>
    <row r="583" spans="1:17" ht="14.4" customHeight="1" x14ac:dyDescent="0.3">
      <c r="A583" s="831" t="s">
        <v>583</v>
      </c>
      <c r="B583" s="832" t="s">
        <v>4973</v>
      </c>
      <c r="C583" s="832" t="s">
        <v>4993</v>
      </c>
      <c r="D583" s="832" t="s">
        <v>5669</v>
      </c>
      <c r="E583" s="832" t="s">
        <v>5670</v>
      </c>
      <c r="F583" s="849">
        <v>6</v>
      </c>
      <c r="G583" s="849">
        <v>202721.76</v>
      </c>
      <c r="H583" s="849"/>
      <c r="I583" s="849">
        <v>33786.959999999999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583</v>
      </c>
      <c r="B584" s="832" t="s">
        <v>4973</v>
      </c>
      <c r="C584" s="832" t="s">
        <v>4993</v>
      </c>
      <c r="D584" s="832" t="s">
        <v>5671</v>
      </c>
      <c r="E584" s="832" t="s">
        <v>1419</v>
      </c>
      <c r="F584" s="849"/>
      <c r="G584" s="849"/>
      <c r="H584" s="849"/>
      <c r="I584" s="849"/>
      <c r="J584" s="849">
        <v>0.1</v>
      </c>
      <c r="K584" s="849">
        <v>78.98</v>
      </c>
      <c r="L584" s="849">
        <v>1</v>
      </c>
      <c r="M584" s="849">
        <v>789.8</v>
      </c>
      <c r="N584" s="849">
        <v>15.899999999999999</v>
      </c>
      <c r="O584" s="849">
        <v>12558.66</v>
      </c>
      <c r="P584" s="837">
        <v>159.01063560395036</v>
      </c>
      <c r="Q584" s="850">
        <v>789.85283018867926</v>
      </c>
    </row>
    <row r="585" spans="1:17" ht="14.4" customHeight="1" x14ac:dyDescent="0.3">
      <c r="A585" s="831" t="s">
        <v>583</v>
      </c>
      <c r="B585" s="832" t="s">
        <v>4973</v>
      </c>
      <c r="C585" s="832" t="s">
        <v>4993</v>
      </c>
      <c r="D585" s="832" t="s">
        <v>5671</v>
      </c>
      <c r="E585" s="832" t="s">
        <v>1919</v>
      </c>
      <c r="F585" s="849"/>
      <c r="G585" s="849"/>
      <c r="H585" s="849"/>
      <c r="I585" s="849"/>
      <c r="J585" s="849"/>
      <c r="K585" s="849"/>
      <c r="L585" s="849"/>
      <c r="M585" s="849"/>
      <c r="N585" s="849">
        <v>4</v>
      </c>
      <c r="O585" s="849">
        <v>3159.4300000000003</v>
      </c>
      <c r="P585" s="837"/>
      <c r="Q585" s="850">
        <v>789.85750000000007</v>
      </c>
    </row>
    <row r="586" spans="1:17" ht="14.4" customHeight="1" x14ac:dyDescent="0.3">
      <c r="A586" s="831" t="s">
        <v>583</v>
      </c>
      <c r="B586" s="832" t="s">
        <v>4973</v>
      </c>
      <c r="C586" s="832" t="s">
        <v>4993</v>
      </c>
      <c r="D586" s="832" t="s">
        <v>5672</v>
      </c>
      <c r="E586" s="832" t="s">
        <v>1403</v>
      </c>
      <c r="F586" s="849"/>
      <c r="G586" s="849"/>
      <c r="H586" s="849"/>
      <c r="I586" s="849"/>
      <c r="J586" s="849">
        <v>2</v>
      </c>
      <c r="K586" s="849">
        <v>11420.86</v>
      </c>
      <c r="L586" s="849">
        <v>1</v>
      </c>
      <c r="M586" s="849">
        <v>5710.43</v>
      </c>
      <c r="N586" s="849"/>
      <c r="O586" s="849"/>
      <c r="P586" s="837"/>
      <c r="Q586" s="850"/>
    </row>
    <row r="587" spans="1:17" ht="14.4" customHeight="1" x14ac:dyDescent="0.3">
      <c r="A587" s="831" t="s">
        <v>583</v>
      </c>
      <c r="B587" s="832" t="s">
        <v>4973</v>
      </c>
      <c r="C587" s="832" t="s">
        <v>4993</v>
      </c>
      <c r="D587" s="832" t="s">
        <v>5673</v>
      </c>
      <c r="E587" s="832" t="s">
        <v>1904</v>
      </c>
      <c r="F587" s="849"/>
      <c r="G587" s="849"/>
      <c r="H587" s="849"/>
      <c r="I587" s="849"/>
      <c r="J587" s="849">
        <v>157.1</v>
      </c>
      <c r="K587" s="849">
        <v>512733.8</v>
      </c>
      <c r="L587" s="849">
        <v>1</v>
      </c>
      <c r="M587" s="849">
        <v>3263.7415658816039</v>
      </c>
      <c r="N587" s="849">
        <v>189.15</v>
      </c>
      <c r="O587" s="849">
        <v>617336.96000000008</v>
      </c>
      <c r="P587" s="837">
        <v>1.2040106581621888</v>
      </c>
      <c r="Q587" s="850">
        <v>3263.7428495902727</v>
      </c>
    </row>
    <row r="588" spans="1:17" ht="14.4" customHeight="1" x14ac:dyDescent="0.3">
      <c r="A588" s="831" t="s">
        <v>583</v>
      </c>
      <c r="B588" s="832" t="s">
        <v>4973</v>
      </c>
      <c r="C588" s="832" t="s">
        <v>4993</v>
      </c>
      <c r="D588" s="832" t="s">
        <v>5674</v>
      </c>
      <c r="E588" s="832" t="s">
        <v>1951</v>
      </c>
      <c r="F588" s="849"/>
      <c r="G588" s="849"/>
      <c r="H588" s="849"/>
      <c r="I588" s="849"/>
      <c r="J588" s="849"/>
      <c r="K588" s="849"/>
      <c r="L588" s="849"/>
      <c r="M588" s="849"/>
      <c r="N588" s="849">
        <v>28</v>
      </c>
      <c r="O588" s="849">
        <v>65343.6</v>
      </c>
      <c r="P588" s="837"/>
      <c r="Q588" s="850">
        <v>2333.6999999999998</v>
      </c>
    </row>
    <row r="589" spans="1:17" ht="14.4" customHeight="1" x14ac:dyDescent="0.3">
      <c r="A589" s="831" t="s">
        <v>583</v>
      </c>
      <c r="B589" s="832" t="s">
        <v>4973</v>
      </c>
      <c r="C589" s="832" t="s">
        <v>4993</v>
      </c>
      <c r="D589" s="832" t="s">
        <v>5675</v>
      </c>
      <c r="E589" s="832" t="s">
        <v>5676</v>
      </c>
      <c r="F589" s="849"/>
      <c r="G589" s="849"/>
      <c r="H589" s="849"/>
      <c r="I589" s="849"/>
      <c r="J589" s="849">
        <v>7</v>
      </c>
      <c r="K589" s="849">
        <v>2547.09</v>
      </c>
      <c r="L589" s="849">
        <v>1</v>
      </c>
      <c r="M589" s="849">
        <v>363.87</v>
      </c>
      <c r="N589" s="849"/>
      <c r="O589" s="849"/>
      <c r="P589" s="837"/>
      <c r="Q589" s="850"/>
    </row>
    <row r="590" spans="1:17" ht="14.4" customHeight="1" x14ac:dyDescent="0.3">
      <c r="A590" s="831" t="s">
        <v>583</v>
      </c>
      <c r="B590" s="832" t="s">
        <v>4973</v>
      </c>
      <c r="C590" s="832" t="s">
        <v>4993</v>
      </c>
      <c r="D590" s="832" t="s">
        <v>5677</v>
      </c>
      <c r="E590" s="832"/>
      <c r="F590" s="849">
        <v>11</v>
      </c>
      <c r="G590" s="849">
        <v>6423.56</v>
      </c>
      <c r="H590" s="849"/>
      <c r="I590" s="849">
        <v>583.96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583</v>
      </c>
      <c r="B591" s="832" t="s">
        <v>4973</v>
      </c>
      <c r="C591" s="832" t="s">
        <v>4993</v>
      </c>
      <c r="D591" s="832" t="s">
        <v>5677</v>
      </c>
      <c r="E591" s="832" t="s">
        <v>5678</v>
      </c>
      <c r="F591" s="849">
        <v>6</v>
      </c>
      <c r="G591" s="849">
        <v>3503.76</v>
      </c>
      <c r="H591" s="849"/>
      <c r="I591" s="849">
        <v>583.96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583</v>
      </c>
      <c r="B592" s="832" t="s">
        <v>4973</v>
      </c>
      <c r="C592" s="832" t="s">
        <v>4993</v>
      </c>
      <c r="D592" s="832" t="s">
        <v>5679</v>
      </c>
      <c r="E592" s="832"/>
      <c r="F592" s="849">
        <v>1</v>
      </c>
      <c r="G592" s="849">
        <v>583.92999999999995</v>
      </c>
      <c r="H592" s="849"/>
      <c r="I592" s="849">
        <v>583.92999999999995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583</v>
      </c>
      <c r="B593" s="832" t="s">
        <v>4973</v>
      </c>
      <c r="C593" s="832" t="s">
        <v>4993</v>
      </c>
      <c r="D593" s="832" t="s">
        <v>5679</v>
      </c>
      <c r="E593" s="832" t="s">
        <v>5678</v>
      </c>
      <c r="F593" s="849">
        <v>0.4</v>
      </c>
      <c r="G593" s="849">
        <v>233.58</v>
      </c>
      <c r="H593" s="849"/>
      <c r="I593" s="849">
        <v>583.95000000000005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583</v>
      </c>
      <c r="B594" s="832" t="s">
        <v>4973</v>
      </c>
      <c r="C594" s="832" t="s">
        <v>5680</v>
      </c>
      <c r="D594" s="832" t="s">
        <v>5681</v>
      </c>
      <c r="E594" s="832" t="s">
        <v>5682</v>
      </c>
      <c r="F594" s="849">
        <v>2</v>
      </c>
      <c r="G594" s="849">
        <v>2431.6999999999998</v>
      </c>
      <c r="H594" s="849">
        <v>0.93156447052874325</v>
      </c>
      <c r="I594" s="849">
        <v>1215.8499999999999</v>
      </c>
      <c r="J594" s="849">
        <v>2</v>
      </c>
      <c r="K594" s="849">
        <v>2610.34</v>
      </c>
      <c r="L594" s="849">
        <v>1</v>
      </c>
      <c r="M594" s="849">
        <v>1305.17</v>
      </c>
      <c r="N594" s="849"/>
      <c r="O594" s="849"/>
      <c r="P594" s="837"/>
      <c r="Q594" s="850"/>
    </row>
    <row r="595" spans="1:17" ht="14.4" customHeight="1" x14ac:dyDescent="0.3">
      <c r="A595" s="831" t="s">
        <v>583</v>
      </c>
      <c r="B595" s="832" t="s">
        <v>4973</v>
      </c>
      <c r="C595" s="832" t="s">
        <v>5680</v>
      </c>
      <c r="D595" s="832" t="s">
        <v>5683</v>
      </c>
      <c r="E595" s="832" t="s">
        <v>5684</v>
      </c>
      <c r="F595" s="849">
        <v>659</v>
      </c>
      <c r="G595" s="849">
        <v>1229417.2200000002</v>
      </c>
      <c r="H595" s="849">
        <v>1.1413704960490652</v>
      </c>
      <c r="I595" s="849">
        <v>1865.5800000000004</v>
      </c>
      <c r="J595" s="849">
        <v>537</v>
      </c>
      <c r="K595" s="849">
        <v>1077141.23</v>
      </c>
      <c r="L595" s="849">
        <v>1</v>
      </c>
      <c r="M595" s="849">
        <v>2005.8495903165735</v>
      </c>
      <c r="N595" s="849">
        <v>373</v>
      </c>
      <c r="O595" s="849">
        <v>803529.83</v>
      </c>
      <c r="P595" s="837">
        <v>0.74598372768629417</v>
      </c>
      <c r="Q595" s="850">
        <v>2154.2354691689006</v>
      </c>
    </row>
    <row r="596" spans="1:17" ht="14.4" customHeight="1" x14ac:dyDescent="0.3">
      <c r="A596" s="831" t="s">
        <v>583</v>
      </c>
      <c r="B596" s="832" t="s">
        <v>4973</v>
      </c>
      <c r="C596" s="832" t="s">
        <v>5680</v>
      </c>
      <c r="D596" s="832" t="s">
        <v>5685</v>
      </c>
      <c r="E596" s="832" t="s">
        <v>5686</v>
      </c>
      <c r="F596" s="849">
        <v>93</v>
      </c>
      <c r="G596" s="849">
        <v>246806.71</v>
      </c>
      <c r="H596" s="849">
        <v>0.98173446761684946</v>
      </c>
      <c r="I596" s="849">
        <v>2653.8355913978494</v>
      </c>
      <c r="J596" s="849">
        <v>102</v>
      </c>
      <c r="K596" s="849">
        <v>251398.63999999998</v>
      </c>
      <c r="L596" s="849">
        <v>1</v>
      </c>
      <c r="M596" s="849">
        <v>2464.6925490196077</v>
      </c>
      <c r="N596" s="849">
        <v>177</v>
      </c>
      <c r="O596" s="849">
        <v>466430.37</v>
      </c>
      <c r="P596" s="837">
        <v>1.8553416597639512</v>
      </c>
      <c r="Q596" s="850">
        <v>2635.1998305084744</v>
      </c>
    </row>
    <row r="597" spans="1:17" ht="14.4" customHeight="1" x14ac:dyDescent="0.3">
      <c r="A597" s="831" t="s">
        <v>583</v>
      </c>
      <c r="B597" s="832" t="s">
        <v>4973</v>
      </c>
      <c r="C597" s="832" t="s">
        <v>5680</v>
      </c>
      <c r="D597" s="832" t="s">
        <v>5687</v>
      </c>
      <c r="E597" s="832" t="s">
        <v>5686</v>
      </c>
      <c r="F597" s="849">
        <v>1</v>
      </c>
      <c r="G597" s="849">
        <v>1469.22</v>
      </c>
      <c r="H597" s="849">
        <v>0.49918118005205109</v>
      </c>
      <c r="I597" s="849">
        <v>1469.22</v>
      </c>
      <c r="J597" s="849">
        <v>2</v>
      </c>
      <c r="K597" s="849">
        <v>2943.26</v>
      </c>
      <c r="L597" s="849">
        <v>1</v>
      </c>
      <c r="M597" s="849">
        <v>1471.63</v>
      </c>
      <c r="N597" s="849">
        <v>4</v>
      </c>
      <c r="O597" s="849">
        <v>6263.7800000000007</v>
      </c>
      <c r="P597" s="837">
        <v>2.1281775989888763</v>
      </c>
      <c r="Q597" s="850">
        <v>1565.9450000000002</v>
      </c>
    </row>
    <row r="598" spans="1:17" ht="14.4" customHeight="1" x14ac:dyDescent="0.3">
      <c r="A598" s="831" t="s">
        <v>583</v>
      </c>
      <c r="B598" s="832" t="s">
        <v>4973</v>
      </c>
      <c r="C598" s="832" t="s">
        <v>5680</v>
      </c>
      <c r="D598" s="832" t="s">
        <v>5688</v>
      </c>
      <c r="E598" s="832" t="s">
        <v>5689</v>
      </c>
      <c r="F598" s="849">
        <v>4</v>
      </c>
      <c r="G598" s="849">
        <v>7462.32</v>
      </c>
      <c r="H598" s="849">
        <v>0.46511535138948962</v>
      </c>
      <c r="I598" s="849">
        <v>1865.58</v>
      </c>
      <c r="J598" s="849">
        <v>8</v>
      </c>
      <c r="K598" s="849">
        <v>16044.02</v>
      </c>
      <c r="L598" s="849">
        <v>1</v>
      </c>
      <c r="M598" s="849">
        <v>2005.5025000000001</v>
      </c>
      <c r="N598" s="849">
        <v>9</v>
      </c>
      <c r="O598" s="849">
        <v>19436.13</v>
      </c>
      <c r="P598" s="837">
        <v>1.2114251914420451</v>
      </c>
      <c r="Q598" s="850">
        <v>2159.5700000000002</v>
      </c>
    </row>
    <row r="599" spans="1:17" ht="14.4" customHeight="1" x14ac:dyDescent="0.3">
      <c r="A599" s="831" t="s">
        <v>583</v>
      </c>
      <c r="B599" s="832" t="s">
        <v>4973</v>
      </c>
      <c r="C599" s="832" t="s">
        <v>5680</v>
      </c>
      <c r="D599" s="832" t="s">
        <v>5690</v>
      </c>
      <c r="E599" s="832" t="s">
        <v>5691</v>
      </c>
      <c r="F599" s="849">
        <v>58</v>
      </c>
      <c r="G599" s="849">
        <v>468312.88</v>
      </c>
      <c r="H599" s="849">
        <v>1.6142430575066633</v>
      </c>
      <c r="I599" s="849">
        <v>8074.36</v>
      </c>
      <c r="J599" s="849">
        <v>35</v>
      </c>
      <c r="K599" s="849">
        <v>290112.99</v>
      </c>
      <c r="L599" s="849">
        <v>1</v>
      </c>
      <c r="M599" s="849">
        <v>8288.9425714285717</v>
      </c>
      <c r="N599" s="849">
        <v>34</v>
      </c>
      <c r="O599" s="849">
        <v>302680.24</v>
      </c>
      <c r="P599" s="837">
        <v>1.0433184670565767</v>
      </c>
      <c r="Q599" s="850">
        <v>8902.36</v>
      </c>
    </row>
    <row r="600" spans="1:17" ht="14.4" customHeight="1" x14ac:dyDescent="0.3">
      <c r="A600" s="831" t="s">
        <v>583</v>
      </c>
      <c r="B600" s="832" t="s">
        <v>4973</v>
      </c>
      <c r="C600" s="832" t="s">
        <v>5680</v>
      </c>
      <c r="D600" s="832" t="s">
        <v>5692</v>
      </c>
      <c r="E600" s="832" t="s">
        <v>5693</v>
      </c>
      <c r="F600" s="849">
        <v>111</v>
      </c>
      <c r="G600" s="849">
        <v>1075157.0999999999</v>
      </c>
      <c r="H600" s="849">
        <v>1.5723637101349417</v>
      </c>
      <c r="I600" s="849">
        <v>9686.0999999999985</v>
      </c>
      <c r="J600" s="849">
        <v>69</v>
      </c>
      <c r="K600" s="849">
        <v>683783.97000000009</v>
      </c>
      <c r="L600" s="849">
        <v>1</v>
      </c>
      <c r="M600" s="849">
        <v>9909.912608695653</v>
      </c>
      <c r="N600" s="849">
        <v>61</v>
      </c>
      <c r="O600" s="849">
        <v>628062.51</v>
      </c>
      <c r="P600" s="837">
        <v>0.918510139978859</v>
      </c>
      <c r="Q600" s="850">
        <v>10296.106721311475</v>
      </c>
    </row>
    <row r="601" spans="1:17" ht="14.4" customHeight="1" x14ac:dyDescent="0.3">
      <c r="A601" s="831" t="s">
        <v>583</v>
      </c>
      <c r="B601" s="832" t="s">
        <v>4973</v>
      </c>
      <c r="C601" s="832" t="s">
        <v>5680</v>
      </c>
      <c r="D601" s="832" t="s">
        <v>5694</v>
      </c>
      <c r="E601" s="832" t="s">
        <v>5695</v>
      </c>
      <c r="F601" s="849">
        <v>548</v>
      </c>
      <c r="G601" s="849">
        <v>507212.36000000004</v>
      </c>
      <c r="H601" s="849">
        <v>0.91949202349230397</v>
      </c>
      <c r="I601" s="849">
        <v>925.57</v>
      </c>
      <c r="J601" s="849">
        <v>519</v>
      </c>
      <c r="K601" s="849">
        <v>551622.35999999987</v>
      </c>
      <c r="L601" s="849">
        <v>1</v>
      </c>
      <c r="M601" s="849">
        <v>1062.8561849710979</v>
      </c>
      <c r="N601" s="849">
        <v>526</v>
      </c>
      <c r="O601" s="849">
        <v>635078.15999999992</v>
      </c>
      <c r="P601" s="837">
        <v>1.1512915466298357</v>
      </c>
      <c r="Q601" s="850">
        <v>1207.3729277566538</v>
      </c>
    </row>
    <row r="602" spans="1:17" ht="14.4" customHeight="1" x14ac:dyDescent="0.3">
      <c r="A602" s="831" t="s">
        <v>583</v>
      </c>
      <c r="B602" s="832" t="s">
        <v>4973</v>
      </c>
      <c r="C602" s="832" t="s">
        <v>5680</v>
      </c>
      <c r="D602" s="832" t="s">
        <v>5696</v>
      </c>
      <c r="E602" s="832" t="s">
        <v>5697</v>
      </c>
      <c r="F602" s="849">
        <v>4</v>
      </c>
      <c r="G602" s="849">
        <v>57854.68</v>
      </c>
      <c r="H602" s="849">
        <v>0.39118250619181338</v>
      </c>
      <c r="I602" s="849">
        <v>14463.67</v>
      </c>
      <c r="J602" s="849">
        <v>10</v>
      </c>
      <c r="K602" s="849">
        <v>147896.9</v>
      </c>
      <c r="L602" s="849">
        <v>1</v>
      </c>
      <c r="M602" s="849">
        <v>14789.689999999999</v>
      </c>
      <c r="N602" s="849"/>
      <c r="O602" s="849"/>
      <c r="P602" s="837"/>
      <c r="Q602" s="850"/>
    </row>
    <row r="603" spans="1:17" ht="14.4" customHeight="1" x14ac:dyDescent="0.3">
      <c r="A603" s="831" t="s">
        <v>583</v>
      </c>
      <c r="B603" s="832" t="s">
        <v>4973</v>
      </c>
      <c r="C603" s="832" t="s">
        <v>5680</v>
      </c>
      <c r="D603" s="832" t="s">
        <v>5698</v>
      </c>
      <c r="E603" s="832" t="s">
        <v>5699</v>
      </c>
      <c r="F603" s="849">
        <v>133</v>
      </c>
      <c r="G603" s="849">
        <v>31744.44</v>
      </c>
      <c r="H603" s="849">
        <v>1.3548346620151777</v>
      </c>
      <c r="I603" s="849">
        <v>238.67999999999998</v>
      </c>
      <c r="J603" s="849">
        <v>97</v>
      </c>
      <c r="K603" s="849">
        <v>23430.489999999998</v>
      </c>
      <c r="L603" s="849">
        <v>1</v>
      </c>
      <c r="M603" s="849">
        <v>241.55144329896905</v>
      </c>
      <c r="N603" s="849">
        <v>95</v>
      </c>
      <c r="O603" s="849">
        <v>23332.95</v>
      </c>
      <c r="P603" s="837">
        <v>0.99583704822220975</v>
      </c>
      <c r="Q603" s="850">
        <v>245.61</v>
      </c>
    </row>
    <row r="604" spans="1:17" ht="14.4" customHeight="1" x14ac:dyDescent="0.3">
      <c r="A604" s="831" t="s">
        <v>583</v>
      </c>
      <c r="B604" s="832" t="s">
        <v>4973</v>
      </c>
      <c r="C604" s="832" t="s">
        <v>5680</v>
      </c>
      <c r="D604" s="832" t="s">
        <v>5700</v>
      </c>
      <c r="E604" s="832" t="s">
        <v>5701</v>
      </c>
      <c r="F604" s="849"/>
      <c r="G604" s="849"/>
      <c r="H604" s="849"/>
      <c r="I604" s="849"/>
      <c r="J604" s="849">
        <v>2</v>
      </c>
      <c r="K604" s="849">
        <v>4931.24</v>
      </c>
      <c r="L604" s="849">
        <v>1</v>
      </c>
      <c r="M604" s="849">
        <v>2465.62</v>
      </c>
      <c r="N604" s="849">
        <v>6</v>
      </c>
      <c r="O604" s="849">
        <v>15846.9</v>
      </c>
      <c r="P604" s="837">
        <v>3.2135730566754002</v>
      </c>
      <c r="Q604" s="850">
        <v>2641.15</v>
      </c>
    </row>
    <row r="605" spans="1:17" ht="14.4" customHeight="1" x14ac:dyDescent="0.3">
      <c r="A605" s="831" t="s">
        <v>583</v>
      </c>
      <c r="B605" s="832" t="s">
        <v>4973</v>
      </c>
      <c r="C605" s="832" t="s">
        <v>5026</v>
      </c>
      <c r="D605" s="832" t="s">
        <v>5702</v>
      </c>
      <c r="E605" s="832" t="s">
        <v>5703</v>
      </c>
      <c r="F605" s="849">
        <v>15</v>
      </c>
      <c r="G605" s="849">
        <v>4949.7</v>
      </c>
      <c r="H605" s="849">
        <v>0.48387096774193544</v>
      </c>
      <c r="I605" s="849">
        <v>329.97999999999996</v>
      </c>
      <c r="J605" s="849">
        <v>31</v>
      </c>
      <c r="K605" s="849">
        <v>10229.380000000001</v>
      </c>
      <c r="L605" s="849">
        <v>1</v>
      </c>
      <c r="M605" s="849">
        <v>329.98</v>
      </c>
      <c r="N605" s="849">
        <v>27</v>
      </c>
      <c r="O605" s="849">
        <v>8909.4600000000009</v>
      </c>
      <c r="P605" s="837">
        <v>0.87096774193548387</v>
      </c>
      <c r="Q605" s="850">
        <v>329.98</v>
      </c>
    </row>
    <row r="606" spans="1:17" ht="14.4" customHeight="1" x14ac:dyDescent="0.3">
      <c r="A606" s="831" t="s">
        <v>583</v>
      </c>
      <c r="B606" s="832" t="s">
        <v>4973</v>
      </c>
      <c r="C606" s="832" t="s">
        <v>5026</v>
      </c>
      <c r="D606" s="832" t="s">
        <v>5704</v>
      </c>
      <c r="E606" s="832" t="s">
        <v>5703</v>
      </c>
      <c r="F606" s="849">
        <v>6</v>
      </c>
      <c r="G606" s="849">
        <v>2600.46</v>
      </c>
      <c r="H606" s="849">
        <v>0.85714285714285721</v>
      </c>
      <c r="I606" s="849">
        <v>433.41</v>
      </c>
      <c r="J606" s="849">
        <v>7</v>
      </c>
      <c r="K606" s="849">
        <v>3033.87</v>
      </c>
      <c r="L606" s="849">
        <v>1</v>
      </c>
      <c r="M606" s="849">
        <v>433.40999999999997</v>
      </c>
      <c r="N606" s="849">
        <v>26</v>
      </c>
      <c r="O606" s="849">
        <v>11268.66</v>
      </c>
      <c r="P606" s="837">
        <v>3.7142857142857144</v>
      </c>
      <c r="Q606" s="850">
        <v>433.40999999999997</v>
      </c>
    </row>
    <row r="607" spans="1:17" ht="14.4" customHeight="1" x14ac:dyDescent="0.3">
      <c r="A607" s="831" t="s">
        <v>583</v>
      </c>
      <c r="B607" s="832" t="s">
        <v>4973</v>
      </c>
      <c r="C607" s="832" t="s">
        <v>5026</v>
      </c>
      <c r="D607" s="832" t="s">
        <v>5705</v>
      </c>
      <c r="E607" s="832" t="s">
        <v>5706</v>
      </c>
      <c r="F607" s="849">
        <v>1</v>
      </c>
      <c r="G607" s="849">
        <v>1435.36</v>
      </c>
      <c r="H607" s="849">
        <v>0.5</v>
      </c>
      <c r="I607" s="849">
        <v>1435.36</v>
      </c>
      <c r="J607" s="849">
        <v>2</v>
      </c>
      <c r="K607" s="849">
        <v>2870.72</v>
      </c>
      <c r="L607" s="849">
        <v>1</v>
      </c>
      <c r="M607" s="849">
        <v>1435.36</v>
      </c>
      <c r="N607" s="849">
        <v>3</v>
      </c>
      <c r="O607" s="849">
        <v>4306.08</v>
      </c>
      <c r="P607" s="837">
        <v>1.5</v>
      </c>
      <c r="Q607" s="850">
        <v>1435.36</v>
      </c>
    </row>
    <row r="608" spans="1:17" ht="14.4" customHeight="1" x14ac:dyDescent="0.3">
      <c r="A608" s="831" t="s">
        <v>583</v>
      </c>
      <c r="B608" s="832" t="s">
        <v>4973</v>
      </c>
      <c r="C608" s="832" t="s">
        <v>5026</v>
      </c>
      <c r="D608" s="832" t="s">
        <v>5707</v>
      </c>
      <c r="E608" s="832" t="s">
        <v>5706</v>
      </c>
      <c r="F608" s="849"/>
      <c r="G608" s="849"/>
      <c r="H608" s="849"/>
      <c r="I608" s="849"/>
      <c r="J608" s="849">
        <v>1</v>
      </c>
      <c r="K608" s="849">
        <v>1697.77</v>
      </c>
      <c r="L608" s="849">
        <v>1</v>
      </c>
      <c r="M608" s="849">
        <v>1697.77</v>
      </c>
      <c r="N608" s="849"/>
      <c r="O608" s="849"/>
      <c r="P608" s="837"/>
      <c r="Q608" s="850"/>
    </row>
    <row r="609" spans="1:17" ht="14.4" customHeight="1" x14ac:dyDescent="0.3">
      <c r="A609" s="831" t="s">
        <v>583</v>
      </c>
      <c r="B609" s="832" t="s">
        <v>4973</v>
      </c>
      <c r="C609" s="832" t="s">
        <v>5026</v>
      </c>
      <c r="D609" s="832" t="s">
        <v>5708</v>
      </c>
      <c r="E609" s="832" t="s">
        <v>5709</v>
      </c>
      <c r="F609" s="849"/>
      <c r="G609" s="849"/>
      <c r="H609" s="849"/>
      <c r="I609" s="849"/>
      <c r="J609" s="849"/>
      <c r="K609" s="849"/>
      <c r="L609" s="849"/>
      <c r="M609" s="849"/>
      <c r="N609" s="849">
        <v>0.1</v>
      </c>
      <c r="O609" s="849">
        <v>126.58</v>
      </c>
      <c r="P609" s="837"/>
      <c r="Q609" s="850">
        <v>1265.8</v>
      </c>
    </row>
    <row r="610" spans="1:17" ht="14.4" customHeight="1" x14ac:dyDescent="0.3">
      <c r="A610" s="831" t="s">
        <v>583</v>
      </c>
      <c r="B610" s="832" t="s">
        <v>4973</v>
      </c>
      <c r="C610" s="832" t="s">
        <v>5026</v>
      </c>
      <c r="D610" s="832" t="s">
        <v>5710</v>
      </c>
      <c r="E610" s="832" t="s">
        <v>5711</v>
      </c>
      <c r="F610" s="849"/>
      <c r="G610" s="849"/>
      <c r="H610" s="849"/>
      <c r="I610" s="849"/>
      <c r="J610" s="849">
        <v>5</v>
      </c>
      <c r="K610" s="849">
        <v>435.25</v>
      </c>
      <c r="L610" s="849">
        <v>1</v>
      </c>
      <c r="M610" s="849">
        <v>87.05</v>
      </c>
      <c r="N610" s="849"/>
      <c r="O610" s="849"/>
      <c r="P610" s="837"/>
      <c r="Q610" s="850"/>
    </row>
    <row r="611" spans="1:17" ht="14.4" customHeight="1" x14ac:dyDescent="0.3">
      <c r="A611" s="831" t="s">
        <v>583</v>
      </c>
      <c r="B611" s="832" t="s">
        <v>4973</v>
      </c>
      <c r="C611" s="832" t="s">
        <v>5026</v>
      </c>
      <c r="D611" s="832" t="s">
        <v>5712</v>
      </c>
      <c r="E611" s="832" t="s">
        <v>5713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875.93</v>
      </c>
      <c r="P611" s="837"/>
      <c r="Q611" s="850">
        <v>875.93</v>
      </c>
    </row>
    <row r="612" spans="1:17" ht="14.4" customHeight="1" x14ac:dyDescent="0.3">
      <c r="A612" s="831" t="s">
        <v>583</v>
      </c>
      <c r="B612" s="832" t="s">
        <v>4973</v>
      </c>
      <c r="C612" s="832" t="s">
        <v>5026</v>
      </c>
      <c r="D612" s="832" t="s">
        <v>5714</v>
      </c>
      <c r="E612" s="832" t="s">
        <v>5715</v>
      </c>
      <c r="F612" s="849">
        <v>1.2</v>
      </c>
      <c r="G612" s="849">
        <v>1155.33</v>
      </c>
      <c r="H612" s="849"/>
      <c r="I612" s="849">
        <v>962.77499999999998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583</v>
      </c>
      <c r="B613" s="832" t="s">
        <v>4973</v>
      </c>
      <c r="C613" s="832" t="s">
        <v>5026</v>
      </c>
      <c r="D613" s="832" t="s">
        <v>5716</v>
      </c>
      <c r="E613" s="832" t="s">
        <v>5717</v>
      </c>
      <c r="F613" s="849">
        <v>0.3</v>
      </c>
      <c r="G613" s="849">
        <v>34.380000000000003</v>
      </c>
      <c r="H613" s="849">
        <v>3</v>
      </c>
      <c r="I613" s="849">
        <v>114.60000000000001</v>
      </c>
      <c r="J613" s="849">
        <v>0.1</v>
      </c>
      <c r="K613" s="849">
        <v>11.46</v>
      </c>
      <c r="L613" s="849">
        <v>1</v>
      </c>
      <c r="M613" s="849">
        <v>114.60000000000001</v>
      </c>
      <c r="N613" s="849"/>
      <c r="O613" s="849"/>
      <c r="P613" s="837"/>
      <c r="Q613" s="850"/>
    </row>
    <row r="614" spans="1:17" ht="14.4" customHeight="1" x14ac:dyDescent="0.3">
      <c r="A614" s="831" t="s">
        <v>583</v>
      </c>
      <c r="B614" s="832" t="s">
        <v>4973</v>
      </c>
      <c r="C614" s="832" t="s">
        <v>5026</v>
      </c>
      <c r="D614" s="832" t="s">
        <v>5718</v>
      </c>
      <c r="E614" s="832" t="s">
        <v>5717</v>
      </c>
      <c r="F614" s="849">
        <v>0.1</v>
      </c>
      <c r="G614" s="849">
        <v>13.79</v>
      </c>
      <c r="H614" s="849">
        <v>0.33333333333333331</v>
      </c>
      <c r="I614" s="849">
        <v>137.89999999999998</v>
      </c>
      <c r="J614" s="849">
        <v>0.3</v>
      </c>
      <c r="K614" s="849">
        <v>41.37</v>
      </c>
      <c r="L614" s="849">
        <v>1</v>
      </c>
      <c r="M614" s="849">
        <v>137.9</v>
      </c>
      <c r="N614" s="849"/>
      <c r="O614" s="849"/>
      <c r="P614" s="837"/>
      <c r="Q614" s="850"/>
    </row>
    <row r="615" spans="1:17" ht="14.4" customHeight="1" x14ac:dyDescent="0.3">
      <c r="A615" s="831" t="s">
        <v>583</v>
      </c>
      <c r="B615" s="832" t="s">
        <v>4973</v>
      </c>
      <c r="C615" s="832" t="s">
        <v>5026</v>
      </c>
      <c r="D615" s="832" t="s">
        <v>5719</v>
      </c>
      <c r="E615" s="832" t="s">
        <v>5717</v>
      </c>
      <c r="F615" s="849">
        <v>7.2</v>
      </c>
      <c r="G615" s="849">
        <v>4533.0200000000004</v>
      </c>
      <c r="H615" s="849">
        <v>2.1818645642306711</v>
      </c>
      <c r="I615" s="849">
        <v>629.58611111111111</v>
      </c>
      <c r="J615" s="849">
        <v>3.3</v>
      </c>
      <c r="K615" s="849">
        <v>2077.59</v>
      </c>
      <c r="L615" s="849">
        <v>1</v>
      </c>
      <c r="M615" s="849">
        <v>629.57272727272732</v>
      </c>
      <c r="N615" s="849">
        <v>5.2</v>
      </c>
      <c r="O615" s="849">
        <v>3273.86</v>
      </c>
      <c r="P615" s="837">
        <v>1.5757969570511987</v>
      </c>
      <c r="Q615" s="850">
        <v>629.5884615384615</v>
      </c>
    </row>
    <row r="616" spans="1:17" ht="14.4" customHeight="1" x14ac:dyDescent="0.3">
      <c r="A616" s="831" t="s">
        <v>583</v>
      </c>
      <c r="B616" s="832" t="s">
        <v>4973</v>
      </c>
      <c r="C616" s="832" t="s">
        <v>5026</v>
      </c>
      <c r="D616" s="832" t="s">
        <v>5720</v>
      </c>
      <c r="E616" s="832" t="s">
        <v>5721</v>
      </c>
      <c r="F616" s="849">
        <v>1</v>
      </c>
      <c r="G616" s="849">
        <v>1169.8499999999999</v>
      </c>
      <c r="H616" s="849"/>
      <c r="I616" s="849">
        <v>1169.8499999999999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583</v>
      </c>
      <c r="B617" s="832" t="s">
        <v>4973</v>
      </c>
      <c r="C617" s="832" t="s">
        <v>5026</v>
      </c>
      <c r="D617" s="832" t="s">
        <v>5722</v>
      </c>
      <c r="E617" s="832" t="s">
        <v>5723</v>
      </c>
      <c r="F617" s="849">
        <v>1</v>
      </c>
      <c r="G617" s="849">
        <v>2111.8000000000002</v>
      </c>
      <c r="H617" s="849">
        <v>0.5</v>
      </c>
      <c r="I617" s="849">
        <v>2111.8000000000002</v>
      </c>
      <c r="J617" s="849">
        <v>2</v>
      </c>
      <c r="K617" s="849">
        <v>4223.6000000000004</v>
      </c>
      <c r="L617" s="849">
        <v>1</v>
      </c>
      <c r="M617" s="849">
        <v>2111.8000000000002</v>
      </c>
      <c r="N617" s="849"/>
      <c r="O617" s="849"/>
      <c r="P617" s="837"/>
      <c r="Q617" s="850"/>
    </row>
    <row r="618" spans="1:17" ht="14.4" customHeight="1" x14ac:dyDescent="0.3">
      <c r="A618" s="831" t="s">
        <v>583</v>
      </c>
      <c r="B618" s="832" t="s">
        <v>4973</v>
      </c>
      <c r="C618" s="832" t="s">
        <v>5026</v>
      </c>
      <c r="D618" s="832" t="s">
        <v>5724</v>
      </c>
      <c r="E618" s="832" t="s">
        <v>5725</v>
      </c>
      <c r="F618" s="849"/>
      <c r="G618" s="849"/>
      <c r="H618" s="849"/>
      <c r="I618" s="849"/>
      <c r="J618" s="849">
        <v>1</v>
      </c>
      <c r="K618" s="849">
        <v>1034.29</v>
      </c>
      <c r="L618" s="849">
        <v>1</v>
      </c>
      <c r="M618" s="849">
        <v>1034.29</v>
      </c>
      <c r="N618" s="849"/>
      <c r="O618" s="849"/>
      <c r="P618" s="837"/>
      <c r="Q618" s="850"/>
    </row>
    <row r="619" spans="1:17" ht="14.4" customHeight="1" x14ac:dyDescent="0.3">
      <c r="A619" s="831" t="s">
        <v>583</v>
      </c>
      <c r="B619" s="832" t="s">
        <v>4973</v>
      </c>
      <c r="C619" s="832" t="s">
        <v>5026</v>
      </c>
      <c r="D619" s="832" t="s">
        <v>5726</v>
      </c>
      <c r="E619" s="832" t="s">
        <v>5725</v>
      </c>
      <c r="F619" s="849"/>
      <c r="G619" s="849"/>
      <c r="H619" s="849"/>
      <c r="I619" s="849"/>
      <c r="J619" s="849"/>
      <c r="K619" s="849"/>
      <c r="L619" s="849"/>
      <c r="M619" s="849"/>
      <c r="N619" s="849">
        <v>4</v>
      </c>
      <c r="O619" s="849">
        <v>4398.32</v>
      </c>
      <c r="P619" s="837"/>
      <c r="Q619" s="850">
        <v>1099.58</v>
      </c>
    </row>
    <row r="620" spans="1:17" ht="14.4" customHeight="1" x14ac:dyDescent="0.3">
      <c r="A620" s="831" t="s">
        <v>583</v>
      </c>
      <c r="B620" s="832" t="s">
        <v>4973</v>
      </c>
      <c r="C620" s="832" t="s">
        <v>5026</v>
      </c>
      <c r="D620" s="832" t="s">
        <v>5727</v>
      </c>
      <c r="E620" s="832" t="s">
        <v>5725</v>
      </c>
      <c r="F620" s="849"/>
      <c r="G620" s="849"/>
      <c r="H620" s="849"/>
      <c r="I620" s="849"/>
      <c r="J620" s="849">
        <v>2</v>
      </c>
      <c r="K620" s="849">
        <v>2360.84</v>
      </c>
      <c r="L620" s="849">
        <v>1</v>
      </c>
      <c r="M620" s="849">
        <v>1180.42</v>
      </c>
      <c r="N620" s="849">
        <v>2</v>
      </c>
      <c r="O620" s="849">
        <v>2360.84</v>
      </c>
      <c r="P620" s="837">
        <v>1</v>
      </c>
      <c r="Q620" s="850">
        <v>1180.42</v>
      </c>
    </row>
    <row r="621" spans="1:17" ht="14.4" customHeight="1" x14ac:dyDescent="0.3">
      <c r="A621" s="831" t="s">
        <v>583</v>
      </c>
      <c r="B621" s="832" t="s">
        <v>4973</v>
      </c>
      <c r="C621" s="832" t="s">
        <v>5026</v>
      </c>
      <c r="D621" s="832" t="s">
        <v>5728</v>
      </c>
      <c r="E621" s="832" t="s">
        <v>5725</v>
      </c>
      <c r="F621" s="849"/>
      <c r="G621" s="849"/>
      <c r="H621" s="849"/>
      <c r="I621" s="849"/>
      <c r="J621" s="849"/>
      <c r="K621" s="849"/>
      <c r="L621" s="849"/>
      <c r="M621" s="849"/>
      <c r="N621" s="849">
        <v>6</v>
      </c>
      <c r="O621" s="849">
        <v>7486.68</v>
      </c>
      <c r="P621" s="837"/>
      <c r="Q621" s="850">
        <v>1247.78</v>
      </c>
    </row>
    <row r="622" spans="1:17" ht="14.4" customHeight="1" x14ac:dyDescent="0.3">
      <c r="A622" s="831" t="s">
        <v>583</v>
      </c>
      <c r="B622" s="832" t="s">
        <v>4973</v>
      </c>
      <c r="C622" s="832" t="s">
        <v>5026</v>
      </c>
      <c r="D622" s="832" t="s">
        <v>5729</v>
      </c>
      <c r="E622" s="832" t="s">
        <v>5725</v>
      </c>
      <c r="F622" s="849"/>
      <c r="G622" s="849"/>
      <c r="H622" s="849"/>
      <c r="I622" s="849"/>
      <c r="J622" s="849"/>
      <c r="K622" s="849"/>
      <c r="L622" s="849"/>
      <c r="M622" s="849"/>
      <c r="N622" s="849">
        <v>2</v>
      </c>
      <c r="O622" s="849">
        <v>2752.58</v>
      </c>
      <c r="P622" s="837"/>
      <c r="Q622" s="850">
        <v>1376.29</v>
      </c>
    </row>
    <row r="623" spans="1:17" ht="14.4" customHeight="1" x14ac:dyDescent="0.3">
      <c r="A623" s="831" t="s">
        <v>583</v>
      </c>
      <c r="B623" s="832" t="s">
        <v>4973</v>
      </c>
      <c r="C623" s="832" t="s">
        <v>5026</v>
      </c>
      <c r="D623" s="832" t="s">
        <v>5730</v>
      </c>
      <c r="E623" s="832" t="s">
        <v>5731</v>
      </c>
      <c r="F623" s="849"/>
      <c r="G623" s="849"/>
      <c r="H623" s="849"/>
      <c r="I623" s="849"/>
      <c r="J623" s="849">
        <v>3</v>
      </c>
      <c r="K623" s="849">
        <v>2061</v>
      </c>
      <c r="L623" s="849">
        <v>1</v>
      </c>
      <c r="M623" s="849">
        <v>687</v>
      </c>
      <c r="N623" s="849">
        <v>3</v>
      </c>
      <c r="O623" s="849">
        <v>2061</v>
      </c>
      <c r="P623" s="837">
        <v>1</v>
      </c>
      <c r="Q623" s="850">
        <v>687</v>
      </c>
    </row>
    <row r="624" spans="1:17" ht="14.4" customHeight="1" x14ac:dyDescent="0.3">
      <c r="A624" s="831" t="s">
        <v>583</v>
      </c>
      <c r="B624" s="832" t="s">
        <v>4973</v>
      </c>
      <c r="C624" s="832" t="s">
        <v>5026</v>
      </c>
      <c r="D624" s="832" t="s">
        <v>5732</v>
      </c>
      <c r="E624" s="832" t="s">
        <v>5733</v>
      </c>
      <c r="F624" s="849"/>
      <c r="G624" s="849"/>
      <c r="H624" s="849"/>
      <c r="I624" s="849"/>
      <c r="J624" s="849">
        <v>8</v>
      </c>
      <c r="K624" s="849">
        <v>20516</v>
      </c>
      <c r="L624" s="849">
        <v>1</v>
      </c>
      <c r="M624" s="849">
        <v>2564.5</v>
      </c>
      <c r="N624" s="849"/>
      <c r="O624" s="849"/>
      <c r="P624" s="837"/>
      <c r="Q624" s="850"/>
    </row>
    <row r="625" spans="1:17" ht="14.4" customHeight="1" x14ac:dyDescent="0.3">
      <c r="A625" s="831" t="s">
        <v>583</v>
      </c>
      <c r="B625" s="832" t="s">
        <v>4973</v>
      </c>
      <c r="C625" s="832" t="s">
        <v>5026</v>
      </c>
      <c r="D625" s="832" t="s">
        <v>5734</v>
      </c>
      <c r="E625" s="832" t="s">
        <v>5735</v>
      </c>
      <c r="F625" s="849"/>
      <c r="G625" s="849"/>
      <c r="H625" s="849"/>
      <c r="I625" s="849"/>
      <c r="J625" s="849">
        <v>4</v>
      </c>
      <c r="K625" s="849">
        <v>7775.6</v>
      </c>
      <c r="L625" s="849">
        <v>1</v>
      </c>
      <c r="M625" s="849">
        <v>1943.9</v>
      </c>
      <c r="N625" s="849"/>
      <c r="O625" s="849"/>
      <c r="P625" s="837"/>
      <c r="Q625" s="850"/>
    </row>
    <row r="626" spans="1:17" ht="14.4" customHeight="1" x14ac:dyDescent="0.3">
      <c r="A626" s="831" t="s">
        <v>583</v>
      </c>
      <c r="B626" s="832" t="s">
        <v>4973</v>
      </c>
      <c r="C626" s="832" t="s">
        <v>5026</v>
      </c>
      <c r="D626" s="832" t="s">
        <v>5736</v>
      </c>
      <c r="E626" s="832" t="s">
        <v>5735</v>
      </c>
      <c r="F626" s="849"/>
      <c r="G626" s="849"/>
      <c r="H626" s="849"/>
      <c r="I626" s="849"/>
      <c r="J626" s="849">
        <v>4</v>
      </c>
      <c r="K626" s="849">
        <v>7775.6</v>
      </c>
      <c r="L626" s="849">
        <v>1</v>
      </c>
      <c r="M626" s="849">
        <v>1943.9</v>
      </c>
      <c r="N626" s="849"/>
      <c r="O626" s="849"/>
      <c r="P626" s="837"/>
      <c r="Q626" s="850"/>
    </row>
    <row r="627" spans="1:17" ht="14.4" customHeight="1" x14ac:dyDescent="0.3">
      <c r="A627" s="831" t="s">
        <v>583</v>
      </c>
      <c r="B627" s="832" t="s">
        <v>4973</v>
      </c>
      <c r="C627" s="832" t="s">
        <v>5026</v>
      </c>
      <c r="D627" s="832" t="s">
        <v>5737</v>
      </c>
      <c r="E627" s="832" t="s">
        <v>5738</v>
      </c>
      <c r="F627" s="849"/>
      <c r="G627" s="849"/>
      <c r="H627" s="849"/>
      <c r="I627" s="849"/>
      <c r="J627" s="849">
        <v>1</v>
      </c>
      <c r="K627" s="849">
        <v>3888</v>
      </c>
      <c r="L627" s="849">
        <v>1</v>
      </c>
      <c r="M627" s="849">
        <v>3888</v>
      </c>
      <c r="N627" s="849"/>
      <c r="O627" s="849"/>
      <c r="P627" s="837"/>
      <c r="Q627" s="850"/>
    </row>
    <row r="628" spans="1:17" ht="14.4" customHeight="1" x14ac:dyDescent="0.3">
      <c r="A628" s="831" t="s">
        <v>583</v>
      </c>
      <c r="B628" s="832" t="s">
        <v>4973</v>
      </c>
      <c r="C628" s="832" t="s">
        <v>5026</v>
      </c>
      <c r="D628" s="832" t="s">
        <v>5739</v>
      </c>
      <c r="E628" s="832" t="s">
        <v>5740</v>
      </c>
      <c r="F628" s="849">
        <v>4</v>
      </c>
      <c r="G628" s="849">
        <v>1998.12</v>
      </c>
      <c r="H628" s="849"/>
      <c r="I628" s="849">
        <v>499.53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583</v>
      </c>
      <c r="B629" s="832" t="s">
        <v>4973</v>
      </c>
      <c r="C629" s="832" t="s">
        <v>5026</v>
      </c>
      <c r="D629" s="832" t="s">
        <v>5741</v>
      </c>
      <c r="E629" s="832" t="s">
        <v>5742</v>
      </c>
      <c r="F629" s="849">
        <v>1</v>
      </c>
      <c r="G629" s="849">
        <v>9657.8700000000008</v>
      </c>
      <c r="H629" s="849"/>
      <c r="I629" s="849">
        <v>9657.8700000000008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583</v>
      </c>
      <c r="B630" s="832" t="s">
        <v>4973</v>
      </c>
      <c r="C630" s="832" t="s">
        <v>5026</v>
      </c>
      <c r="D630" s="832" t="s">
        <v>5743</v>
      </c>
      <c r="E630" s="832" t="s">
        <v>5711</v>
      </c>
      <c r="F630" s="849"/>
      <c r="G630" s="849"/>
      <c r="H630" s="849"/>
      <c r="I630" s="849"/>
      <c r="J630" s="849">
        <v>2</v>
      </c>
      <c r="K630" s="849">
        <v>138.04</v>
      </c>
      <c r="L630" s="849">
        <v>1</v>
      </c>
      <c r="M630" s="849">
        <v>69.02</v>
      </c>
      <c r="N630" s="849">
        <v>5</v>
      </c>
      <c r="O630" s="849">
        <v>345.1</v>
      </c>
      <c r="P630" s="837">
        <v>2.5000000000000004</v>
      </c>
      <c r="Q630" s="850">
        <v>69.02000000000001</v>
      </c>
    </row>
    <row r="631" spans="1:17" ht="14.4" customHeight="1" x14ac:dyDescent="0.3">
      <c r="A631" s="831" t="s">
        <v>583</v>
      </c>
      <c r="B631" s="832" t="s">
        <v>4973</v>
      </c>
      <c r="C631" s="832" t="s">
        <v>5026</v>
      </c>
      <c r="D631" s="832" t="s">
        <v>5744</v>
      </c>
      <c r="E631" s="832" t="s">
        <v>5711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84.98</v>
      </c>
      <c r="P631" s="837"/>
      <c r="Q631" s="850">
        <v>84.98</v>
      </c>
    </row>
    <row r="632" spans="1:17" ht="14.4" customHeight="1" x14ac:dyDescent="0.3">
      <c r="A632" s="831" t="s">
        <v>583</v>
      </c>
      <c r="B632" s="832" t="s">
        <v>4973</v>
      </c>
      <c r="C632" s="832" t="s">
        <v>5026</v>
      </c>
      <c r="D632" s="832" t="s">
        <v>5745</v>
      </c>
      <c r="E632" s="832" t="s">
        <v>5746</v>
      </c>
      <c r="F632" s="849"/>
      <c r="G632" s="849"/>
      <c r="H632" s="849"/>
      <c r="I632" s="849"/>
      <c r="J632" s="849">
        <v>19</v>
      </c>
      <c r="K632" s="849">
        <v>4560</v>
      </c>
      <c r="L632" s="849">
        <v>1</v>
      </c>
      <c r="M632" s="849">
        <v>240</v>
      </c>
      <c r="N632" s="849">
        <v>10</v>
      </c>
      <c r="O632" s="849">
        <v>2400</v>
      </c>
      <c r="P632" s="837">
        <v>0.52631578947368418</v>
      </c>
      <c r="Q632" s="850">
        <v>240</v>
      </c>
    </row>
    <row r="633" spans="1:17" ht="14.4" customHeight="1" x14ac:dyDescent="0.3">
      <c r="A633" s="831" t="s">
        <v>583</v>
      </c>
      <c r="B633" s="832" t="s">
        <v>4973</v>
      </c>
      <c r="C633" s="832" t="s">
        <v>5026</v>
      </c>
      <c r="D633" s="832" t="s">
        <v>5747</v>
      </c>
      <c r="E633" s="832" t="s">
        <v>5746</v>
      </c>
      <c r="F633" s="849"/>
      <c r="G633" s="849"/>
      <c r="H633" s="849"/>
      <c r="I633" s="849"/>
      <c r="J633" s="849">
        <v>1.38</v>
      </c>
      <c r="K633" s="849">
        <v>1678.08</v>
      </c>
      <c r="L633" s="849">
        <v>1</v>
      </c>
      <c r="M633" s="849">
        <v>1216</v>
      </c>
      <c r="N633" s="849">
        <v>0.57000000000000006</v>
      </c>
      <c r="O633" s="849">
        <v>693.12</v>
      </c>
      <c r="P633" s="837">
        <v>0.41304347826086957</v>
      </c>
      <c r="Q633" s="850">
        <v>1215.9999999999998</v>
      </c>
    </row>
    <row r="634" spans="1:17" ht="14.4" customHeight="1" x14ac:dyDescent="0.3">
      <c r="A634" s="831" t="s">
        <v>583</v>
      </c>
      <c r="B634" s="832" t="s">
        <v>4973</v>
      </c>
      <c r="C634" s="832" t="s">
        <v>5026</v>
      </c>
      <c r="D634" s="832" t="s">
        <v>5748</v>
      </c>
      <c r="E634" s="832" t="s">
        <v>5749</v>
      </c>
      <c r="F634" s="849"/>
      <c r="G634" s="849"/>
      <c r="H634" s="849"/>
      <c r="I634" s="849"/>
      <c r="J634" s="849">
        <v>1</v>
      </c>
      <c r="K634" s="849">
        <v>6832.75</v>
      </c>
      <c r="L634" s="849">
        <v>1</v>
      </c>
      <c r="M634" s="849">
        <v>6832.75</v>
      </c>
      <c r="N634" s="849">
        <v>1</v>
      </c>
      <c r="O634" s="849">
        <v>6559.4</v>
      </c>
      <c r="P634" s="837">
        <v>0.95999414584171816</v>
      </c>
      <c r="Q634" s="850">
        <v>6559.4</v>
      </c>
    </row>
    <row r="635" spans="1:17" ht="14.4" customHeight="1" x14ac:dyDescent="0.3">
      <c r="A635" s="831" t="s">
        <v>583</v>
      </c>
      <c r="B635" s="832" t="s">
        <v>4973</v>
      </c>
      <c r="C635" s="832" t="s">
        <v>5026</v>
      </c>
      <c r="D635" s="832" t="s">
        <v>5750</v>
      </c>
      <c r="E635" s="832" t="s">
        <v>5751</v>
      </c>
      <c r="F635" s="849">
        <v>1</v>
      </c>
      <c r="G635" s="849">
        <v>6570.55</v>
      </c>
      <c r="H635" s="849"/>
      <c r="I635" s="849">
        <v>6570.55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583</v>
      </c>
      <c r="B636" s="832" t="s">
        <v>4973</v>
      </c>
      <c r="C636" s="832" t="s">
        <v>5026</v>
      </c>
      <c r="D636" s="832" t="s">
        <v>5752</v>
      </c>
      <c r="E636" s="832" t="s">
        <v>5753</v>
      </c>
      <c r="F636" s="849">
        <v>2</v>
      </c>
      <c r="G636" s="849">
        <v>1426.04</v>
      </c>
      <c r="H636" s="849"/>
      <c r="I636" s="849">
        <v>713.02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583</v>
      </c>
      <c r="B637" s="832" t="s">
        <v>4973</v>
      </c>
      <c r="C637" s="832" t="s">
        <v>5026</v>
      </c>
      <c r="D637" s="832" t="s">
        <v>5754</v>
      </c>
      <c r="E637" s="832" t="s">
        <v>5755</v>
      </c>
      <c r="F637" s="849">
        <v>3</v>
      </c>
      <c r="G637" s="849">
        <v>690.21</v>
      </c>
      <c r="H637" s="849"/>
      <c r="I637" s="849">
        <v>230.07000000000002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583</v>
      </c>
      <c r="B638" s="832" t="s">
        <v>4973</v>
      </c>
      <c r="C638" s="832" t="s">
        <v>5026</v>
      </c>
      <c r="D638" s="832" t="s">
        <v>5756</v>
      </c>
      <c r="E638" s="832" t="s">
        <v>5757</v>
      </c>
      <c r="F638" s="849">
        <v>2</v>
      </c>
      <c r="G638" s="849">
        <v>435.28</v>
      </c>
      <c r="H638" s="849">
        <v>2</v>
      </c>
      <c r="I638" s="849">
        <v>217.64</v>
      </c>
      <c r="J638" s="849">
        <v>1</v>
      </c>
      <c r="K638" s="849">
        <v>217.64</v>
      </c>
      <c r="L638" s="849">
        <v>1</v>
      </c>
      <c r="M638" s="849">
        <v>217.64</v>
      </c>
      <c r="N638" s="849">
        <v>1</v>
      </c>
      <c r="O638" s="849">
        <v>217.64</v>
      </c>
      <c r="P638" s="837">
        <v>1</v>
      </c>
      <c r="Q638" s="850">
        <v>217.64</v>
      </c>
    </row>
    <row r="639" spans="1:17" ht="14.4" customHeight="1" x14ac:dyDescent="0.3">
      <c r="A639" s="831" t="s">
        <v>583</v>
      </c>
      <c r="B639" s="832" t="s">
        <v>4973</v>
      </c>
      <c r="C639" s="832" t="s">
        <v>5026</v>
      </c>
      <c r="D639" s="832" t="s">
        <v>5758</v>
      </c>
      <c r="E639" s="832" t="s">
        <v>5757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265.31</v>
      </c>
      <c r="P639" s="837"/>
      <c r="Q639" s="850">
        <v>265.31</v>
      </c>
    </row>
    <row r="640" spans="1:17" ht="14.4" customHeight="1" x14ac:dyDescent="0.3">
      <c r="A640" s="831" t="s">
        <v>583</v>
      </c>
      <c r="B640" s="832" t="s">
        <v>4973</v>
      </c>
      <c r="C640" s="832" t="s">
        <v>5026</v>
      </c>
      <c r="D640" s="832" t="s">
        <v>5759</v>
      </c>
      <c r="E640" s="832" t="s">
        <v>5760</v>
      </c>
      <c r="F640" s="849">
        <v>2</v>
      </c>
      <c r="G640" s="849">
        <v>1036.3599999999999</v>
      </c>
      <c r="H640" s="849"/>
      <c r="I640" s="849">
        <v>518.17999999999995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583</v>
      </c>
      <c r="B641" s="832" t="s">
        <v>4973</v>
      </c>
      <c r="C641" s="832" t="s">
        <v>5026</v>
      </c>
      <c r="D641" s="832" t="s">
        <v>5761</v>
      </c>
      <c r="E641" s="832" t="s">
        <v>5711</v>
      </c>
      <c r="F641" s="849">
        <v>5</v>
      </c>
      <c r="G641" s="849">
        <v>481.9</v>
      </c>
      <c r="H641" s="849"/>
      <c r="I641" s="849">
        <v>96.38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583</v>
      </c>
      <c r="B642" s="832" t="s">
        <v>4973</v>
      </c>
      <c r="C642" s="832" t="s">
        <v>5026</v>
      </c>
      <c r="D642" s="832" t="s">
        <v>5762</v>
      </c>
      <c r="E642" s="832" t="s">
        <v>5711</v>
      </c>
      <c r="F642" s="849">
        <v>8</v>
      </c>
      <c r="G642" s="849">
        <v>970</v>
      </c>
      <c r="H642" s="849">
        <v>0.61538461538461542</v>
      </c>
      <c r="I642" s="849">
        <v>121.25</v>
      </c>
      <c r="J642" s="849">
        <v>13</v>
      </c>
      <c r="K642" s="849">
        <v>1576.25</v>
      </c>
      <c r="L642" s="849">
        <v>1</v>
      </c>
      <c r="M642" s="849">
        <v>121.25</v>
      </c>
      <c r="N642" s="849">
        <v>3</v>
      </c>
      <c r="O642" s="849">
        <v>363.75</v>
      </c>
      <c r="P642" s="837">
        <v>0.23076923076923078</v>
      </c>
      <c r="Q642" s="850">
        <v>121.25</v>
      </c>
    </row>
    <row r="643" spans="1:17" ht="14.4" customHeight="1" x14ac:dyDescent="0.3">
      <c r="A643" s="831" t="s">
        <v>583</v>
      </c>
      <c r="B643" s="832" t="s">
        <v>4973</v>
      </c>
      <c r="C643" s="832" t="s">
        <v>5026</v>
      </c>
      <c r="D643" s="832" t="s">
        <v>5763</v>
      </c>
      <c r="E643" s="832" t="s">
        <v>5711</v>
      </c>
      <c r="F643" s="849"/>
      <c r="G643" s="849"/>
      <c r="H643" s="849"/>
      <c r="I643" s="849"/>
      <c r="J643" s="849"/>
      <c r="K643" s="849"/>
      <c r="L643" s="849"/>
      <c r="M643" s="849"/>
      <c r="N643" s="849">
        <v>3</v>
      </c>
      <c r="O643" s="849">
        <v>516.12</v>
      </c>
      <c r="P643" s="837"/>
      <c r="Q643" s="850">
        <v>172.04</v>
      </c>
    </row>
    <row r="644" spans="1:17" ht="14.4" customHeight="1" x14ac:dyDescent="0.3">
      <c r="A644" s="831" t="s">
        <v>583</v>
      </c>
      <c r="B644" s="832" t="s">
        <v>4973</v>
      </c>
      <c r="C644" s="832" t="s">
        <v>5026</v>
      </c>
      <c r="D644" s="832" t="s">
        <v>5764</v>
      </c>
      <c r="E644" s="832" t="s">
        <v>5711</v>
      </c>
      <c r="F644" s="849">
        <v>4</v>
      </c>
      <c r="G644" s="849">
        <v>360.64</v>
      </c>
      <c r="H644" s="849"/>
      <c r="I644" s="849">
        <v>90.16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583</v>
      </c>
      <c r="B645" s="832" t="s">
        <v>4973</v>
      </c>
      <c r="C645" s="832" t="s">
        <v>5026</v>
      </c>
      <c r="D645" s="832" t="s">
        <v>5765</v>
      </c>
      <c r="E645" s="832" t="s">
        <v>5766</v>
      </c>
      <c r="F645" s="849"/>
      <c r="G645" s="849"/>
      <c r="H645" s="849"/>
      <c r="I645" s="849"/>
      <c r="J645" s="849">
        <v>1</v>
      </c>
      <c r="K645" s="849">
        <v>4819</v>
      </c>
      <c r="L645" s="849">
        <v>1</v>
      </c>
      <c r="M645" s="849">
        <v>4819</v>
      </c>
      <c r="N645" s="849"/>
      <c r="O645" s="849"/>
      <c r="P645" s="837"/>
      <c r="Q645" s="850"/>
    </row>
    <row r="646" spans="1:17" ht="14.4" customHeight="1" x14ac:dyDescent="0.3">
      <c r="A646" s="831" t="s">
        <v>583</v>
      </c>
      <c r="B646" s="832" t="s">
        <v>4973</v>
      </c>
      <c r="C646" s="832" t="s">
        <v>5026</v>
      </c>
      <c r="D646" s="832" t="s">
        <v>5767</v>
      </c>
      <c r="E646" s="832" t="s">
        <v>5768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1486.15</v>
      </c>
      <c r="P646" s="837"/>
      <c r="Q646" s="850">
        <v>1486.15</v>
      </c>
    </row>
    <row r="647" spans="1:17" ht="14.4" customHeight="1" x14ac:dyDescent="0.3">
      <c r="A647" s="831" t="s">
        <v>583</v>
      </c>
      <c r="B647" s="832" t="s">
        <v>4973</v>
      </c>
      <c r="C647" s="832" t="s">
        <v>5026</v>
      </c>
      <c r="D647" s="832" t="s">
        <v>5769</v>
      </c>
      <c r="E647" s="832" t="s">
        <v>5770</v>
      </c>
      <c r="F647" s="849">
        <v>3</v>
      </c>
      <c r="G647" s="849">
        <v>3743.34</v>
      </c>
      <c r="H647" s="849">
        <v>3</v>
      </c>
      <c r="I647" s="849">
        <v>1247.78</v>
      </c>
      <c r="J647" s="849">
        <v>1</v>
      </c>
      <c r="K647" s="849">
        <v>1247.78</v>
      </c>
      <c r="L647" s="849">
        <v>1</v>
      </c>
      <c r="M647" s="849">
        <v>1247.78</v>
      </c>
      <c r="N647" s="849">
        <v>15</v>
      </c>
      <c r="O647" s="849">
        <v>18716.699999999997</v>
      </c>
      <c r="P647" s="837">
        <v>14.999999999999998</v>
      </c>
      <c r="Q647" s="850">
        <v>1247.7799999999997</v>
      </c>
    </row>
    <row r="648" spans="1:17" ht="14.4" customHeight="1" x14ac:dyDescent="0.3">
      <c r="A648" s="831" t="s">
        <v>583</v>
      </c>
      <c r="B648" s="832" t="s">
        <v>4973</v>
      </c>
      <c r="C648" s="832" t="s">
        <v>5026</v>
      </c>
      <c r="D648" s="832" t="s">
        <v>5771</v>
      </c>
      <c r="E648" s="832" t="s">
        <v>5770</v>
      </c>
      <c r="F648" s="849">
        <v>5</v>
      </c>
      <c r="G648" s="849">
        <v>7109.45</v>
      </c>
      <c r="H648" s="849">
        <v>0.55555555555555558</v>
      </c>
      <c r="I648" s="849">
        <v>1421.8899999999999</v>
      </c>
      <c r="J648" s="849">
        <v>9</v>
      </c>
      <c r="K648" s="849">
        <v>12797.01</v>
      </c>
      <c r="L648" s="849">
        <v>1</v>
      </c>
      <c r="M648" s="849">
        <v>1421.89</v>
      </c>
      <c r="N648" s="849">
        <v>7</v>
      </c>
      <c r="O648" s="849">
        <v>9953.23</v>
      </c>
      <c r="P648" s="837">
        <v>0.77777777777777768</v>
      </c>
      <c r="Q648" s="850">
        <v>1421.8899999999999</v>
      </c>
    </row>
    <row r="649" spans="1:17" ht="14.4" customHeight="1" x14ac:dyDescent="0.3">
      <c r="A649" s="831" t="s">
        <v>583</v>
      </c>
      <c r="B649" s="832" t="s">
        <v>4973</v>
      </c>
      <c r="C649" s="832" t="s">
        <v>5026</v>
      </c>
      <c r="D649" s="832" t="s">
        <v>5772</v>
      </c>
      <c r="E649" s="832" t="s">
        <v>5770</v>
      </c>
      <c r="F649" s="849">
        <v>5</v>
      </c>
      <c r="G649" s="849">
        <v>8280.5499999999993</v>
      </c>
      <c r="H649" s="849">
        <v>1.25</v>
      </c>
      <c r="I649" s="849">
        <v>1656.11</v>
      </c>
      <c r="J649" s="849">
        <v>4</v>
      </c>
      <c r="K649" s="849">
        <v>6624.44</v>
      </c>
      <c r="L649" s="849">
        <v>1</v>
      </c>
      <c r="M649" s="849">
        <v>1656.11</v>
      </c>
      <c r="N649" s="849">
        <v>12</v>
      </c>
      <c r="O649" s="849">
        <v>19873.32</v>
      </c>
      <c r="P649" s="837">
        <v>3</v>
      </c>
      <c r="Q649" s="850">
        <v>1656.11</v>
      </c>
    </row>
    <row r="650" spans="1:17" ht="14.4" customHeight="1" x14ac:dyDescent="0.3">
      <c r="A650" s="831" t="s">
        <v>583</v>
      </c>
      <c r="B650" s="832" t="s">
        <v>4973</v>
      </c>
      <c r="C650" s="832" t="s">
        <v>5026</v>
      </c>
      <c r="D650" s="832" t="s">
        <v>5773</v>
      </c>
      <c r="E650" s="832" t="s">
        <v>5770</v>
      </c>
      <c r="F650" s="849"/>
      <c r="G650" s="849"/>
      <c r="H650" s="849"/>
      <c r="I650" s="849"/>
      <c r="J650" s="849">
        <v>3</v>
      </c>
      <c r="K650" s="849">
        <v>5338.32</v>
      </c>
      <c r="L650" s="849">
        <v>1</v>
      </c>
      <c r="M650" s="849">
        <v>1779.4399999999998</v>
      </c>
      <c r="N650" s="849">
        <v>3</v>
      </c>
      <c r="O650" s="849">
        <v>5338.32</v>
      </c>
      <c r="P650" s="837">
        <v>1</v>
      </c>
      <c r="Q650" s="850">
        <v>1779.4399999999998</v>
      </c>
    </row>
    <row r="651" spans="1:17" ht="14.4" customHeight="1" x14ac:dyDescent="0.3">
      <c r="A651" s="831" t="s">
        <v>583</v>
      </c>
      <c r="B651" s="832" t="s">
        <v>4973</v>
      </c>
      <c r="C651" s="832" t="s">
        <v>5026</v>
      </c>
      <c r="D651" s="832" t="s">
        <v>5774</v>
      </c>
      <c r="E651" s="832" t="s">
        <v>5775</v>
      </c>
      <c r="F651" s="849">
        <v>1</v>
      </c>
      <c r="G651" s="849">
        <v>1419.82</v>
      </c>
      <c r="H651" s="849"/>
      <c r="I651" s="849">
        <v>1419.82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583</v>
      </c>
      <c r="B652" s="832" t="s">
        <v>4973</v>
      </c>
      <c r="C652" s="832" t="s">
        <v>5026</v>
      </c>
      <c r="D652" s="832" t="s">
        <v>5776</v>
      </c>
      <c r="E652" s="832" t="s">
        <v>5775</v>
      </c>
      <c r="F652" s="849">
        <v>4</v>
      </c>
      <c r="G652" s="849">
        <v>6189.16</v>
      </c>
      <c r="H652" s="849"/>
      <c r="I652" s="849">
        <v>1547.29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583</v>
      </c>
      <c r="B653" s="832" t="s">
        <v>4973</v>
      </c>
      <c r="C653" s="832" t="s">
        <v>5026</v>
      </c>
      <c r="D653" s="832" t="s">
        <v>5777</v>
      </c>
      <c r="E653" s="832" t="s">
        <v>5778</v>
      </c>
      <c r="F653" s="849"/>
      <c r="G653" s="849"/>
      <c r="H653" s="849"/>
      <c r="I653" s="849"/>
      <c r="J653" s="849">
        <v>3</v>
      </c>
      <c r="K653" s="849">
        <v>14503.92</v>
      </c>
      <c r="L653" s="849">
        <v>1</v>
      </c>
      <c r="M653" s="849">
        <v>4834.6400000000003</v>
      </c>
      <c r="N653" s="849"/>
      <c r="O653" s="849"/>
      <c r="P653" s="837"/>
      <c r="Q653" s="850"/>
    </row>
    <row r="654" spans="1:17" ht="14.4" customHeight="1" x14ac:dyDescent="0.3">
      <c r="A654" s="831" t="s">
        <v>583</v>
      </c>
      <c r="B654" s="832" t="s">
        <v>4973</v>
      </c>
      <c r="C654" s="832" t="s">
        <v>5026</v>
      </c>
      <c r="D654" s="832" t="s">
        <v>5779</v>
      </c>
      <c r="E654" s="832" t="s">
        <v>5780</v>
      </c>
      <c r="F654" s="849">
        <v>1</v>
      </c>
      <c r="G654" s="849">
        <v>789.29</v>
      </c>
      <c r="H654" s="849">
        <v>8.3333333333333329E-2</v>
      </c>
      <c r="I654" s="849">
        <v>789.29</v>
      </c>
      <c r="J654" s="849">
        <v>12</v>
      </c>
      <c r="K654" s="849">
        <v>9471.48</v>
      </c>
      <c r="L654" s="849">
        <v>1</v>
      </c>
      <c r="M654" s="849">
        <v>789.29</v>
      </c>
      <c r="N654" s="849">
        <v>12</v>
      </c>
      <c r="O654" s="849">
        <v>9471.48</v>
      </c>
      <c r="P654" s="837">
        <v>1</v>
      </c>
      <c r="Q654" s="850">
        <v>789.29</v>
      </c>
    </row>
    <row r="655" spans="1:17" ht="14.4" customHeight="1" x14ac:dyDescent="0.3">
      <c r="A655" s="831" t="s">
        <v>583</v>
      </c>
      <c r="B655" s="832" t="s">
        <v>4973</v>
      </c>
      <c r="C655" s="832" t="s">
        <v>5026</v>
      </c>
      <c r="D655" s="832" t="s">
        <v>5781</v>
      </c>
      <c r="E655" s="832" t="s">
        <v>5782</v>
      </c>
      <c r="F655" s="849">
        <v>1</v>
      </c>
      <c r="G655" s="849">
        <v>12451.91</v>
      </c>
      <c r="H655" s="849"/>
      <c r="I655" s="849">
        <v>12451.91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583</v>
      </c>
      <c r="B656" s="832" t="s">
        <v>4973</v>
      </c>
      <c r="C656" s="832" t="s">
        <v>5026</v>
      </c>
      <c r="D656" s="832" t="s">
        <v>5783</v>
      </c>
      <c r="E656" s="832" t="s">
        <v>5782</v>
      </c>
      <c r="F656" s="849"/>
      <c r="G656" s="849"/>
      <c r="H656" s="849"/>
      <c r="I656" s="849"/>
      <c r="J656" s="849">
        <v>1</v>
      </c>
      <c r="K656" s="849">
        <v>13282.04</v>
      </c>
      <c r="L656" s="849">
        <v>1</v>
      </c>
      <c r="M656" s="849">
        <v>13282.04</v>
      </c>
      <c r="N656" s="849">
        <v>1</v>
      </c>
      <c r="O656" s="849">
        <v>13282.04</v>
      </c>
      <c r="P656" s="837">
        <v>1</v>
      </c>
      <c r="Q656" s="850">
        <v>13282.04</v>
      </c>
    </row>
    <row r="657" spans="1:17" ht="14.4" customHeight="1" x14ac:dyDescent="0.3">
      <c r="A657" s="831" t="s">
        <v>583</v>
      </c>
      <c r="B657" s="832" t="s">
        <v>4973</v>
      </c>
      <c r="C657" s="832" t="s">
        <v>5026</v>
      </c>
      <c r="D657" s="832" t="s">
        <v>5784</v>
      </c>
      <c r="E657" s="832" t="s">
        <v>5785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10628.95</v>
      </c>
      <c r="P657" s="837"/>
      <c r="Q657" s="850">
        <v>10628.95</v>
      </c>
    </row>
    <row r="658" spans="1:17" ht="14.4" customHeight="1" x14ac:dyDescent="0.3">
      <c r="A658" s="831" t="s">
        <v>583</v>
      </c>
      <c r="B658" s="832" t="s">
        <v>4973</v>
      </c>
      <c r="C658" s="832" t="s">
        <v>5026</v>
      </c>
      <c r="D658" s="832" t="s">
        <v>5786</v>
      </c>
      <c r="E658" s="832" t="s">
        <v>5787</v>
      </c>
      <c r="F658" s="849"/>
      <c r="G658" s="849"/>
      <c r="H658" s="849"/>
      <c r="I658" s="849"/>
      <c r="J658" s="849"/>
      <c r="K658" s="849"/>
      <c r="L658" s="849"/>
      <c r="M658" s="849"/>
      <c r="N658" s="849">
        <v>2</v>
      </c>
      <c r="O658" s="849">
        <v>2190.46</v>
      </c>
      <c r="P658" s="837"/>
      <c r="Q658" s="850">
        <v>1095.23</v>
      </c>
    </row>
    <row r="659" spans="1:17" ht="14.4" customHeight="1" x14ac:dyDescent="0.3">
      <c r="A659" s="831" t="s">
        <v>583</v>
      </c>
      <c r="B659" s="832" t="s">
        <v>4973</v>
      </c>
      <c r="C659" s="832" t="s">
        <v>5026</v>
      </c>
      <c r="D659" s="832" t="s">
        <v>5788</v>
      </c>
      <c r="E659" s="832" t="s">
        <v>5789</v>
      </c>
      <c r="F659" s="849"/>
      <c r="G659" s="849"/>
      <c r="H659" s="849"/>
      <c r="I659" s="849"/>
      <c r="J659" s="849"/>
      <c r="K659" s="849"/>
      <c r="L659" s="849"/>
      <c r="M659" s="849"/>
      <c r="N659" s="849">
        <v>7</v>
      </c>
      <c r="O659" s="849">
        <v>6318.6900000000005</v>
      </c>
      <c r="P659" s="837"/>
      <c r="Q659" s="850">
        <v>902.67000000000007</v>
      </c>
    </row>
    <row r="660" spans="1:17" ht="14.4" customHeight="1" x14ac:dyDescent="0.3">
      <c r="A660" s="831" t="s">
        <v>583</v>
      </c>
      <c r="B660" s="832" t="s">
        <v>4973</v>
      </c>
      <c r="C660" s="832" t="s">
        <v>5026</v>
      </c>
      <c r="D660" s="832" t="s">
        <v>5790</v>
      </c>
      <c r="E660" s="832" t="s">
        <v>5789</v>
      </c>
      <c r="F660" s="849">
        <v>18</v>
      </c>
      <c r="G660" s="849">
        <v>18529.559999999998</v>
      </c>
      <c r="H660" s="849">
        <v>5.9999999999999991</v>
      </c>
      <c r="I660" s="849">
        <v>1029.4199999999998</v>
      </c>
      <c r="J660" s="849">
        <v>3</v>
      </c>
      <c r="K660" s="849">
        <v>3088.26</v>
      </c>
      <c r="L660" s="849">
        <v>1</v>
      </c>
      <c r="M660" s="849">
        <v>1029.42</v>
      </c>
      <c r="N660" s="849">
        <v>3</v>
      </c>
      <c r="O660" s="849">
        <v>3088.26</v>
      </c>
      <c r="P660" s="837">
        <v>1</v>
      </c>
      <c r="Q660" s="850">
        <v>1029.42</v>
      </c>
    </row>
    <row r="661" spans="1:17" ht="14.4" customHeight="1" x14ac:dyDescent="0.3">
      <c r="A661" s="831" t="s">
        <v>583</v>
      </c>
      <c r="B661" s="832" t="s">
        <v>4973</v>
      </c>
      <c r="C661" s="832" t="s">
        <v>5026</v>
      </c>
      <c r="D661" s="832" t="s">
        <v>5791</v>
      </c>
      <c r="E661" s="832" t="s">
        <v>5792</v>
      </c>
      <c r="F661" s="849"/>
      <c r="G661" s="849"/>
      <c r="H661" s="849"/>
      <c r="I661" s="849"/>
      <c r="J661" s="849"/>
      <c r="K661" s="849"/>
      <c r="L661" s="849"/>
      <c r="M661" s="849"/>
      <c r="N661" s="849">
        <v>2</v>
      </c>
      <c r="O661" s="849">
        <v>19008.98</v>
      </c>
      <c r="P661" s="837"/>
      <c r="Q661" s="850">
        <v>9504.49</v>
      </c>
    </row>
    <row r="662" spans="1:17" ht="14.4" customHeight="1" x14ac:dyDescent="0.3">
      <c r="A662" s="831" t="s">
        <v>583</v>
      </c>
      <c r="B662" s="832" t="s">
        <v>4973</v>
      </c>
      <c r="C662" s="832" t="s">
        <v>5026</v>
      </c>
      <c r="D662" s="832" t="s">
        <v>5793</v>
      </c>
      <c r="E662" s="832" t="s">
        <v>5794</v>
      </c>
      <c r="F662" s="849"/>
      <c r="G662" s="849"/>
      <c r="H662" s="849"/>
      <c r="I662" s="849"/>
      <c r="J662" s="849">
        <v>1</v>
      </c>
      <c r="K662" s="849">
        <v>28950</v>
      </c>
      <c r="L662" s="849">
        <v>1</v>
      </c>
      <c r="M662" s="849">
        <v>28950</v>
      </c>
      <c r="N662" s="849"/>
      <c r="O662" s="849"/>
      <c r="P662" s="837"/>
      <c r="Q662" s="850"/>
    </row>
    <row r="663" spans="1:17" ht="14.4" customHeight="1" x14ac:dyDescent="0.3">
      <c r="A663" s="831" t="s">
        <v>583</v>
      </c>
      <c r="B663" s="832" t="s">
        <v>4973</v>
      </c>
      <c r="C663" s="832" t="s">
        <v>5026</v>
      </c>
      <c r="D663" s="832" t="s">
        <v>5795</v>
      </c>
      <c r="E663" s="832" t="s">
        <v>5796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1707.31</v>
      </c>
      <c r="P663" s="837"/>
      <c r="Q663" s="850">
        <v>1707.31</v>
      </c>
    </row>
    <row r="664" spans="1:17" ht="14.4" customHeight="1" x14ac:dyDescent="0.3">
      <c r="A664" s="831" t="s">
        <v>583</v>
      </c>
      <c r="B664" s="832" t="s">
        <v>4973</v>
      </c>
      <c r="C664" s="832" t="s">
        <v>5026</v>
      </c>
      <c r="D664" s="832" t="s">
        <v>5797</v>
      </c>
      <c r="E664" s="832" t="s">
        <v>5798</v>
      </c>
      <c r="F664" s="849"/>
      <c r="G664" s="849"/>
      <c r="H664" s="849"/>
      <c r="I664" s="849"/>
      <c r="J664" s="849">
        <v>5</v>
      </c>
      <c r="K664" s="849">
        <v>3186.8</v>
      </c>
      <c r="L664" s="849">
        <v>1</v>
      </c>
      <c r="M664" s="849">
        <v>637.36</v>
      </c>
      <c r="N664" s="849"/>
      <c r="O664" s="849"/>
      <c r="P664" s="837"/>
      <c r="Q664" s="850"/>
    </row>
    <row r="665" spans="1:17" ht="14.4" customHeight="1" x14ac:dyDescent="0.3">
      <c r="A665" s="831" t="s">
        <v>583</v>
      </c>
      <c r="B665" s="832" t="s">
        <v>4973</v>
      </c>
      <c r="C665" s="832" t="s">
        <v>5026</v>
      </c>
      <c r="D665" s="832" t="s">
        <v>5799</v>
      </c>
      <c r="E665" s="832" t="s">
        <v>5800</v>
      </c>
      <c r="F665" s="849">
        <v>7</v>
      </c>
      <c r="G665" s="849">
        <v>4165</v>
      </c>
      <c r="H665" s="849">
        <v>3.5</v>
      </c>
      <c r="I665" s="849">
        <v>595</v>
      </c>
      <c r="J665" s="849">
        <v>2</v>
      </c>
      <c r="K665" s="849">
        <v>1190</v>
      </c>
      <c r="L665" s="849">
        <v>1</v>
      </c>
      <c r="M665" s="849">
        <v>595</v>
      </c>
      <c r="N665" s="849">
        <v>5</v>
      </c>
      <c r="O665" s="849">
        <v>2975</v>
      </c>
      <c r="P665" s="837">
        <v>2.5</v>
      </c>
      <c r="Q665" s="850">
        <v>595</v>
      </c>
    </row>
    <row r="666" spans="1:17" ht="14.4" customHeight="1" x14ac:dyDescent="0.3">
      <c r="A666" s="831" t="s">
        <v>583</v>
      </c>
      <c r="B666" s="832" t="s">
        <v>4973</v>
      </c>
      <c r="C666" s="832" t="s">
        <v>5026</v>
      </c>
      <c r="D666" s="832" t="s">
        <v>5801</v>
      </c>
      <c r="E666" s="832" t="s">
        <v>5802</v>
      </c>
      <c r="F666" s="849"/>
      <c r="G666" s="849"/>
      <c r="H666" s="849"/>
      <c r="I666" s="849"/>
      <c r="J666" s="849">
        <v>1</v>
      </c>
      <c r="K666" s="849">
        <v>11201.4</v>
      </c>
      <c r="L666" s="849">
        <v>1</v>
      </c>
      <c r="M666" s="849">
        <v>11201.4</v>
      </c>
      <c r="N666" s="849"/>
      <c r="O666" s="849"/>
      <c r="P666" s="837"/>
      <c r="Q666" s="850"/>
    </row>
    <row r="667" spans="1:17" ht="14.4" customHeight="1" x14ac:dyDescent="0.3">
      <c r="A667" s="831" t="s">
        <v>583</v>
      </c>
      <c r="B667" s="832" t="s">
        <v>4973</v>
      </c>
      <c r="C667" s="832" t="s">
        <v>5026</v>
      </c>
      <c r="D667" s="832" t="s">
        <v>5803</v>
      </c>
      <c r="E667" s="832" t="s">
        <v>5804</v>
      </c>
      <c r="F667" s="849">
        <v>1</v>
      </c>
      <c r="G667" s="849">
        <v>23608.2</v>
      </c>
      <c r="H667" s="849">
        <v>1</v>
      </c>
      <c r="I667" s="849">
        <v>23608.2</v>
      </c>
      <c r="J667" s="849">
        <v>1</v>
      </c>
      <c r="K667" s="849">
        <v>23608.2</v>
      </c>
      <c r="L667" s="849">
        <v>1</v>
      </c>
      <c r="M667" s="849">
        <v>23608.2</v>
      </c>
      <c r="N667" s="849"/>
      <c r="O667" s="849"/>
      <c r="P667" s="837"/>
      <c r="Q667" s="850"/>
    </row>
    <row r="668" spans="1:17" ht="14.4" customHeight="1" x14ac:dyDescent="0.3">
      <c r="A668" s="831" t="s">
        <v>583</v>
      </c>
      <c r="B668" s="832" t="s">
        <v>4973</v>
      </c>
      <c r="C668" s="832" t="s">
        <v>5026</v>
      </c>
      <c r="D668" s="832" t="s">
        <v>5805</v>
      </c>
      <c r="E668" s="832" t="s">
        <v>5806</v>
      </c>
      <c r="F668" s="849">
        <v>1</v>
      </c>
      <c r="G668" s="849">
        <v>223.85</v>
      </c>
      <c r="H668" s="849">
        <v>0.25</v>
      </c>
      <c r="I668" s="849">
        <v>223.85</v>
      </c>
      <c r="J668" s="849">
        <v>4</v>
      </c>
      <c r="K668" s="849">
        <v>895.4</v>
      </c>
      <c r="L668" s="849">
        <v>1</v>
      </c>
      <c r="M668" s="849">
        <v>223.85</v>
      </c>
      <c r="N668" s="849">
        <v>4</v>
      </c>
      <c r="O668" s="849">
        <v>895.4</v>
      </c>
      <c r="P668" s="837">
        <v>1</v>
      </c>
      <c r="Q668" s="850">
        <v>223.85</v>
      </c>
    </row>
    <row r="669" spans="1:17" ht="14.4" customHeight="1" x14ac:dyDescent="0.3">
      <c r="A669" s="831" t="s">
        <v>583</v>
      </c>
      <c r="B669" s="832" t="s">
        <v>4973</v>
      </c>
      <c r="C669" s="832" t="s">
        <v>5026</v>
      </c>
      <c r="D669" s="832" t="s">
        <v>5073</v>
      </c>
      <c r="E669" s="832" t="s">
        <v>5074</v>
      </c>
      <c r="F669" s="849"/>
      <c r="G669" s="849"/>
      <c r="H669" s="849"/>
      <c r="I669" s="849"/>
      <c r="J669" s="849">
        <v>1</v>
      </c>
      <c r="K669" s="849">
        <v>904.75</v>
      </c>
      <c r="L669" s="849">
        <v>1</v>
      </c>
      <c r="M669" s="849">
        <v>904.75</v>
      </c>
      <c r="N669" s="849"/>
      <c r="O669" s="849"/>
      <c r="P669" s="837"/>
      <c r="Q669" s="850"/>
    </row>
    <row r="670" spans="1:17" ht="14.4" customHeight="1" x14ac:dyDescent="0.3">
      <c r="A670" s="831" t="s">
        <v>583</v>
      </c>
      <c r="B670" s="832" t="s">
        <v>4973</v>
      </c>
      <c r="C670" s="832" t="s">
        <v>5026</v>
      </c>
      <c r="D670" s="832" t="s">
        <v>5807</v>
      </c>
      <c r="E670" s="832" t="s">
        <v>5808</v>
      </c>
      <c r="F670" s="849">
        <v>1</v>
      </c>
      <c r="G670" s="849">
        <v>9375.98</v>
      </c>
      <c r="H670" s="849"/>
      <c r="I670" s="849">
        <v>9375.98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583</v>
      </c>
      <c r="B671" s="832" t="s">
        <v>4973</v>
      </c>
      <c r="C671" s="832" t="s">
        <v>5026</v>
      </c>
      <c r="D671" s="832" t="s">
        <v>5809</v>
      </c>
      <c r="E671" s="832" t="s">
        <v>5810</v>
      </c>
      <c r="F671" s="849">
        <v>6</v>
      </c>
      <c r="G671" s="849">
        <v>39582.480000000003</v>
      </c>
      <c r="H671" s="849"/>
      <c r="I671" s="849">
        <v>6597.0800000000008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583</v>
      </c>
      <c r="B672" s="832" t="s">
        <v>4973</v>
      </c>
      <c r="C672" s="832" t="s">
        <v>5026</v>
      </c>
      <c r="D672" s="832" t="s">
        <v>5811</v>
      </c>
      <c r="E672" s="832" t="s">
        <v>5812</v>
      </c>
      <c r="F672" s="849"/>
      <c r="G672" s="849"/>
      <c r="H672" s="849"/>
      <c r="I672" s="849"/>
      <c r="J672" s="849">
        <v>2</v>
      </c>
      <c r="K672" s="849">
        <v>20248.48</v>
      </c>
      <c r="L672" s="849">
        <v>1</v>
      </c>
      <c r="M672" s="849">
        <v>10124.24</v>
      </c>
      <c r="N672" s="849"/>
      <c r="O672" s="849"/>
      <c r="P672" s="837"/>
      <c r="Q672" s="850"/>
    </row>
    <row r="673" spans="1:17" ht="14.4" customHeight="1" x14ac:dyDescent="0.3">
      <c r="A673" s="831" t="s">
        <v>583</v>
      </c>
      <c r="B673" s="832" t="s">
        <v>4973</v>
      </c>
      <c r="C673" s="832" t="s">
        <v>5026</v>
      </c>
      <c r="D673" s="832" t="s">
        <v>5813</v>
      </c>
      <c r="E673" s="832" t="s">
        <v>5814</v>
      </c>
      <c r="F673" s="849">
        <v>2</v>
      </c>
      <c r="G673" s="849">
        <v>138457.98000000001</v>
      </c>
      <c r="H673" s="849">
        <v>2</v>
      </c>
      <c r="I673" s="849">
        <v>69228.990000000005</v>
      </c>
      <c r="J673" s="849">
        <v>1</v>
      </c>
      <c r="K673" s="849">
        <v>69228.990000000005</v>
      </c>
      <c r="L673" s="849">
        <v>1</v>
      </c>
      <c r="M673" s="849">
        <v>69228.990000000005</v>
      </c>
      <c r="N673" s="849">
        <v>4</v>
      </c>
      <c r="O673" s="849">
        <v>276915.96000000002</v>
      </c>
      <c r="P673" s="837">
        <v>4</v>
      </c>
      <c r="Q673" s="850">
        <v>69228.990000000005</v>
      </c>
    </row>
    <row r="674" spans="1:17" ht="14.4" customHeight="1" x14ac:dyDescent="0.3">
      <c r="A674" s="831" t="s">
        <v>583</v>
      </c>
      <c r="B674" s="832" t="s">
        <v>4973</v>
      </c>
      <c r="C674" s="832" t="s">
        <v>5026</v>
      </c>
      <c r="D674" s="832" t="s">
        <v>5815</v>
      </c>
      <c r="E674" s="832" t="s">
        <v>5816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2156.67</v>
      </c>
      <c r="P674" s="837"/>
      <c r="Q674" s="850">
        <v>2156.67</v>
      </c>
    </row>
    <row r="675" spans="1:17" ht="14.4" customHeight="1" x14ac:dyDescent="0.3">
      <c r="A675" s="831" t="s">
        <v>583</v>
      </c>
      <c r="B675" s="832" t="s">
        <v>4973</v>
      </c>
      <c r="C675" s="832" t="s">
        <v>5026</v>
      </c>
      <c r="D675" s="832" t="s">
        <v>5817</v>
      </c>
      <c r="E675" s="832" t="s">
        <v>5816</v>
      </c>
      <c r="F675" s="849"/>
      <c r="G675" s="849"/>
      <c r="H675" s="849"/>
      <c r="I675" s="849"/>
      <c r="J675" s="849"/>
      <c r="K675" s="849"/>
      <c r="L675" s="849"/>
      <c r="M675" s="849"/>
      <c r="N675" s="849">
        <v>2</v>
      </c>
      <c r="O675" s="849">
        <v>11416.58</v>
      </c>
      <c r="P675" s="837"/>
      <c r="Q675" s="850">
        <v>5708.29</v>
      </c>
    </row>
    <row r="676" spans="1:17" ht="14.4" customHeight="1" x14ac:dyDescent="0.3">
      <c r="A676" s="831" t="s">
        <v>583</v>
      </c>
      <c r="B676" s="832" t="s">
        <v>4973</v>
      </c>
      <c r="C676" s="832" t="s">
        <v>5026</v>
      </c>
      <c r="D676" s="832" t="s">
        <v>5818</v>
      </c>
      <c r="E676" s="832" t="s">
        <v>5819</v>
      </c>
      <c r="F676" s="849"/>
      <c r="G676" s="849"/>
      <c r="H676" s="849"/>
      <c r="I676" s="849"/>
      <c r="J676" s="849"/>
      <c r="K676" s="849"/>
      <c r="L676" s="849"/>
      <c r="M676" s="849"/>
      <c r="N676" s="849">
        <v>2</v>
      </c>
      <c r="O676" s="849">
        <v>7876.36</v>
      </c>
      <c r="P676" s="837"/>
      <c r="Q676" s="850">
        <v>3938.18</v>
      </c>
    </row>
    <row r="677" spans="1:17" ht="14.4" customHeight="1" x14ac:dyDescent="0.3">
      <c r="A677" s="831" t="s">
        <v>583</v>
      </c>
      <c r="B677" s="832" t="s">
        <v>4973</v>
      </c>
      <c r="C677" s="832" t="s">
        <v>5026</v>
      </c>
      <c r="D677" s="832" t="s">
        <v>5820</v>
      </c>
      <c r="E677" s="832" t="s">
        <v>5821</v>
      </c>
      <c r="F677" s="849"/>
      <c r="G677" s="849"/>
      <c r="H677" s="849"/>
      <c r="I677" s="849"/>
      <c r="J677" s="849">
        <v>1</v>
      </c>
      <c r="K677" s="849">
        <v>1796</v>
      </c>
      <c r="L677" s="849">
        <v>1</v>
      </c>
      <c r="M677" s="849">
        <v>1796</v>
      </c>
      <c r="N677" s="849"/>
      <c r="O677" s="849"/>
      <c r="P677" s="837"/>
      <c r="Q677" s="850"/>
    </row>
    <row r="678" spans="1:17" ht="14.4" customHeight="1" x14ac:dyDescent="0.3">
      <c r="A678" s="831" t="s">
        <v>583</v>
      </c>
      <c r="B678" s="832" t="s">
        <v>4973</v>
      </c>
      <c r="C678" s="832" t="s">
        <v>5026</v>
      </c>
      <c r="D678" s="832" t="s">
        <v>5822</v>
      </c>
      <c r="E678" s="832" t="s">
        <v>5823</v>
      </c>
      <c r="F678" s="849">
        <v>1</v>
      </c>
      <c r="G678" s="849">
        <v>1796</v>
      </c>
      <c r="H678" s="849">
        <v>1</v>
      </c>
      <c r="I678" s="849">
        <v>1796</v>
      </c>
      <c r="J678" s="849">
        <v>1</v>
      </c>
      <c r="K678" s="849">
        <v>1796</v>
      </c>
      <c r="L678" s="849">
        <v>1</v>
      </c>
      <c r="M678" s="849">
        <v>1796</v>
      </c>
      <c r="N678" s="849">
        <v>1</v>
      </c>
      <c r="O678" s="849">
        <v>1796</v>
      </c>
      <c r="P678" s="837">
        <v>1</v>
      </c>
      <c r="Q678" s="850">
        <v>1796</v>
      </c>
    </row>
    <row r="679" spans="1:17" ht="14.4" customHeight="1" x14ac:dyDescent="0.3">
      <c r="A679" s="831" t="s">
        <v>583</v>
      </c>
      <c r="B679" s="832" t="s">
        <v>4973</v>
      </c>
      <c r="C679" s="832" t="s">
        <v>5026</v>
      </c>
      <c r="D679" s="832" t="s">
        <v>5824</v>
      </c>
      <c r="E679" s="832" t="s">
        <v>5825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1796</v>
      </c>
      <c r="P679" s="837"/>
      <c r="Q679" s="850">
        <v>1796</v>
      </c>
    </row>
    <row r="680" spans="1:17" ht="14.4" customHeight="1" x14ac:dyDescent="0.3">
      <c r="A680" s="831" t="s">
        <v>583</v>
      </c>
      <c r="B680" s="832" t="s">
        <v>4973</v>
      </c>
      <c r="C680" s="832" t="s">
        <v>5026</v>
      </c>
      <c r="D680" s="832" t="s">
        <v>5826</v>
      </c>
      <c r="E680" s="832" t="s">
        <v>5827</v>
      </c>
      <c r="F680" s="849"/>
      <c r="G680" s="849"/>
      <c r="H680" s="849"/>
      <c r="I680" s="849"/>
      <c r="J680" s="849"/>
      <c r="K680" s="849"/>
      <c r="L680" s="849"/>
      <c r="M680" s="849"/>
      <c r="N680" s="849">
        <v>4</v>
      </c>
      <c r="O680" s="849">
        <v>13440</v>
      </c>
      <c r="P680" s="837"/>
      <c r="Q680" s="850">
        <v>3360</v>
      </c>
    </row>
    <row r="681" spans="1:17" ht="14.4" customHeight="1" x14ac:dyDescent="0.3">
      <c r="A681" s="831" t="s">
        <v>583</v>
      </c>
      <c r="B681" s="832" t="s">
        <v>4973</v>
      </c>
      <c r="C681" s="832" t="s">
        <v>5026</v>
      </c>
      <c r="D681" s="832" t="s">
        <v>5828</v>
      </c>
      <c r="E681" s="832" t="s">
        <v>5829</v>
      </c>
      <c r="F681" s="849">
        <v>1</v>
      </c>
      <c r="G681" s="849">
        <v>10980.7</v>
      </c>
      <c r="H681" s="849"/>
      <c r="I681" s="849">
        <v>10980.7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583</v>
      </c>
      <c r="B682" s="832" t="s">
        <v>4973</v>
      </c>
      <c r="C682" s="832" t="s">
        <v>5026</v>
      </c>
      <c r="D682" s="832" t="s">
        <v>5830</v>
      </c>
      <c r="E682" s="832" t="s">
        <v>5831</v>
      </c>
      <c r="F682" s="849">
        <v>1</v>
      </c>
      <c r="G682" s="849">
        <v>10980.7</v>
      </c>
      <c r="H682" s="849"/>
      <c r="I682" s="849">
        <v>10980.7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583</v>
      </c>
      <c r="B683" s="832" t="s">
        <v>4973</v>
      </c>
      <c r="C683" s="832" t="s">
        <v>5026</v>
      </c>
      <c r="D683" s="832" t="s">
        <v>5832</v>
      </c>
      <c r="E683" s="832" t="s">
        <v>5833</v>
      </c>
      <c r="F683" s="849"/>
      <c r="G683" s="849"/>
      <c r="H683" s="849"/>
      <c r="I683" s="849"/>
      <c r="J683" s="849"/>
      <c r="K683" s="849"/>
      <c r="L683" s="849"/>
      <c r="M683" s="849"/>
      <c r="N683" s="849">
        <v>1</v>
      </c>
      <c r="O683" s="849">
        <v>8103</v>
      </c>
      <c r="P683" s="837"/>
      <c r="Q683" s="850">
        <v>8103</v>
      </c>
    </row>
    <row r="684" spans="1:17" ht="14.4" customHeight="1" x14ac:dyDescent="0.3">
      <c r="A684" s="831" t="s">
        <v>583</v>
      </c>
      <c r="B684" s="832" t="s">
        <v>4973</v>
      </c>
      <c r="C684" s="832" t="s">
        <v>5026</v>
      </c>
      <c r="D684" s="832" t="s">
        <v>5834</v>
      </c>
      <c r="E684" s="832" t="s">
        <v>5835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5672</v>
      </c>
      <c r="P684" s="837"/>
      <c r="Q684" s="850">
        <v>5672</v>
      </c>
    </row>
    <row r="685" spans="1:17" ht="14.4" customHeight="1" x14ac:dyDescent="0.3">
      <c r="A685" s="831" t="s">
        <v>583</v>
      </c>
      <c r="B685" s="832" t="s">
        <v>4973</v>
      </c>
      <c r="C685" s="832" t="s">
        <v>5026</v>
      </c>
      <c r="D685" s="832" t="s">
        <v>5836</v>
      </c>
      <c r="E685" s="832" t="s">
        <v>5837</v>
      </c>
      <c r="F685" s="849">
        <v>1</v>
      </c>
      <c r="G685" s="849">
        <v>4300.91</v>
      </c>
      <c r="H685" s="849"/>
      <c r="I685" s="849">
        <v>4300.91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583</v>
      </c>
      <c r="B686" s="832" t="s">
        <v>4973</v>
      </c>
      <c r="C686" s="832" t="s">
        <v>5026</v>
      </c>
      <c r="D686" s="832" t="s">
        <v>5838</v>
      </c>
      <c r="E686" s="832" t="s">
        <v>5837</v>
      </c>
      <c r="F686" s="849">
        <v>1</v>
      </c>
      <c r="G686" s="849">
        <v>361.69</v>
      </c>
      <c r="H686" s="849"/>
      <c r="I686" s="849">
        <v>361.69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583</v>
      </c>
      <c r="B687" s="832" t="s">
        <v>4973</v>
      </c>
      <c r="C687" s="832" t="s">
        <v>5026</v>
      </c>
      <c r="D687" s="832" t="s">
        <v>5839</v>
      </c>
      <c r="E687" s="832" t="s">
        <v>5840</v>
      </c>
      <c r="F687" s="849"/>
      <c r="G687" s="849"/>
      <c r="H687" s="849"/>
      <c r="I687" s="849"/>
      <c r="J687" s="849"/>
      <c r="K687" s="849"/>
      <c r="L687" s="849"/>
      <c r="M687" s="849"/>
      <c r="N687" s="849">
        <v>3</v>
      </c>
      <c r="O687" s="849">
        <v>13854</v>
      </c>
      <c r="P687" s="837"/>
      <c r="Q687" s="850">
        <v>4618</v>
      </c>
    </row>
    <row r="688" spans="1:17" ht="14.4" customHeight="1" x14ac:dyDescent="0.3">
      <c r="A688" s="831" t="s">
        <v>583</v>
      </c>
      <c r="B688" s="832" t="s">
        <v>4973</v>
      </c>
      <c r="C688" s="832" t="s">
        <v>5026</v>
      </c>
      <c r="D688" s="832" t="s">
        <v>5841</v>
      </c>
      <c r="E688" s="832" t="s">
        <v>5842</v>
      </c>
      <c r="F688" s="849"/>
      <c r="G688" s="849"/>
      <c r="H688" s="849"/>
      <c r="I688" s="849"/>
      <c r="J688" s="849"/>
      <c r="K688" s="849"/>
      <c r="L688" s="849"/>
      <c r="M688" s="849"/>
      <c r="N688" s="849">
        <v>2</v>
      </c>
      <c r="O688" s="849">
        <v>9352</v>
      </c>
      <c r="P688" s="837"/>
      <c r="Q688" s="850">
        <v>4676</v>
      </c>
    </row>
    <row r="689" spans="1:17" ht="14.4" customHeight="1" x14ac:dyDescent="0.3">
      <c r="A689" s="831" t="s">
        <v>583</v>
      </c>
      <c r="B689" s="832" t="s">
        <v>4973</v>
      </c>
      <c r="C689" s="832" t="s">
        <v>5026</v>
      </c>
      <c r="D689" s="832" t="s">
        <v>5843</v>
      </c>
      <c r="E689" s="832" t="s">
        <v>5844</v>
      </c>
      <c r="F689" s="849"/>
      <c r="G689" s="849"/>
      <c r="H689" s="849"/>
      <c r="I689" s="849"/>
      <c r="J689" s="849"/>
      <c r="K689" s="849"/>
      <c r="L689" s="849"/>
      <c r="M689" s="849"/>
      <c r="N689" s="849">
        <v>12</v>
      </c>
      <c r="O689" s="849">
        <v>7104</v>
      </c>
      <c r="P689" s="837"/>
      <c r="Q689" s="850">
        <v>592</v>
      </c>
    </row>
    <row r="690" spans="1:17" ht="14.4" customHeight="1" x14ac:dyDescent="0.3">
      <c r="A690" s="831" t="s">
        <v>583</v>
      </c>
      <c r="B690" s="832" t="s">
        <v>4973</v>
      </c>
      <c r="C690" s="832" t="s">
        <v>5026</v>
      </c>
      <c r="D690" s="832" t="s">
        <v>5845</v>
      </c>
      <c r="E690" s="832" t="s">
        <v>5846</v>
      </c>
      <c r="F690" s="849"/>
      <c r="G690" s="849"/>
      <c r="H690" s="849"/>
      <c r="I690" s="849"/>
      <c r="J690" s="849">
        <v>2</v>
      </c>
      <c r="K690" s="849">
        <v>11837.34</v>
      </c>
      <c r="L690" s="849">
        <v>1</v>
      </c>
      <c r="M690" s="849">
        <v>5918.67</v>
      </c>
      <c r="N690" s="849"/>
      <c r="O690" s="849"/>
      <c r="P690" s="837"/>
      <c r="Q690" s="850"/>
    </row>
    <row r="691" spans="1:17" ht="14.4" customHeight="1" x14ac:dyDescent="0.3">
      <c r="A691" s="831" t="s">
        <v>583</v>
      </c>
      <c r="B691" s="832" t="s">
        <v>4973</v>
      </c>
      <c r="C691" s="832" t="s">
        <v>5026</v>
      </c>
      <c r="D691" s="832" t="s">
        <v>5847</v>
      </c>
      <c r="E691" s="832" t="s">
        <v>5846</v>
      </c>
      <c r="F691" s="849"/>
      <c r="G691" s="849"/>
      <c r="H691" s="849"/>
      <c r="I691" s="849"/>
      <c r="J691" s="849">
        <v>8</v>
      </c>
      <c r="K691" s="849">
        <v>23098.48</v>
      </c>
      <c r="L691" s="849">
        <v>1</v>
      </c>
      <c r="M691" s="849">
        <v>2887.31</v>
      </c>
      <c r="N691" s="849"/>
      <c r="O691" s="849"/>
      <c r="P691" s="837"/>
      <c r="Q691" s="850"/>
    </row>
    <row r="692" spans="1:17" ht="14.4" customHeight="1" x14ac:dyDescent="0.3">
      <c r="A692" s="831" t="s">
        <v>583</v>
      </c>
      <c r="B692" s="832" t="s">
        <v>4973</v>
      </c>
      <c r="C692" s="832" t="s">
        <v>5026</v>
      </c>
      <c r="D692" s="832" t="s">
        <v>5848</v>
      </c>
      <c r="E692" s="832" t="s">
        <v>5849</v>
      </c>
      <c r="F692" s="849">
        <v>8</v>
      </c>
      <c r="G692" s="849">
        <v>49306</v>
      </c>
      <c r="H692" s="849"/>
      <c r="I692" s="849">
        <v>6163.25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583</v>
      </c>
      <c r="B693" s="832" t="s">
        <v>4973</v>
      </c>
      <c r="C693" s="832" t="s">
        <v>5026</v>
      </c>
      <c r="D693" s="832" t="s">
        <v>5850</v>
      </c>
      <c r="E693" s="832" t="s">
        <v>5849</v>
      </c>
      <c r="F693" s="849">
        <v>8</v>
      </c>
      <c r="G693" s="849">
        <v>8572.7999999999993</v>
      </c>
      <c r="H693" s="849"/>
      <c r="I693" s="849">
        <v>1071.5999999999999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583</v>
      </c>
      <c r="B694" s="832" t="s">
        <v>4973</v>
      </c>
      <c r="C694" s="832" t="s">
        <v>5026</v>
      </c>
      <c r="D694" s="832" t="s">
        <v>5851</v>
      </c>
      <c r="E694" s="832" t="s">
        <v>5852</v>
      </c>
      <c r="F694" s="849">
        <v>1</v>
      </c>
      <c r="G694" s="849">
        <v>556.5</v>
      </c>
      <c r="H694" s="849">
        <v>0.33333333333333331</v>
      </c>
      <c r="I694" s="849">
        <v>556.5</v>
      </c>
      <c r="J694" s="849">
        <v>3</v>
      </c>
      <c r="K694" s="849">
        <v>1669.5</v>
      </c>
      <c r="L694" s="849">
        <v>1</v>
      </c>
      <c r="M694" s="849">
        <v>556.5</v>
      </c>
      <c r="N694" s="849">
        <v>1</v>
      </c>
      <c r="O694" s="849">
        <v>556.5</v>
      </c>
      <c r="P694" s="837">
        <v>0.33333333333333331</v>
      </c>
      <c r="Q694" s="850">
        <v>556.5</v>
      </c>
    </row>
    <row r="695" spans="1:17" ht="14.4" customHeight="1" x14ac:dyDescent="0.3">
      <c r="A695" s="831" t="s">
        <v>583</v>
      </c>
      <c r="B695" s="832" t="s">
        <v>4973</v>
      </c>
      <c r="C695" s="832" t="s">
        <v>5026</v>
      </c>
      <c r="D695" s="832" t="s">
        <v>5853</v>
      </c>
      <c r="E695" s="832" t="s">
        <v>5854</v>
      </c>
      <c r="F695" s="849">
        <v>5</v>
      </c>
      <c r="G695" s="849">
        <v>4261.5499999999993</v>
      </c>
      <c r="H695" s="849">
        <v>2.4999999999999996</v>
      </c>
      <c r="I695" s="849">
        <v>852.30999999999983</v>
      </c>
      <c r="J695" s="849">
        <v>2</v>
      </c>
      <c r="K695" s="849">
        <v>1704.62</v>
      </c>
      <c r="L695" s="849">
        <v>1</v>
      </c>
      <c r="M695" s="849">
        <v>852.31</v>
      </c>
      <c r="N695" s="849">
        <v>2</v>
      </c>
      <c r="O695" s="849">
        <v>1704.62</v>
      </c>
      <c r="P695" s="837">
        <v>1</v>
      </c>
      <c r="Q695" s="850">
        <v>852.31</v>
      </c>
    </row>
    <row r="696" spans="1:17" ht="14.4" customHeight="1" x14ac:dyDescent="0.3">
      <c r="A696" s="831" t="s">
        <v>583</v>
      </c>
      <c r="B696" s="832" t="s">
        <v>4973</v>
      </c>
      <c r="C696" s="832" t="s">
        <v>5026</v>
      </c>
      <c r="D696" s="832" t="s">
        <v>5855</v>
      </c>
      <c r="E696" s="832" t="s">
        <v>5856</v>
      </c>
      <c r="F696" s="849">
        <v>1</v>
      </c>
      <c r="G696" s="849">
        <v>12873.29</v>
      </c>
      <c r="H696" s="849"/>
      <c r="I696" s="849">
        <v>12873.29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583</v>
      </c>
      <c r="B697" s="832" t="s">
        <v>4973</v>
      </c>
      <c r="C697" s="832" t="s">
        <v>5026</v>
      </c>
      <c r="D697" s="832" t="s">
        <v>5857</v>
      </c>
      <c r="E697" s="832" t="s">
        <v>5858</v>
      </c>
      <c r="F697" s="849">
        <v>1</v>
      </c>
      <c r="G697" s="849">
        <v>750.33</v>
      </c>
      <c r="H697" s="849"/>
      <c r="I697" s="849">
        <v>750.33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583</v>
      </c>
      <c r="B698" s="832" t="s">
        <v>4973</v>
      </c>
      <c r="C698" s="832" t="s">
        <v>5026</v>
      </c>
      <c r="D698" s="832" t="s">
        <v>5859</v>
      </c>
      <c r="E698" s="832" t="s">
        <v>5860</v>
      </c>
      <c r="F698" s="849"/>
      <c r="G698" s="849"/>
      <c r="H698" s="849"/>
      <c r="I698" s="849"/>
      <c r="J698" s="849">
        <v>4</v>
      </c>
      <c r="K698" s="849">
        <v>9815.2000000000007</v>
      </c>
      <c r="L698" s="849">
        <v>1</v>
      </c>
      <c r="M698" s="849">
        <v>2453.8000000000002</v>
      </c>
      <c r="N698" s="849"/>
      <c r="O698" s="849"/>
      <c r="P698" s="837"/>
      <c r="Q698" s="850"/>
    </row>
    <row r="699" spans="1:17" ht="14.4" customHeight="1" x14ac:dyDescent="0.3">
      <c r="A699" s="831" t="s">
        <v>583</v>
      </c>
      <c r="B699" s="832" t="s">
        <v>4973</v>
      </c>
      <c r="C699" s="832" t="s">
        <v>5026</v>
      </c>
      <c r="D699" s="832" t="s">
        <v>5861</v>
      </c>
      <c r="E699" s="832" t="s">
        <v>5860</v>
      </c>
      <c r="F699" s="849"/>
      <c r="G699" s="849"/>
      <c r="H699" s="849"/>
      <c r="I699" s="849"/>
      <c r="J699" s="849">
        <v>0.2</v>
      </c>
      <c r="K699" s="849">
        <v>140.72</v>
      </c>
      <c r="L699" s="849">
        <v>1</v>
      </c>
      <c r="M699" s="849">
        <v>703.59999999999991</v>
      </c>
      <c r="N699" s="849"/>
      <c r="O699" s="849"/>
      <c r="P699" s="837"/>
      <c r="Q699" s="850"/>
    </row>
    <row r="700" spans="1:17" ht="14.4" customHeight="1" x14ac:dyDescent="0.3">
      <c r="A700" s="831" t="s">
        <v>583</v>
      </c>
      <c r="B700" s="832" t="s">
        <v>4973</v>
      </c>
      <c r="C700" s="832" t="s">
        <v>5026</v>
      </c>
      <c r="D700" s="832" t="s">
        <v>5862</v>
      </c>
      <c r="E700" s="832" t="s">
        <v>5860</v>
      </c>
      <c r="F700" s="849"/>
      <c r="G700" s="849"/>
      <c r="H700" s="849"/>
      <c r="I700" s="849"/>
      <c r="J700" s="849">
        <v>0.8</v>
      </c>
      <c r="K700" s="849">
        <v>1231.2</v>
      </c>
      <c r="L700" s="849">
        <v>1</v>
      </c>
      <c r="M700" s="849">
        <v>1539</v>
      </c>
      <c r="N700" s="849"/>
      <c r="O700" s="849"/>
      <c r="P700" s="837"/>
      <c r="Q700" s="850"/>
    </row>
    <row r="701" spans="1:17" ht="14.4" customHeight="1" x14ac:dyDescent="0.3">
      <c r="A701" s="831" t="s">
        <v>583</v>
      </c>
      <c r="B701" s="832" t="s">
        <v>4973</v>
      </c>
      <c r="C701" s="832" t="s">
        <v>5026</v>
      </c>
      <c r="D701" s="832" t="s">
        <v>5863</v>
      </c>
      <c r="E701" s="832" t="s">
        <v>5860</v>
      </c>
      <c r="F701" s="849"/>
      <c r="G701" s="849"/>
      <c r="H701" s="849"/>
      <c r="I701" s="849"/>
      <c r="J701" s="849">
        <v>0.4</v>
      </c>
      <c r="K701" s="849">
        <v>709.24</v>
      </c>
      <c r="L701" s="849">
        <v>1</v>
      </c>
      <c r="M701" s="849">
        <v>1773.1</v>
      </c>
      <c r="N701" s="849"/>
      <c r="O701" s="849"/>
      <c r="P701" s="837"/>
      <c r="Q701" s="850"/>
    </row>
    <row r="702" spans="1:17" ht="14.4" customHeight="1" x14ac:dyDescent="0.3">
      <c r="A702" s="831" t="s">
        <v>583</v>
      </c>
      <c r="B702" s="832" t="s">
        <v>4973</v>
      </c>
      <c r="C702" s="832" t="s">
        <v>5026</v>
      </c>
      <c r="D702" s="832" t="s">
        <v>5864</v>
      </c>
      <c r="E702" s="832" t="s">
        <v>5865</v>
      </c>
      <c r="F702" s="849">
        <v>4</v>
      </c>
      <c r="G702" s="849">
        <v>1008.12</v>
      </c>
      <c r="H702" s="849">
        <v>2.5001115988393718</v>
      </c>
      <c r="I702" s="849">
        <v>252.03</v>
      </c>
      <c r="J702" s="849">
        <v>1.6</v>
      </c>
      <c r="K702" s="849">
        <v>403.23</v>
      </c>
      <c r="L702" s="849">
        <v>1</v>
      </c>
      <c r="M702" s="849">
        <v>252.01875000000001</v>
      </c>
      <c r="N702" s="849">
        <v>3.4</v>
      </c>
      <c r="O702" s="849">
        <v>856.91000000000008</v>
      </c>
      <c r="P702" s="837">
        <v>2.1251146988071326</v>
      </c>
      <c r="Q702" s="850">
        <v>252.0323529411765</v>
      </c>
    </row>
    <row r="703" spans="1:17" ht="14.4" customHeight="1" x14ac:dyDescent="0.3">
      <c r="A703" s="831" t="s">
        <v>583</v>
      </c>
      <c r="B703" s="832" t="s">
        <v>4973</v>
      </c>
      <c r="C703" s="832" t="s">
        <v>5026</v>
      </c>
      <c r="D703" s="832" t="s">
        <v>5866</v>
      </c>
      <c r="E703" s="832" t="s">
        <v>5865</v>
      </c>
      <c r="F703" s="849">
        <v>8</v>
      </c>
      <c r="G703" s="849">
        <v>4377.6000000000004</v>
      </c>
      <c r="H703" s="849"/>
      <c r="I703" s="849">
        <v>547.20000000000005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583</v>
      </c>
      <c r="B704" s="832" t="s">
        <v>4973</v>
      </c>
      <c r="C704" s="832" t="s">
        <v>5026</v>
      </c>
      <c r="D704" s="832" t="s">
        <v>5867</v>
      </c>
      <c r="E704" s="832" t="s">
        <v>5865</v>
      </c>
      <c r="F704" s="849">
        <v>33</v>
      </c>
      <c r="G704" s="849">
        <v>61012.71</v>
      </c>
      <c r="H704" s="849">
        <v>1.5714285714285716</v>
      </c>
      <c r="I704" s="849">
        <v>1848.87</v>
      </c>
      <c r="J704" s="849">
        <v>21</v>
      </c>
      <c r="K704" s="849">
        <v>38826.269999999997</v>
      </c>
      <c r="L704" s="849">
        <v>1</v>
      </c>
      <c r="M704" s="849">
        <v>1848.87</v>
      </c>
      <c r="N704" s="849">
        <v>34</v>
      </c>
      <c r="O704" s="849">
        <v>62861.58</v>
      </c>
      <c r="P704" s="837">
        <v>1.6190476190476193</v>
      </c>
      <c r="Q704" s="850">
        <v>1848.8700000000001</v>
      </c>
    </row>
    <row r="705" spans="1:17" ht="14.4" customHeight="1" x14ac:dyDescent="0.3">
      <c r="A705" s="831" t="s">
        <v>583</v>
      </c>
      <c r="B705" s="832" t="s">
        <v>4973</v>
      </c>
      <c r="C705" s="832" t="s">
        <v>5026</v>
      </c>
      <c r="D705" s="832" t="s">
        <v>5868</v>
      </c>
      <c r="E705" s="832" t="s">
        <v>5869</v>
      </c>
      <c r="F705" s="849">
        <v>2</v>
      </c>
      <c r="G705" s="849">
        <v>4767.28</v>
      </c>
      <c r="H705" s="849">
        <v>2</v>
      </c>
      <c r="I705" s="849">
        <v>2383.64</v>
      </c>
      <c r="J705" s="849">
        <v>1</v>
      </c>
      <c r="K705" s="849">
        <v>2383.64</v>
      </c>
      <c r="L705" s="849">
        <v>1</v>
      </c>
      <c r="M705" s="849">
        <v>2383.64</v>
      </c>
      <c r="N705" s="849"/>
      <c r="O705" s="849"/>
      <c r="P705" s="837"/>
      <c r="Q705" s="850"/>
    </row>
    <row r="706" spans="1:17" ht="14.4" customHeight="1" x14ac:dyDescent="0.3">
      <c r="A706" s="831" t="s">
        <v>583</v>
      </c>
      <c r="B706" s="832" t="s">
        <v>4973</v>
      </c>
      <c r="C706" s="832" t="s">
        <v>5026</v>
      </c>
      <c r="D706" s="832" t="s">
        <v>5870</v>
      </c>
      <c r="E706" s="832" t="s">
        <v>5871</v>
      </c>
      <c r="F706" s="849">
        <v>4</v>
      </c>
      <c r="G706" s="849">
        <v>7378.92</v>
      </c>
      <c r="H706" s="849">
        <v>1.6260147552687945</v>
      </c>
      <c r="I706" s="849">
        <v>1844.73</v>
      </c>
      <c r="J706" s="849">
        <v>3</v>
      </c>
      <c r="K706" s="849">
        <v>4538.04</v>
      </c>
      <c r="L706" s="849">
        <v>1</v>
      </c>
      <c r="M706" s="849">
        <v>1512.68</v>
      </c>
      <c r="N706" s="849"/>
      <c r="O706" s="849"/>
      <c r="P706" s="837"/>
      <c r="Q706" s="850"/>
    </row>
    <row r="707" spans="1:17" ht="14.4" customHeight="1" x14ac:dyDescent="0.3">
      <c r="A707" s="831" t="s">
        <v>583</v>
      </c>
      <c r="B707" s="832" t="s">
        <v>4973</v>
      </c>
      <c r="C707" s="832" t="s">
        <v>5026</v>
      </c>
      <c r="D707" s="832" t="s">
        <v>5872</v>
      </c>
      <c r="E707" s="832" t="s">
        <v>5873</v>
      </c>
      <c r="F707" s="849">
        <v>2</v>
      </c>
      <c r="G707" s="849">
        <v>45687.06</v>
      </c>
      <c r="H707" s="849">
        <v>2</v>
      </c>
      <c r="I707" s="849">
        <v>22843.53</v>
      </c>
      <c r="J707" s="849">
        <v>1</v>
      </c>
      <c r="K707" s="849">
        <v>22843.53</v>
      </c>
      <c r="L707" s="849">
        <v>1</v>
      </c>
      <c r="M707" s="849">
        <v>22843.53</v>
      </c>
      <c r="N707" s="849"/>
      <c r="O707" s="849"/>
      <c r="P707" s="837"/>
      <c r="Q707" s="850"/>
    </row>
    <row r="708" spans="1:17" ht="14.4" customHeight="1" x14ac:dyDescent="0.3">
      <c r="A708" s="831" t="s">
        <v>583</v>
      </c>
      <c r="B708" s="832" t="s">
        <v>4973</v>
      </c>
      <c r="C708" s="832" t="s">
        <v>5026</v>
      </c>
      <c r="D708" s="832" t="s">
        <v>5874</v>
      </c>
      <c r="E708" s="832" t="s">
        <v>5875</v>
      </c>
      <c r="F708" s="849">
        <v>1</v>
      </c>
      <c r="G708" s="849">
        <v>9229.85</v>
      </c>
      <c r="H708" s="849">
        <v>1.0869567777508227</v>
      </c>
      <c r="I708" s="849">
        <v>9229.85</v>
      </c>
      <c r="J708" s="849">
        <v>1</v>
      </c>
      <c r="K708" s="849">
        <v>8491.4599999999991</v>
      </c>
      <c r="L708" s="849">
        <v>1</v>
      </c>
      <c r="M708" s="849">
        <v>8491.4599999999991</v>
      </c>
      <c r="N708" s="849"/>
      <c r="O708" s="849"/>
      <c r="P708" s="837"/>
      <c r="Q708" s="850"/>
    </row>
    <row r="709" spans="1:17" ht="14.4" customHeight="1" x14ac:dyDescent="0.3">
      <c r="A709" s="831" t="s">
        <v>583</v>
      </c>
      <c r="B709" s="832" t="s">
        <v>4973</v>
      </c>
      <c r="C709" s="832" t="s">
        <v>5026</v>
      </c>
      <c r="D709" s="832" t="s">
        <v>5876</v>
      </c>
      <c r="E709" s="832" t="s">
        <v>5877</v>
      </c>
      <c r="F709" s="849">
        <v>9</v>
      </c>
      <c r="G709" s="849">
        <v>26993.159999999996</v>
      </c>
      <c r="H709" s="849">
        <v>1.5</v>
      </c>
      <c r="I709" s="849">
        <v>2999.24</v>
      </c>
      <c r="J709" s="849">
        <v>6</v>
      </c>
      <c r="K709" s="849">
        <v>17995.439999999999</v>
      </c>
      <c r="L709" s="849">
        <v>1</v>
      </c>
      <c r="M709" s="849">
        <v>2999.24</v>
      </c>
      <c r="N709" s="849"/>
      <c r="O709" s="849"/>
      <c r="P709" s="837"/>
      <c r="Q709" s="850"/>
    </row>
    <row r="710" spans="1:17" ht="14.4" customHeight="1" x14ac:dyDescent="0.3">
      <c r="A710" s="831" t="s">
        <v>583</v>
      </c>
      <c r="B710" s="832" t="s">
        <v>4973</v>
      </c>
      <c r="C710" s="832" t="s">
        <v>5026</v>
      </c>
      <c r="D710" s="832" t="s">
        <v>5878</v>
      </c>
      <c r="E710" s="832" t="s">
        <v>5879</v>
      </c>
      <c r="F710" s="849">
        <v>2</v>
      </c>
      <c r="G710" s="849">
        <v>2466.54</v>
      </c>
      <c r="H710" s="849">
        <v>1</v>
      </c>
      <c r="I710" s="849">
        <v>1233.27</v>
      </c>
      <c r="J710" s="849">
        <v>2</v>
      </c>
      <c r="K710" s="849">
        <v>2466.54</v>
      </c>
      <c r="L710" s="849">
        <v>1</v>
      </c>
      <c r="M710" s="849">
        <v>1233.27</v>
      </c>
      <c r="N710" s="849">
        <v>3</v>
      </c>
      <c r="O710" s="849">
        <v>3699.81</v>
      </c>
      <c r="P710" s="837">
        <v>1.5</v>
      </c>
      <c r="Q710" s="850">
        <v>1233.27</v>
      </c>
    </row>
    <row r="711" spans="1:17" ht="14.4" customHeight="1" x14ac:dyDescent="0.3">
      <c r="A711" s="831" t="s">
        <v>583</v>
      </c>
      <c r="B711" s="832" t="s">
        <v>4973</v>
      </c>
      <c r="C711" s="832" t="s">
        <v>5026</v>
      </c>
      <c r="D711" s="832" t="s">
        <v>5880</v>
      </c>
      <c r="E711" s="832" t="s">
        <v>5881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5774.62</v>
      </c>
      <c r="P711" s="837"/>
      <c r="Q711" s="850">
        <v>5774.62</v>
      </c>
    </row>
    <row r="712" spans="1:17" ht="14.4" customHeight="1" x14ac:dyDescent="0.3">
      <c r="A712" s="831" t="s">
        <v>583</v>
      </c>
      <c r="B712" s="832" t="s">
        <v>4973</v>
      </c>
      <c r="C712" s="832" t="s">
        <v>5026</v>
      </c>
      <c r="D712" s="832" t="s">
        <v>5882</v>
      </c>
      <c r="E712" s="832" t="s">
        <v>5883</v>
      </c>
      <c r="F712" s="849">
        <v>1</v>
      </c>
      <c r="G712" s="849">
        <v>8704.42</v>
      </c>
      <c r="H712" s="849"/>
      <c r="I712" s="849">
        <v>8704.42</v>
      </c>
      <c r="J712" s="849"/>
      <c r="K712" s="849"/>
      <c r="L712" s="849"/>
      <c r="M712" s="849"/>
      <c r="N712" s="849">
        <v>1</v>
      </c>
      <c r="O712" s="849">
        <v>8704.42</v>
      </c>
      <c r="P712" s="837"/>
      <c r="Q712" s="850">
        <v>8704.42</v>
      </c>
    </row>
    <row r="713" spans="1:17" ht="14.4" customHeight="1" x14ac:dyDescent="0.3">
      <c r="A713" s="831" t="s">
        <v>583</v>
      </c>
      <c r="B713" s="832" t="s">
        <v>4973</v>
      </c>
      <c r="C713" s="832" t="s">
        <v>5026</v>
      </c>
      <c r="D713" s="832" t="s">
        <v>5884</v>
      </c>
      <c r="E713" s="832" t="s">
        <v>5883</v>
      </c>
      <c r="F713" s="849"/>
      <c r="G713" s="849"/>
      <c r="H713" s="849"/>
      <c r="I713" s="849"/>
      <c r="J713" s="849">
        <v>1</v>
      </c>
      <c r="K713" s="849">
        <v>9397.75</v>
      </c>
      <c r="L713" s="849">
        <v>1</v>
      </c>
      <c r="M713" s="849">
        <v>9397.75</v>
      </c>
      <c r="N713" s="849">
        <v>1</v>
      </c>
      <c r="O713" s="849">
        <v>9397.75</v>
      </c>
      <c r="P713" s="837">
        <v>1</v>
      </c>
      <c r="Q713" s="850">
        <v>9397.75</v>
      </c>
    </row>
    <row r="714" spans="1:17" ht="14.4" customHeight="1" x14ac:dyDescent="0.3">
      <c r="A714" s="831" t="s">
        <v>583</v>
      </c>
      <c r="B714" s="832" t="s">
        <v>4973</v>
      </c>
      <c r="C714" s="832" t="s">
        <v>5026</v>
      </c>
      <c r="D714" s="832" t="s">
        <v>5885</v>
      </c>
      <c r="E714" s="832" t="s">
        <v>5886</v>
      </c>
      <c r="F714" s="849">
        <v>1</v>
      </c>
      <c r="G714" s="849">
        <v>1664.4</v>
      </c>
      <c r="H714" s="849">
        <v>1</v>
      </c>
      <c r="I714" s="849">
        <v>1664.4</v>
      </c>
      <c r="J714" s="849">
        <v>1</v>
      </c>
      <c r="K714" s="849">
        <v>1664.4</v>
      </c>
      <c r="L714" s="849">
        <v>1</v>
      </c>
      <c r="M714" s="849">
        <v>1664.4</v>
      </c>
      <c r="N714" s="849">
        <v>2</v>
      </c>
      <c r="O714" s="849">
        <v>3328.8</v>
      </c>
      <c r="P714" s="837">
        <v>2</v>
      </c>
      <c r="Q714" s="850">
        <v>1664.4</v>
      </c>
    </row>
    <row r="715" spans="1:17" ht="14.4" customHeight="1" x14ac:dyDescent="0.3">
      <c r="A715" s="831" t="s">
        <v>583</v>
      </c>
      <c r="B715" s="832" t="s">
        <v>4973</v>
      </c>
      <c r="C715" s="832" t="s">
        <v>5026</v>
      </c>
      <c r="D715" s="832" t="s">
        <v>5887</v>
      </c>
      <c r="E715" s="832" t="s">
        <v>5888</v>
      </c>
      <c r="F715" s="849"/>
      <c r="G715" s="849"/>
      <c r="H715" s="849"/>
      <c r="I715" s="849"/>
      <c r="J715" s="849">
        <v>1</v>
      </c>
      <c r="K715" s="849">
        <v>10779.22</v>
      </c>
      <c r="L715" s="849">
        <v>1</v>
      </c>
      <c r="M715" s="849">
        <v>10779.22</v>
      </c>
      <c r="N715" s="849">
        <v>1</v>
      </c>
      <c r="O715" s="849">
        <v>10779.22</v>
      </c>
      <c r="P715" s="837">
        <v>1</v>
      </c>
      <c r="Q715" s="850">
        <v>10779.22</v>
      </c>
    </row>
    <row r="716" spans="1:17" ht="14.4" customHeight="1" x14ac:dyDescent="0.3">
      <c r="A716" s="831" t="s">
        <v>583</v>
      </c>
      <c r="B716" s="832" t="s">
        <v>4973</v>
      </c>
      <c r="C716" s="832" t="s">
        <v>5026</v>
      </c>
      <c r="D716" s="832" t="s">
        <v>5889</v>
      </c>
      <c r="E716" s="832" t="s">
        <v>5890</v>
      </c>
      <c r="F716" s="849"/>
      <c r="G716" s="849"/>
      <c r="H716" s="849"/>
      <c r="I716" s="849"/>
      <c r="J716" s="849">
        <v>2</v>
      </c>
      <c r="K716" s="849">
        <v>2449.96</v>
      </c>
      <c r="L716" s="849">
        <v>1</v>
      </c>
      <c r="M716" s="849">
        <v>1224.98</v>
      </c>
      <c r="N716" s="849">
        <v>2</v>
      </c>
      <c r="O716" s="849">
        <v>2449.96</v>
      </c>
      <c r="P716" s="837">
        <v>1</v>
      </c>
      <c r="Q716" s="850">
        <v>1224.98</v>
      </c>
    </row>
    <row r="717" spans="1:17" ht="14.4" customHeight="1" x14ac:dyDescent="0.3">
      <c r="A717" s="831" t="s">
        <v>583</v>
      </c>
      <c r="B717" s="832" t="s">
        <v>4973</v>
      </c>
      <c r="C717" s="832" t="s">
        <v>5026</v>
      </c>
      <c r="D717" s="832" t="s">
        <v>5891</v>
      </c>
      <c r="E717" s="832" t="s">
        <v>5890</v>
      </c>
      <c r="F717" s="849"/>
      <c r="G717" s="849"/>
      <c r="H717" s="849"/>
      <c r="I717" s="849"/>
      <c r="J717" s="849">
        <v>2</v>
      </c>
      <c r="K717" s="849">
        <v>3803.46</v>
      </c>
      <c r="L717" s="849">
        <v>1</v>
      </c>
      <c r="M717" s="849">
        <v>1901.73</v>
      </c>
      <c r="N717" s="849">
        <v>3</v>
      </c>
      <c r="O717" s="849">
        <v>5705.19</v>
      </c>
      <c r="P717" s="837">
        <v>1.4999999999999998</v>
      </c>
      <c r="Q717" s="850">
        <v>1901.7299999999998</v>
      </c>
    </row>
    <row r="718" spans="1:17" ht="14.4" customHeight="1" x14ac:dyDescent="0.3">
      <c r="A718" s="831" t="s">
        <v>583</v>
      </c>
      <c r="B718" s="832" t="s">
        <v>4973</v>
      </c>
      <c r="C718" s="832" t="s">
        <v>5026</v>
      </c>
      <c r="D718" s="832" t="s">
        <v>5892</v>
      </c>
      <c r="E718" s="832" t="s">
        <v>5893</v>
      </c>
      <c r="F718" s="849">
        <v>2</v>
      </c>
      <c r="G718" s="849">
        <v>2076</v>
      </c>
      <c r="H718" s="849"/>
      <c r="I718" s="849">
        <v>1038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583</v>
      </c>
      <c r="B719" s="832" t="s">
        <v>4973</v>
      </c>
      <c r="C719" s="832" t="s">
        <v>5026</v>
      </c>
      <c r="D719" s="832" t="s">
        <v>5894</v>
      </c>
      <c r="E719" s="832" t="s">
        <v>5895</v>
      </c>
      <c r="F719" s="849">
        <v>1</v>
      </c>
      <c r="G719" s="849">
        <v>1312</v>
      </c>
      <c r="H719" s="849"/>
      <c r="I719" s="849">
        <v>1312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583</v>
      </c>
      <c r="B720" s="832" t="s">
        <v>4973</v>
      </c>
      <c r="C720" s="832" t="s">
        <v>5026</v>
      </c>
      <c r="D720" s="832" t="s">
        <v>5896</v>
      </c>
      <c r="E720" s="832" t="s">
        <v>5897</v>
      </c>
      <c r="F720" s="849">
        <v>1</v>
      </c>
      <c r="G720" s="849">
        <v>1560</v>
      </c>
      <c r="H720" s="849"/>
      <c r="I720" s="849">
        <v>1560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583</v>
      </c>
      <c r="B721" s="832" t="s">
        <v>4973</v>
      </c>
      <c r="C721" s="832" t="s">
        <v>5026</v>
      </c>
      <c r="D721" s="832" t="s">
        <v>5898</v>
      </c>
      <c r="E721" s="832" t="s">
        <v>5899</v>
      </c>
      <c r="F721" s="849">
        <v>2</v>
      </c>
      <c r="G721" s="849">
        <v>3228</v>
      </c>
      <c r="H721" s="849"/>
      <c r="I721" s="849">
        <v>1614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583</v>
      </c>
      <c r="B722" s="832" t="s">
        <v>4973</v>
      </c>
      <c r="C722" s="832" t="s">
        <v>5026</v>
      </c>
      <c r="D722" s="832" t="s">
        <v>5900</v>
      </c>
      <c r="E722" s="832" t="s">
        <v>5901</v>
      </c>
      <c r="F722" s="849"/>
      <c r="G722" s="849"/>
      <c r="H722" s="849"/>
      <c r="I722" s="849"/>
      <c r="J722" s="849">
        <v>3</v>
      </c>
      <c r="K722" s="849">
        <v>175.8</v>
      </c>
      <c r="L722" s="849">
        <v>1</v>
      </c>
      <c r="M722" s="849">
        <v>58.6</v>
      </c>
      <c r="N722" s="849"/>
      <c r="O722" s="849"/>
      <c r="P722" s="837"/>
      <c r="Q722" s="850"/>
    </row>
    <row r="723" spans="1:17" ht="14.4" customHeight="1" x14ac:dyDescent="0.3">
      <c r="A723" s="831" t="s">
        <v>583</v>
      </c>
      <c r="B723" s="832" t="s">
        <v>4973</v>
      </c>
      <c r="C723" s="832" t="s">
        <v>5026</v>
      </c>
      <c r="D723" s="832" t="s">
        <v>5902</v>
      </c>
      <c r="E723" s="832" t="s">
        <v>5901</v>
      </c>
      <c r="F723" s="849">
        <v>2</v>
      </c>
      <c r="G723" s="849">
        <v>193.2</v>
      </c>
      <c r="H723" s="849">
        <v>0.66666666666666674</v>
      </c>
      <c r="I723" s="849">
        <v>96.6</v>
      </c>
      <c r="J723" s="849">
        <v>3</v>
      </c>
      <c r="K723" s="849">
        <v>289.79999999999995</v>
      </c>
      <c r="L723" s="849">
        <v>1</v>
      </c>
      <c r="M723" s="849">
        <v>96.59999999999998</v>
      </c>
      <c r="N723" s="849">
        <v>4</v>
      </c>
      <c r="O723" s="849">
        <v>386.4</v>
      </c>
      <c r="P723" s="837">
        <v>1.3333333333333335</v>
      </c>
      <c r="Q723" s="850">
        <v>96.6</v>
      </c>
    </row>
    <row r="724" spans="1:17" ht="14.4" customHeight="1" x14ac:dyDescent="0.3">
      <c r="A724" s="831" t="s">
        <v>583</v>
      </c>
      <c r="B724" s="832" t="s">
        <v>4973</v>
      </c>
      <c r="C724" s="832" t="s">
        <v>5026</v>
      </c>
      <c r="D724" s="832" t="s">
        <v>5903</v>
      </c>
      <c r="E724" s="832" t="s">
        <v>5904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5808.82</v>
      </c>
      <c r="P724" s="837"/>
      <c r="Q724" s="850">
        <v>5808.82</v>
      </c>
    </row>
    <row r="725" spans="1:17" ht="14.4" customHeight="1" x14ac:dyDescent="0.3">
      <c r="A725" s="831" t="s">
        <v>583</v>
      </c>
      <c r="B725" s="832" t="s">
        <v>4973</v>
      </c>
      <c r="C725" s="832" t="s">
        <v>5026</v>
      </c>
      <c r="D725" s="832" t="s">
        <v>5905</v>
      </c>
      <c r="E725" s="832" t="s">
        <v>5906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8224.58</v>
      </c>
      <c r="P725" s="837"/>
      <c r="Q725" s="850">
        <v>8224.58</v>
      </c>
    </row>
    <row r="726" spans="1:17" ht="14.4" customHeight="1" x14ac:dyDescent="0.3">
      <c r="A726" s="831" t="s">
        <v>583</v>
      </c>
      <c r="B726" s="832" t="s">
        <v>4973</v>
      </c>
      <c r="C726" s="832" t="s">
        <v>5026</v>
      </c>
      <c r="D726" s="832" t="s">
        <v>5907</v>
      </c>
      <c r="E726" s="832" t="s">
        <v>5908</v>
      </c>
      <c r="F726" s="849">
        <v>2</v>
      </c>
      <c r="G726" s="849">
        <v>5594.3</v>
      </c>
      <c r="H726" s="849"/>
      <c r="I726" s="849">
        <v>2797.15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583</v>
      </c>
      <c r="B727" s="832" t="s">
        <v>4973</v>
      </c>
      <c r="C727" s="832" t="s">
        <v>5026</v>
      </c>
      <c r="D727" s="832" t="s">
        <v>5909</v>
      </c>
      <c r="E727" s="832" t="s">
        <v>5910</v>
      </c>
      <c r="F727" s="849"/>
      <c r="G727" s="849"/>
      <c r="H727" s="849"/>
      <c r="I727" s="849"/>
      <c r="J727" s="849">
        <v>1</v>
      </c>
      <c r="K727" s="849">
        <v>3278.02</v>
      </c>
      <c r="L727" s="849">
        <v>1</v>
      </c>
      <c r="M727" s="849">
        <v>3278.02</v>
      </c>
      <c r="N727" s="849">
        <v>1</v>
      </c>
      <c r="O727" s="849">
        <v>3278.02</v>
      </c>
      <c r="P727" s="837">
        <v>1</v>
      </c>
      <c r="Q727" s="850">
        <v>3278.02</v>
      </c>
    </row>
    <row r="728" spans="1:17" ht="14.4" customHeight="1" x14ac:dyDescent="0.3">
      <c r="A728" s="831" t="s">
        <v>583</v>
      </c>
      <c r="B728" s="832" t="s">
        <v>4973</v>
      </c>
      <c r="C728" s="832" t="s">
        <v>5026</v>
      </c>
      <c r="D728" s="832" t="s">
        <v>5911</v>
      </c>
      <c r="E728" s="832" t="s">
        <v>5912</v>
      </c>
      <c r="F728" s="849"/>
      <c r="G728" s="849"/>
      <c r="H728" s="849"/>
      <c r="I728" s="849"/>
      <c r="J728" s="849"/>
      <c r="K728" s="849"/>
      <c r="L728" s="849"/>
      <c r="M728" s="849"/>
      <c r="N728" s="849">
        <v>3</v>
      </c>
      <c r="O728" s="849">
        <v>20905.53</v>
      </c>
      <c r="P728" s="837"/>
      <c r="Q728" s="850">
        <v>6968.5099999999993</v>
      </c>
    </row>
    <row r="729" spans="1:17" ht="14.4" customHeight="1" x14ac:dyDescent="0.3">
      <c r="A729" s="831" t="s">
        <v>583</v>
      </c>
      <c r="B729" s="832" t="s">
        <v>4973</v>
      </c>
      <c r="C729" s="832" t="s">
        <v>5026</v>
      </c>
      <c r="D729" s="832" t="s">
        <v>5913</v>
      </c>
      <c r="E729" s="832" t="s">
        <v>5912</v>
      </c>
      <c r="F729" s="849">
        <v>1</v>
      </c>
      <c r="G729" s="849">
        <v>8342.73</v>
      </c>
      <c r="H729" s="849"/>
      <c r="I729" s="849">
        <v>8342.73</v>
      </c>
      <c r="J729" s="849"/>
      <c r="K729" s="849"/>
      <c r="L729" s="849"/>
      <c r="M729" s="849"/>
      <c r="N729" s="849">
        <v>1</v>
      </c>
      <c r="O729" s="849">
        <v>8342.73</v>
      </c>
      <c r="P729" s="837"/>
      <c r="Q729" s="850">
        <v>8342.73</v>
      </c>
    </row>
    <row r="730" spans="1:17" ht="14.4" customHeight="1" x14ac:dyDescent="0.3">
      <c r="A730" s="831" t="s">
        <v>583</v>
      </c>
      <c r="B730" s="832" t="s">
        <v>4973</v>
      </c>
      <c r="C730" s="832" t="s">
        <v>5026</v>
      </c>
      <c r="D730" s="832" t="s">
        <v>5914</v>
      </c>
      <c r="E730" s="832" t="s">
        <v>5915</v>
      </c>
      <c r="F730" s="849"/>
      <c r="G730" s="849"/>
      <c r="H730" s="849"/>
      <c r="I730" s="849"/>
      <c r="J730" s="849">
        <v>2</v>
      </c>
      <c r="K730" s="849">
        <v>2381.56</v>
      </c>
      <c r="L730" s="849">
        <v>1</v>
      </c>
      <c r="M730" s="849">
        <v>1190.78</v>
      </c>
      <c r="N730" s="849"/>
      <c r="O730" s="849"/>
      <c r="P730" s="837"/>
      <c r="Q730" s="850"/>
    </row>
    <row r="731" spans="1:17" ht="14.4" customHeight="1" x14ac:dyDescent="0.3">
      <c r="A731" s="831" t="s">
        <v>583</v>
      </c>
      <c r="B731" s="832" t="s">
        <v>4973</v>
      </c>
      <c r="C731" s="832" t="s">
        <v>5026</v>
      </c>
      <c r="D731" s="832" t="s">
        <v>5916</v>
      </c>
      <c r="E731" s="832" t="s">
        <v>5915</v>
      </c>
      <c r="F731" s="849"/>
      <c r="G731" s="849"/>
      <c r="H731" s="849"/>
      <c r="I731" s="849"/>
      <c r="J731" s="849">
        <v>1</v>
      </c>
      <c r="K731" s="849">
        <v>1226.02</v>
      </c>
      <c r="L731" s="849">
        <v>1</v>
      </c>
      <c r="M731" s="849">
        <v>1226.02</v>
      </c>
      <c r="N731" s="849"/>
      <c r="O731" s="849"/>
      <c r="P731" s="837"/>
      <c r="Q731" s="850"/>
    </row>
    <row r="732" spans="1:17" ht="14.4" customHeight="1" x14ac:dyDescent="0.3">
      <c r="A732" s="831" t="s">
        <v>583</v>
      </c>
      <c r="B732" s="832" t="s">
        <v>4973</v>
      </c>
      <c r="C732" s="832" t="s">
        <v>5026</v>
      </c>
      <c r="D732" s="832" t="s">
        <v>5917</v>
      </c>
      <c r="E732" s="832" t="s">
        <v>5918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13666.42</v>
      </c>
      <c r="P732" s="837"/>
      <c r="Q732" s="850">
        <v>13666.42</v>
      </c>
    </row>
    <row r="733" spans="1:17" ht="14.4" customHeight="1" x14ac:dyDescent="0.3">
      <c r="A733" s="831" t="s">
        <v>583</v>
      </c>
      <c r="B733" s="832" t="s">
        <v>4973</v>
      </c>
      <c r="C733" s="832" t="s">
        <v>5026</v>
      </c>
      <c r="D733" s="832" t="s">
        <v>5919</v>
      </c>
      <c r="E733" s="832" t="s">
        <v>5920</v>
      </c>
      <c r="F733" s="849"/>
      <c r="G733" s="849"/>
      <c r="H733" s="849"/>
      <c r="I733" s="849"/>
      <c r="J733" s="849">
        <v>1</v>
      </c>
      <c r="K733" s="849">
        <v>16913</v>
      </c>
      <c r="L733" s="849">
        <v>1</v>
      </c>
      <c r="M733" s="849">
        <v>16913</v>
      </c>
      <c r="N733" s="849"/>
      <c r="O733" s="849"/>
      <c r="P733" s="837"/>
      <c r="Q733" s="850"/>
    </row>
    <row r="734" spans="1:17" ht="14.4" customHeight="1" x14ac:dyDescent="0.3">
      <c r="A734" s="831" t="s">
        <v>583</v>
      </c>
      <c r="B734" s="832" t="s">
        <v>4973</v>
      </c>
      <c r="C734" s="832" t="s">
        <v>5026</v>
      </c>
      <c r="D734" s="832" t="s">
        <v>5921</v>
      </c>
      <c r="E734" s="832" t="s">
        <v>5922</v>
      </c>
      <c r="F734" s="849"/>
      <c r="G734" s="849"/>
      <c r="H734" s="849"/>
      <c r="I734" s="849"/>
      <c r="J734" s="849">
        <v>1</v>
      </c>
      <c r="K734" s="849">
        <v>9701.4</v>
      </c>
      <c r="L734" s="849">
        <v>1</v>
      </c>
      <c r="M734" s="849">
        <v>9701.4</v>
      </c>
      <c r="N734" s="849"/>
      <c r="O734" s="849"/>
      <c r="P734" s="837"/>
      <c r="Q734" s="850"/>
    </row>
    <row r="735" spans="1:17" ht="14.4" customHeight="1" x14ac:dyDescent="0.3">
      <c r="A735" s="831" t="s">
        <v>583</v>
      </c>
      <c r="B735" s="832" t="s">
        <v>4973</v>
      </c>
      <c r="C735" s="832" t="s">
        <v>5026</v>
      </c>
      <c r="D735" s="832" t="s">
        <v>5923</v>
      </c>
      <c r="E735" s="832" t="s">
        <v>5922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11132.62</v>
      </c>
      <c r="P735" s="837"/>
      <c r="Q735" s="850">
        <v>11132.62</v>
      </c>
    </row>
    <row r="736" spans="1:17" ht="14.4" customHeight="1" x14ac:dyDescent="0.3">
      <c r="A736" s="831" t="s">
        <v>583</v>
      </c>
      <c r="B736" s="832" t="s">
        <v>4973</v>
      </c>
      <c r="C736" s="832" t="s">
        <v>5026</v>
      </c>
      <c r="D736" s="832" t="s">
        <v>5924</v>
      </c>
      <c r="E736" s="832" t="s">
        <v>5925</v>
      </c>
      <c r="F736" s="849">
        <v>1</v>
      </c>
      <c r="G736" s="849">
        <v>4142.3500000000004</v>
      </c>
      <c r="H736" s="849"/>
      <c r="I736" s="849">
        <v>4142.3500000000004</v>
      </c>
      <c r="J736" s="849"/>
      <c r="K736" s="849"/>
      <c r="L736" s="849"/>
      <c r="M736" s="849"/>
      <c r="N736" s="849"/>
      <c r="O736" s="849"/>
      <c r="P736" s="837"/>
      <c r="Q736" s="850"/>
    </row>
    <row r="737" spans="1:17" ht="14.4" customHeight="1" x14ac:dyDescent="0.3">
      <c r="A737" s="831" t="s">
        <v>583</v>
      </c>
      <c r="B737" s="832" t="s">
        <v>4973</v>
      </c>
      <c r="C737" s="832" t="s">
        <v>5026</v>
      </c>
      <c r="D737" s="832" t="s">
        <v>5926</v>
      </c>
      <c r="E737" s="832" t="s">
        <v>5927</v>
      </c>
      <c r="F737" s="849">
        <v>1</v>
      </c>
      <c r="G737" s="849">
        <v>218.67</v>
      </c>
      <c r="H737" s="849">
        <v>0.5</v>
      </c>
      <c r="I737" s="849">
        <v>218.67</v>
      </c>
      <c r="J737" s="849">
        <v>2</v>
      </c>
      <c r="K737" s="849">
        <v>437.34</v>
      </c>
      <c r="L737" s="849">
        <v>1</v>
      </c>
      <c r="M737" s="849">
        <v>218.67</v>
      </c>
      <c r="N737" s="849"/>
      <c r="O737" s="849"/>
      <c r="P737" s="837"/>
      <c r="Q737" s="850"/>
    </row>
    <row r="738" spans="1:17" ht="14.4" customHeight="1" x14ac:dyDescent="0.3">
      <c r="A738" s="831" t="s">
        <v>583</v>
      </c>
      <c r="B738" s="832" t="s">
        <v>4973</v>
      </c>
      <c r="C738" s="832" t="s">
        <v>5026</v>
      </c>
      <c r="D738" s="832" t="s">
        <v>5928</v>
      </c>
      <c r="E738" s="832" t="s">
        <v>5929</v>
      </c>
      <c r="F738" s="849"/>
      <c r="G738" s="849"/>
      <c r="H738" s="849"/>
      <c r="I738" s="849"/>
      <c r="J738" s="849">
        <v>2</v>
      </c>
      <c r="K738" s="849">
        <v>3529.86</v>
      </c>
      <c r="L738" s="849">
        <v>1</v>
      </c>
      <c r="M738" s="849">
        <v>1764.93</v>
      </c>
      <c r="N738" s="849"/>
      <c r="O738" s="849"/>
      <c r="P738" s="837"/>
      <c r="Q738" s="850"/>
    </row>
    <row r="739" spans="1:17" ht="14.4" customHeight="1" x14ac:dyDescent="0.3">
      <c r="A739" s="831" t="s">
        <v>583</v>
      </c>
      <c r="B739" s="832" t="s">
        <v>4973</v>
      </c>
      <c r="C739" s="832" t="s">
        <v>5026</v>
      </c>
      <c r="D739" s="832" t="s">
        <v>5930</v>
      </c>
      <c r="E739" s="832" t="s">
        <v>5929</v>
      </c>
      <c r="F739" s="849"/>
      <c r="G739" s="849"/>
      <c r="H739" s="849"/>
      <c r="I739" s="849"/>
      <c r="J739" s="849">
        <v>1</v>
      </c>
      <c r="K739" s="849">
        <v>1783.48</v>
      </c>
      <c r="L739" s="849">
        <v>1</v>
      </c>
      <c r="M739" s="849">
        <v>1783.48</v>
      </c>
      <c r="N739" s="849"/>
      <c r="O739" s="849"/>
      <c r="P739" s="837"/>
      <c r="Q739" s="850"/>
    </row>
    <row r="740" spans="1:17" ht="14.4" customHeight="1" x14ac:dyDescent="0.3">
      <c r="A740" s="831" t="s">
        <v>583</v>
      </c>
      <c r="B740" s="832" t="s">
        <v>4973</v>
      </c>
      <c r="C740" s="832" t="s">
        <v>5026</v>
      </c>
      <c r="D740" s="832" t="s">
        <v>5931</v>
      </c>
      <c r="E740" s="832" t="s">
        <v>5932</v>
      </c>
      <c r="F740" s="849"/>
      <c r="G740" s="849"/>
      <c r="H740" s="849"/>
      <c r="I740" s="849"/>
      <c r="J740" s="849">
        <v>1</v>
      </c>
      <c r="K740" s="849">
        <v>2707</v>
      </c>
      <c r="L740" s="849">
        <v>1</v>
      </c>
      <c r="M740" s="849">
        <v>2707</v>
      </c>
      <c r="N740" s="849"/>
      <c r="O740" s="849"/>
      <c r="P740" s="837"/>
      <c r="Q740" s="850"/>
    </row>
    <row r="741" spans="1:17" ht="14.4" customHeight="1" x14ac:dyDescent="0.3">
      <c r="A741" s="831" t="s">
        <v>583</v>
      </c>
      <c r="B741" s="832" t="s">
        <v>4973</v>
      </c>
      <c r="C741" s="832" t="s">
        <v>5026</v>
      </c>
      <c r="D741" s="832" t="s">
        <v>5933</v>
      </c>
      <c r="E741" s="832" t="s">
        <v>5934</v>
      </c>
      <c r="F741" s="849"/>
      <c r="G741" s="849"/>
      <c r="H741" s="849"/>
      <c r="I741" s="849"/>
      <c r="J741" s="849">
        <v>1</v>
      </c>
      <c r="K741" s="849">
        <v>4608</v>
      </c>
      <c r="L741" s="849">
        <v>1</v>
      </c>
      <c r="M741" s="849">
        <v>4608</v>
      </c>
      <c r="N741" s="849"/>
      <c r="O741" s="849"/>
      <c r="P741" s="837"/>
      <c r="Q741" s="850"/>
    </row>
    <row r="742" spans="1:17" ht="14.4" customHeight="1" x14ac:dyDescent="0.3">
      <c r="A742" s="831" t="s">
        <v>583</v>
      </c>
      <c r="B742" s="832" t="s">
        <v>4973</v>
      </c>
      <c r="C742" s="832" t="s">
        <v>5026</v>
      </c>
      <c r="D742" s="832" t="s">
        <v>5935</v>
      </c>
      <c r="E742" s="832" t="s">
        <v>5936</v>
      </c>
      <c r="F742" s="849"/>
      <c r="G742" s="849"/>
      <c r="H742" s="849"/>
      <c r="I742" s="849"/>
      <c r="J742" s="849">
        <v>2</v>
      </c>
      <c r="K742" s="849">
        <v>5414</v>
      </c>
      <c r="L742" s="849">
        <v>1</v>
      </c>
      <c r="M742" s="849">
        <v>2707</v>
      </c>
      <c r="N742" s="849"/>
      <c r="O742" s="849"/>
      <c r="P742" s="837"/>
      <c r="Q742" s="850"/>
    </row>
    <row r="743" spans="1:17" ht="14.4" customHeight="1" x14ac:dyDescent="0.3">
      <c r="A743" s="831" t="s">
        <v>583</v>
      </c>
      <c r="B743" s="832" t="s">
        <v>4973</v>
      </c>
      <c r="C743" s="832" t="s">
        <v>5026</v>
      </c>
      <c r="D743" s="832" t="s">
        <v>5937</v>
      </c>
      <c r="E743" s="832" t="s">
        <v>5787</v>
      </c>
      <c r="F743" s="849">
        <v>5</v>
      </c>
      <c r="G743" s="849">
        <v>6933.25</v>
      </c>
      <c r="H743" s="849">
        <v>5</v>
      </c>
      <c r="I743" s="849">
        <v>1386.65</v>
      </c>
      <c r="J743" s="849">
        <v>1</v>
      </c>
      <c r="K743" s="849">
        <v>1386.65</v>
      </c>
      <c r="L743" s="849">
        <v>1</v>
      </c>
      <c r="M743" s="849">
        <v>1386.65</v>
      </c>
      <c r="N743" s="849">
        <v>1</v>
      </c>
      <c r="O743" s="849">
        <v>1386.65</v>
      </c>
      <c r="P743" s="837">
        <v>1</v>
      </c>
      <c r="Q743" s="850">
        <v>1386.65</v>
      </c>
    </row>
    <row r="744" spans="1:17" ht="14.4" customHeight="1" x14ac:dyDescent="0.3">
      <c r="A744" s="831" t="s">
        <v>583</v>
      </c>
      <c r="B744" s="832" t="s">
        <v>4973</v>
      </c>
      <c r="C744" s="832" t="s">
        <v>5026</v>
      </c>
      <c r="D744" s="832" t="s">
        <v>5938</v>
      </c>
      <c r="E744" s="832" t="s">
        <v>5939</v>
      </c>
      <c r="F744" s="849">
        <v>6</v>
      </c>
      <c r="G744" s="849">
        <v>54838.14</v>
      </c>
      <c r="H744" s="849">
        <v>6</v>
      </c>
      <c r="I744" s="849">
        <v>9139.69</v>
      </c>
      <c r="J744" s="849">
        <v>1</v>
      </c>
      <c r="K744" s="849">
        <v>9139.69</v>
      </c>
      <c r="L744" s="849">
        <v>1</v>
      </c>
      <c r="M744" s="849">
        <v>9139.69</v>
      </c>
      <c r="N744" s="849">
        <v>1</v>
      </c>
      <c r="O744" s="849">
        <v>9139.69</v>
      </c>
      <c r="P744" s="837">
        <v>1</v>
      </c>
      <c r="Q744" s="850">
        <v>9139.69</v>
      </c>
    </row>
    <row r="745" spans="1:17" ht="14.4" customHeight="1" x14ac:dyDescent="0.3">
      <c r="A745" s="831" t="s">
        <v>583</v>
      </c>
      <c r="B745" s="832" t="s">
        <v>4973</v>
      </c>
      <c r="C745" s="832" t="s">
        <v>5026</v>
      </c>
      <c r="D745" s="832" t="s">
        <v>5940</v>
      </c>
      <c r="E745" s="832" t="s">
        <v>5941</v>
      </c>
      <c r="F745" s="849">
        <v>1</v>
      </c>
      <c r="G745" s="849">
        <v>2129.73</v>
      </c>
      <c r="H745" s="849">
        <v>0.25</v>
      </c>
      <c r="I745" s="849">
        <v>2129.73</v>
      </c>
      <c r="J745" s="849">
        <v>4</v>
      </c>
      <c r="K745" s="849">
        <v>8518.92</v>
      </c>
      <c r="L745" s="849">
        <v>1</v>
      </c>
      <c r="M745" s="849">
        <v>2129.73</v>
      </c>
      <c r="N745" s="849"/>
      <c r="O745" s="849"/>
      <c r="P745" s="837"/>
      <c r="Q745" s="850"/>
    </row>
    <row r="746" spans="1:17" ht="14.4" customHeight="1" x14ac:dyDescent="0.3">
      <c r="A746" s="831" t="s">
        <v>583</v>
      </c>
      <c r="B746" s="832" t="s">
        <v>4973</v>
      </c>
      <c r="C746" s="832" t="s">
        <v>5026</v>
      </c>
      <c r="D746" s="832" t="s">
        <v>5942</v>
      </c>
      <c r="E746" s="832" t="s">
        <v>5943</v>
      </c>
      <c r="F746" s="849">
        <v>1</v>
      </c>
      <c r="G746" s="849">
        <v>9341.16</v>
      </c>
      <c r="H746" s="849"/>
      <c r="I746" s="849">
        <v>9341.16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583</v>
      </c>
      <c r="B747" s="832" t="s">
        <v>4973</v>
      </c>
      <c r="C747" s="832" t="s">
        <v>5026</v>
      </c>
      <c r="D747" s="832" t="s">
        <v>5944</v>
      </c>
      <c r="E747" s="832" t="s">
        <v>5945</v>
      </c>
      <c r="F747" s="849"/>
      <c r="G747" s="849"/>
      <c r="H747" s="849"/>
      <c r="I747" s="849"/>
      <c r="J747" s="849">
        <v>1</v>
      </c>
      <c r="K747" s="849">
        <v>3960</v>
      </c>
      <c r="L747" s="849">
        <v>1</v>
      </c>
      <c r="M747" s="849">
        <v>3960</v>
      </c>
      <c r="N747" s="849"/>
      <c r="O747" s="849"/>
      <c r="P747" s="837"/>
      <c r="Q747" s="850"/>
    </row>
    <row r="748" spans="1:17" ht="14.4" customHeight="1" x14ac:dyDescent="0.3">
      <c r="A748" s="831" t="s">
        <v>583</v>
      </c>
      <c r="B748" s="832" t="s">
        <v>4973</v>
      </c>
      <c r="C748" s="832" t="s">
        <v>5026</v>
      </c>
      <c r="D748" s="832" t="s">
        <v>5946</v>
      </c>
      <c r="E748" s="832" t="s">
        <v>5947</v>
      </c>
      <c r="F748" s="849"/>
      <c r="G748" s="849"/>
      <c r="H748" s="849"/>
      <c r="I748" s="849"/>
      <c r="J748" s="849">
        <v>7</v>
      </c>
      <c r="K748" s="849">
        <v>3852.1</v>
      </c>
      <c r="L748" s="849">
        <v>1</v>
      </c>
      <c r="M748" s="849">
        <v>550.29999999999995</v>
      </c>
      <c r="N748" s="849"/>
      <c r="O748" s="849"/>
      <c r="P748" s="837"/>
      <c r="Q748" s="850"/>
    </row>
    <row r="749" spans="1:17" ht="14.4" customHeight="1" x14ac:dyDescent="0.3">
      <c r="A749" s="831" t="s">
        <v>583</v>
      </c>
      <c r="B749" s="832" t="s">
        <v>4973</v>
      </c>
      <c r="C749" s="832" t="s">
        <v>5026</v>
      </c>
      <c r="D749" s="832" t="s">
        <v>5948</v>
      </c>
      <c r="E749" s="832" t="s">
        <v>5949</v>
      </c>
      <c r="F749" s="849"/>
      <c r="G749" s="849"/>
      <c r="H749" s="849"/>
      <c r="I749" s="849"/>
      <c r="J749" s="849">
        <v>1</v>
      </c>
      <c r="K749" s="849">
        <v>10522.82</v>
      </c>
      <c r="L749" s="849">
        <v>1</v>
      </c>
      <c r="M749" s="849">
        <v>10522.82</v>
      </c>
      <c r="N749" s="849"/>
      <c r="O749" s="849"/>
      <c r="P749" s="837"/>
      <c r="Q749" s="850"/>
    </row>
    <row r="750" spans="1:17" ht="14.4" customHeight="1" x14ac:dyDescent="0.3">
      <c r="A750" s="831" t="s">
        <v>583</v>
      </c>
      <c r="B750" s="832" t="s">
        <v>4973</v>
      </c>
      <c r="C750" s="832" t="s">
        <v>5026</v>
      </c>
      <c r="D750" s="832" t="s">
        <v>5950</v>
      </c>
      <c r="E750" s="832" t="s">
        <v>5800</v>
      </c>
      <c r="F750" s="849">
        <v>7</v>
      </c>
      <c r="G750" s="849">
        <v>121304.4</v>
      </c>
      <c r="H750" s="849">
        <v>3.4999999999999996</v>
      </c>
      <c r="I750" s="849">
        <v>17329.2</v>
      </c>
      <c r="J750" s="849">
        <v>2</v>
      </c>
      <c r="K750" s="849">
        <v>34658.400000000001</v>
      </c>
      <c r="L750" s="849">
        <v>1</v>
      </c>
      <c r="M750" s="849">
        <v>17329.2</v>
      </c>
      <c r="N750" s="849">
        <v>5</v>
      </c>
      <c r="O750" s="849">
        <v>86646</v>
      </c>
      <c r="P750" s="837">
        <v>2.5</v>
      </c>
      <c r="Q750" s="850">
        <v>17329.2</v>
      </c>
    </row>
    <row r="751" spans="1:17" ht="14.4" customHeight="1" x14ac:dyDescent="0.3">
      <c r="A751" s="831" t="s">
        <v>583</v>
      </c>
      <c r="B751" s="832" t="s">
        <v>4973</v>
      </c>
      <c r="C751" s="832" t="s">
        <v>5026</v>
      </c>
      <c r="D751" s="832" t="s">
        <v>5951</v>
      </c>
      <c r="E751" s="832" t="s">
        <v>5952</v>
      </c>
      <c r="F751" s="849"/>
      <c r="G751" s="849"/>
      <c r="H751" s="849"/>
      <c r="I751" s="849"/>
      <c r="J751" s="849">
        <v>4</v>
      </c>
      <c r="K751" s="849">
        <v>56660.08</v>
      </c>
      <c r="L751" s="849">
        <v>1</v>
      </c>
      <c r="M751" s="849">
        <v>14165.02</v>
      </c>
      <c r="N751" s="849"/>
      <c r="O751" s="849"/>
      <c r="P751" s="837"/>
      <c r="Q751" s="850"/>
    </row>
    <row r="752" spans="1:17" ht="14.4" customHeight="1" x14ac:dyDescent="0.3">
      <c r="A752" s="831" t="s">
        <v>583</v>
      </c>
      <c r="B752" s="832" t="s">
        <v>4973</v>
      </c>
      <c r="C752" s="832" t="s">
        <v>5026</v>
      </c>
      <c r="D752" s="832" t="s">
        <v>5953</v>
      </c>
      <c r="E752" s="832" t="s">
        <v>5952</v>
      </c>
      <c r="F752" s="849"/>
      <c r="G752" s="849"/>
      <c r="H752" s="849"/>
      <c r="I752" s="849"/>
      <c r="J752" s="849">
        <v>4</v>
      </c>
      <c r="K752" s="849">
        <v>13410.56</v>
      </c>
      <c r="L752" s="849">
        <v>1</v>
      </c>
      <c r="M752" s="849">
        <v>3352.64</v>
      </c>
      <c r="N752" s="849"/>
      <c r="O752" s="849"/>
      <c r="P752" s="837"/>
      <c r="Q752" s="850"/>
    </row>
    <row r="753" spans="1:17" ht="14.4" customHeight="1" x14ac:dyDescent="0.3">
      <c r="A753" s="831" t="s">
        <v>583</v>
      </c>
      <c r="B753" s="832" t="s">
        <v>4973</v>
      </c>
      <c r="C753" s="832" t="s">
        <v>5026</v>
      </c>
      <c r="D753" s="832" t="s">
        <v>5954</v>
      </c>
      <c r="E753" s="832" t="s">
        <v>5952</v>
      </c>
      <c r="F753" s="849"/>
      <c r="G753" s="849"/>
      <c r="H753" s="849"/>
      <c r="I753" s="849"/>
      <c r="J753" s="849">
        <v>4</v>
      </c>
      <c r="K753" s="849">
        <v>12855.04</v>
      </c>
      <c r="L753" s="849">
        <v>1</v>
      </c>
      <c r="M753" s="849">
        <v>3213.76</v>
      </c>
      <c r="N753" s="849"/>
      <c r="O753" s="849"/>
      <c r="P753" s="837"/>
      <c r="Q753" s="850"/>
    </row>
    <row r="754" spans="1:17" ht="14.4" customHeight="1" x14ac:dyDescent="0.3">
      <c r="A754" s="831" t="s">
        <v>583</v>
      </c>
      <c r="B754" s="832" t="s">
        <v>4973</v>
      </c>
      <c r="C754" s="832" t="s">
        <v>5026</v>
      </c>
      <c r="D754" s="832" t="s">
        <v>5955</v>
      </c>
      <c r="E754" s="832" t="s">
        <v>5952</v>
      </c>
      <c r="F754" s="849"/>
      <c r="G754" s="849"/>
      <c r="H754" s="849"/>
      <c r="I754" s="849"/>
      <c r="J754" s="849">
        <v>2</v>
      </c>
      <c r="K754" s="849">
        <v>8570.7199999999993</v>
      </c>
      <c r="L754" s="849">
        <v>1</v>
      </c>
      <c r="M754" s="849">
        <v>4285.3599999999997</v>
      </c>
      <c r="N754" s="849"/>
      <c r="O754" s="849"/>
      <c r="P754" s="837"/>
      <c r="Q754" s="850"/>
    </row>
    <row r="755" spans="1:17" ht="14.4" customHeight="1" x14ac:dyDescent="0.3">
      <c r="A755" s="831" t="s">
        <v>583</v>
      </c>
      <c r="B755" s="832" t="s">
        <v>4973</v>
      </c>
      <c r="C755" s="832" t="s">
        <v>5026</v>
      </c>
      <c r="D755" s="832" t="s">
        <v>5956</v>
      </c>
      <c r="E755" s="832" t="s">
        <v>5957</v>
      </c>
      <c r="F755" s="849"/>
      <c r="G755" s="849"/>
      <c r="H755" s="849"/>
      <c r="I755" s="849"/>
      <c r="J755" s="849"/>
      <c r="K755" s="849"/>
      <c r="L755" s="849"/>
      <c r="M755" s="849"/>
      <c r="N755" s="849">
        <v>5</v>
      </c>
      <c r="O755" s="849">
        <v>782.45</v>
      </c>
      <c r="P755" s="837"/>
      <c r="Q755" s="850">
        <v>156.49</v>
      </c>
    </row>
    <row r="756" spans="1:17" ht="14.4" customHeight="1" x14ac:dyDescent="0.3">
      <c r="A756" s="831" t="s">
        <v>583</v>
      </c>
      <c r="B756" s="832" t="s">
        <v>4973</v>
      </c>
      <c r="C756" s="832" t="s">
        <v>5026</v>
      </c>
      <c r="D756" s="832" t="s">
        <v>5958</v>
      </c>
      <c r="E756" s="832" t="s">
        <v>5959</v>
      </c>
      <c r="F756" s="849"/>
      <c r="G756" s="849"/>
      <c r="H756" s="849"/>
      <c r="I756" s="849"/>
      <c r="J756" s="849">
        <v>14</v>
      </c>
      <c r="K756" s="849">
        <v>2190.86</v>
      </c>
      <c r="L756" s="849">
        <v>1</v>
      </c>
      <c r="M756" s="849">
        <v>156.49</v>
      </c>
      <c r="N756" s="849">
        <v>4</v>
      </c>
      <c r="O756" s="849">
        <v>625.96</v>
      </c>
      <c r="P756" s="837">
        <v>0.2857142857142857</v>
      </c>
      <c r="Q756" s="850">
        <v>156.49</v>
      </c>
    </row>
    <row r="757" spans="1:17" ht="14.4" customHeight="1" x14ac:dyDescent="0.3">
      <c r="A757" s="831" t="s">
        <v>583</v>
      </c>
      <c r="B757" s="832" t="s">
        <v>4973</v>
      </c>
      <c r="C757" s="832" t="s">
        <v>5026</v>
      </c>
      <c r="D757" s="832" t="s">
        <v>5960</v>
      </c>
      <c r="E757" s="832" t="s">
        <v>5959</v>
      </c>
      <c r="F757" s="849"/>
      <c r="G757" s="849"/>
      <c r="H757" s="849"/>
      <c r="I757" s="849"/>
      <c r="J757" s="849">
        <v>19</v>
      </c>
      <c r="K757" s="849">
        <v>3268.76</v>
      </c>
      <c r="L757" s="849">
        <v>1</v>
      </c>
      <c r="M757" s="849">
        <v>172.04000000000002</v>
      </c>
      <c r="N757" s="849">
        <v>1</v>
      </c>
      <c r="O757" s="849">
        <v>172.04</v>
      </c>
      <c r="P757" s="837">
        <v>5.2631578947368418E-2</v>
      </c>
      <c r="Q757" s="850">
        <v>172.04</v>
      </c>
    </row>
    <row r="758" spans="1:17" ht="14.4" customHeight="1" x14ac:dyDescent="0.3">
      <c r="A758" s="831" t="s">
        <v>583</v>
      </c>
      <c r="B758" s="832" t="s">
        <v>4973</v>
      </c>
      <c r="C758" s="832" t="s">
        <v>5026</v>
      </c>
      <c r="D758" s="832" t="s">
        <v>5961</v>
      </c>
      <c r="E758" s="832" t="s">
        <v>5959</v>
      </c>
      <c r="F758" s="849"/>
      <c r="G758" s="849"/>
      <c r="H758" s="849"/>
      <c r="I758" s="849"/>
      <c r="J758" s="849">
        <v>4</v>
      </c>
      <c r="K758" s="849">
        <v>787.64</v>
      </c>
      <c r="L758" s="849">
        <v>1</v>
      </c>
      <c r="M758" s="849">
        <v>196.91</v>
      </c>
      <c r="N758" s="849"/>
      <c r="O758" s="849"/>
      <c r="P758" s="837"/>
      <c r="Q758" s="850"/>
    </row>
    <row r="759" spans="1:17" ht="14.4" customHeight="1" x14ac:dyDescent="0.3">
      <c r="A759" s="831" t="s">
        <v>583</v>
      </c>
      <c r="B759" s="832" t="s">
        <v>4973</v>
      </c>
      <c r="C759" s="832" t="s">
        <v>5026</v>
      </c>
      <c r="D759" s="832" t="s">
        <v>5962</v>
      </c>
      <c r="E759" s="832" t="s">
        <v>5959</v>
      </c>
      <c r="F759" s="849"/>
      <c r="G759" s="849"/>
      <c r="H759" s="849"/>
      <c r="I759" s="849"/>
      <c r="J759" s="849">
        <v>4</v>
      </c>
      <c r="K759" s="849">
        <v>1500.64</v>
      </c>
      <c r="L759" s="849">
        <v>1</v>
      </c>
      <c r="M759" s="849">
        <v>375.16</v>
      </c>
      <c r="N759" s="849"/>
      <c r="O759" s="849"/>
      <c r="P759" s="837"/>
      <c r="Q759" s="850"/>
    </row>
    <row r="760" spans="1:17" ht="14.4" customHeight="1" x14ac:dyDescent="0.3">
      <c r="A760" s="831" t="s">
        <v>583</v>
      </c>
      <c r="B760" s="832" t="s">
        <v>4973</v>
      </c>
      <c r="C760" s="832" t="s">
        <v>5026</v>
      </c>
      <c r="D760" s="832" t="s">
        <v>5963</v>
      </c>
      <c r="E760" s="832" t="s">
        <v>5959</v>
      </c>
      <c r="F760" s="849"/>
      <c r="G760" s="849"/>
      <c r="H760" s="849"/>
      <c r="I760" s="849"/>
      <c r="J760" s="849">
        <v>1</v>
      </c>
      <c r="K760" s="849">
        <v>417.65</v>
      </c>
      <c r="L760" s="849">
        <v>1</v>
      </c>
      <c r="M760" s="849">
        <v>417.65</v>
      </c>
      <c r="N760" s="849"/>
      <c r="O760" s="849"/>
      <c r="P760" s="837"/>
      <c r="Q760" s="850"/>
    </row>
    <row r="761" spans="1:17" ht="14.4" customHeight="1" x14ac:dyDescent="0.3">
      <c r="A761" s="831" t="s">
        <v>583</v>
      </c>
      <c r="B761" s="832" t="s">
        <v>4973</v>
      </c>
      <c r="C761" s="832" t="s">
        <v>5026</v>
      </c>
      <c r="D761" s="832" t="s">
        <v>5964</v>
      </c>
      <c r="E761" s="832" t="s">
        <v>5959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519.22</v>
      </c>
      <c r="P761" s="837"/>
      <c r="Q761" s="850">
        <v>519.22</v>
      </c>
    </row>
    <row r="762" spans="1:17" ht="14.4" customHeight="1" x14ac:dyDescent="0.3">
      <c r="A762" s="831" t="s">
        <v>583</v>
      </c>
      <c r="B762" s="832" t="s">
        <v>4973</v>
      </c>
      <c r="C762" s="832" t="s">
        <v>5026</v>
      </c>
      <c r="D762" s="832" t="s">
        <v>5965</v>
      </c>
      <c r="E762" s="832" t="s">
        <v>5966</v>
      </c>
      <c r="F762" s="849">
        <v>1</v>
      </c>
      <c r="G762" s="849">
        <v>563</v>
      </c>
      <c r="H762" s="849">
        <v>0.25</v>
      </c>
      <c r="I762" s="849">
        <v>563</v>
      </c>
      <c r="J762" s="849">
        <v>4</v>
      </c>
      <c r="K762" s="849">
        <v>2252</v>
      </c>
      <c r="L762" s="849">
        <v>1</v>
      </c>
      <c r="M762" s="849">
        <v>563</v>
      </c>
      <c r="N762" s="849"/>
      <c r="O762" s="849"/>
      <c r="P762" s="837"/>
      <c r="Q762" s="850"/>
    </row>
    <row r="763" spans="1:17" ht="14.4" customHeight="1" x14ac:dyDescent="0.3">
      <c r="A763" s="831" t="s">
        <v>583</v>
      </c>
      <c r="B763" s="832" t="s">
        <v>4973</v>
      </c>
      <c r="C763" s="832" t="s">
        <v>5026</v>
      </c>
      <c r="D763" s="832" t="s">
        <v>5967</v>
      </c>
      <c r="E763" s="832" t="s">
        <v>5968</v>
      </c>
      <c r="F763" s="849"/>
      <c r="G763" s="849"/>
      <c r="H763" s="849"/>
      <c r="I763" s="849"/>
      <c r="J763" s="849">
        <v>1</v>
      </c>
      <c r="K763" s="849">
        <v>10188.49</v>
      </c>
      <c r="L763" s="849">
        <v>1</v>
      </c>
      <c r="M763" s="849">
        <v>10188.49</v>
      </c>
      <c r="N763" s="849"/>
      <c r="O763" s="849"/>
      <c r="P763" s="837"/>
      <c r="Q763" s="850"/>
    </row>
    <row r="764" spans="1:17" ht="14.4" customHeight="1" x14ac:dyDescent="0.3">
      <c r="A764" s="831" t="s">
        <v>583</v>
      </c>
      <c r="B764" s="832" t="s">
        <v>4973</v>
      </c>
      <c r="C764" s="832" t="s">
        <v>5026</v>
      </c>
      <c r="D764" s="832" t="s">
        <v>5969</v>
      </c>
      <c r="E764" s="832" t="s">
        <v>5721</v>
      </c>
      <c r="F764" s="849">
        <v>2</v>
      </c>
      <c r="G764" s="849">
        <v>1875.82</v>
      </c>
      <c r="H764" s="849"/>
      <c r="I764" s="849">
        <v>937.91</v>
      </c>
      <c r="J764" s="849"/>
      <c r="K764" s="849"/>
      <c r="L764" s="849"/>
      <c r="M764" s="849"/>
      <c r="N764" s="849">
        <v>8</v>
      </c>
      <c r="O764" s="849">
        <v>7503.28</v>
      </c>
      <c r="P764" s="837"/>
      <c r="Q764" s="850">
        <v>937.91</v>
      </c>
    </row>
    <row r="765" spans="1:17" ht="14.4" customHeight="1" x14ac:dyDescent="0.3">
      <c r="A765" s="831" t="s">
        <v>583</v>
      </c>
      <c r="B765" s="832" t="s">
        <v>4973</v>
      </c>
      <c r="C765" s="832" t="s">
        <v>5026</v>
      </c>
      <c r="D765" s="832" t="s">
        <v>5970</v>
      </c>
      <c r="E765" s="832" t="s">
        <v>5798</v>
      </c>
      <c r="F765" s="849"/>
      <c r="G765" s="849"/>
      <c r="H765" s="849"/>
      <c r="I765" s="849"/>
      <c r="J765" s="849">
        <v>1</v>
      </c>
      <c r="K765" s="849">
        <v>682.96</v>
      </c>
      <c r="L765" s="849">
        <v>1</v>
      </c>
      <c r="M765" s="849">
        <v>682.96</v>
      </c>
      <c r="N765" s="849"/>
      <c r="O765" s="849"/>
      <c r="P765" s="837"/>
      <c r="Q765" s="850"/>
    </row>
    <row r="766" spans="1:17" ht="14.4" customHeight="1" x14ac:dyDescent="0.3">
      <c r="A766" s="831" t="s">
        <v>583</v>
      </c>
      <c r="B766" s="832" t="s">
        <v>4973</v>
      </c>
      <c r="C766" s="832" t="s">
        <v>5026</v>
      </c>
      <c r="D766" s="832" t="s">
        <v>5971</v>
      </c>
      <c r="E766" s="832" t="s">
        <v>5972</v>
      </c>
      <c r="F766" s="849"/>
      <c r="G766" s="849"/>
      <c r="H766" s="849"/>
      <c r="I766" s="849"/>
      <c r="J766" s="849"/>
      <c r="K766" s="849"/>
      <c r="L766" s="849"/>
      <c r="M766" s="849"/>
      <c r="N766" s="849">
        <v>2</v>
      </c>
      <c r="O766" s="849">
        <v>2425.1</v>
      </c>
      <c r="P766" s="837"/>
      <c r="Q766" s="850">
        <v>1212.55</v>
      </c>
    </row>
    <row r="767" spans="1:17" ht="14.4" customHeight="1" x14ac:dyDescent="0.3">
      <c r="A767" s="831" t="s">
        <v>583</v>
      </c>
      <c r="B767" s="832" t="s">
        <v>4973</v>
      </c>
      <c r="C767" s="832" t="s">
        <v>5026</v>
      </c>
      <c r="D767" s="832" t="s">
        <v>5973</v>
      </c>
      <c r="E767" s="832" t="s">
        <v>5974</v>
      </c>
      <c r="F767" s="849"/>
      <c r="G767" s="849"/>
      <c r="H767" s="849"/>
      <c r="I767" s="849"/>
      <c r="J767" s="849">
        <v>0.2</v>
      </c>
      <c r="K767" s="849">
        <v>1205.28</v>
      </c>
      <c r="L767" s="849">
        <v>1</v>
      </c>
      <c r="M767" s="849">
        <v>6026.4</v>
      </c>
      <c r="N767" s="849"/>
      <c r="O767" s="849"/>
      <c r="P767" s="837"/>
      <c r="Q767" s="850"/>
    </row>
    <row r="768" spans="1:17" ht="14.4" customHeight="1" x14ac:dyDescent="0.3">
      <c r="A768" s="831" t="s">
        <v>583</v>
      </c>
      <c r="B768" s="832" t="s">
        <v>4973</v>
      </c>
      <c r="C768" s="832" t="s">
        <v>5026</v>
      </c>
      <c r="D768" s="832" t="s">
        <v>5975</v>
      </c>
      <c r="E768" s="832" t="s">
        <v>5976</v>
      </c>
      <c r="F768" s="849"/>
      <c r="G768" s="849"/>
      <c r="H768" s="849"/>
      <c r="I768" s="849"/>
      <c r="J768" s="849">
        <v>1</v>
      </c>
      <c r="K768" s="849">
        <v>1430.18</v>
      </c>
      <c r="L768" s="849">
        <v>1</v>
      </c>
      <c r="M768" s="849">
        <v>1430.18</v>
      </c>
      <c r="N768" s="849">
        <v>6</v>
      </c>
      <c r="O768" s="849">
        <v>8581.08</v>
      </c>
      <c r="P768" s="837">
        <v>6</v>
      </c>
      <c r="Q768" s="850">
        <v>1430.18</v>
      </c>
    </row>
    <row r="769" spans="1:17" ht="14.4" customHeight="1" x14ac:dyDescent="0.3">
      <c r="A769" s="831" t="s">
        <v>583</v>
      </c>
      <c r="B769" s="832" t="s">
        <v>4973</v>
      </c>
      <c r="C769" s="832" t="s">
        <v>5026</v>
      </c>
      <c r="D769" s="832" t="s">
        <v>5977</v>
      </c>
      <c r="E769" s="832" t="s">
        <v>5978</v>
      </c>
      <c r="F769" s="849">
        <v>4</v>
      </c>
      <c r="G769" s="849">
        <v>4120</v>
      </c>
      <c r="H769" s="849"/>
      <c r="I769" s="849">
        <v>1030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583</v>
      </c>
      <c r="B770" s="832" t="s">
        <v>4973</v>
      </c>
      <c r="C770" s="832" t="s">
        <v>5026</v>
      </c>
      <c r="D770" s="832" t="s">
        <v>5979</v>
      </c>
      <c r="E770" s="832" t="s">
        <v>5980</v>
      </c>
      <c r="F770" s="849">
        <v>5</v>
      </c>
      <c r="G770" s="849">
        <v>2580</v>
      </c>
      <c r="H770" s="849">
        <v>5</v>
      </c>
      <c r="I770" s="849">
        <v>516</v>
      </c>
      <c r="J770" s="849">
        <v>1</v>
      </c>
      <c r="K770" s="849">
        <v>516</v>
      </c>
      <c r="L770" s="849">
        <v>1</v>
      </c>
      <c r="M770" s="849">
        <v>516</v>
      </c>
      <c r="N770" s="849"/>
      <c r="O770" s="849"/>
      <c r="P770" s="837"/>
      <c r="Q770" s="850"/>
    </row>
    <row r="771" spans="1:17" ht="14.4" customHeight="1" x14ac:dyDescent="0.3">
      <c r="A771" s="831" t="s">
        <v>583</v>
      </c>
      <c r="B771" s="832" t="s">
        <v>4973</v>
      </c>
      <c r="C771" s="832" t="s">
        <v>5026</v>
      </c>
      <c r="D771" s="832" t="s">
        <v>5981</v>
      </c>
      <c r="E771" s="832" t="s">
        <v>5982</v>
      </c>
      <c r="F771" s="849">
        <v>4</v>
      </c>
      <c r="G771" s="849">
        <v>1648</v>
      </c>
      <c r="H771" s="849">
        <v>4</v>
      </c>
      <c r="I771" s="849">
        <v>412</v>
      </c>
      <c r="J771" s="849">
        <v>1</v>
      </c>
      <c r="K771" s="849">
        <v>412</v>
      </c>
      <c r="L771" s="849">
        <v>1</v>
      </c>
      <c r="M771" s="849">
        <v>412</v>
      </c>
      <c r="N771" s="849"/>
      <c r="O771" s="849"/>
      <c r="P771" s="837"/>
      <c r="Q771" s="850"/>
    </row>
    <row r="772" spans="1:17" ht="14.4" customHeight="1" x14ac:dyDescent="0.3">
      <c r="A772" s="831" t="s">
        <v>583</v>
      </c>
      <c r="B772" s="832" t="s">
        <v>4973</v>
      </c>
      <c r="C772" s="832" t="s">
        <v>5026</v>
      </c>
      <c r="D772" s="832" t="s">
        <v>5983</v>
      </c>
      <c r="E772" s="832" t="s">
        <v>5984</v>
      </c>
      <c r="F772" s="849">
        <v>4</v>
      </c>
      <c r="G772" s="849">
        <v>33816</v>
      </c>
      <c r="H772" s="849">
        <v>4</v>
      </c>
      <c r="I772" s="849">
        <v>8454</v>
      </c>
      <c r="J772" s="849">
        <v>1</v>
      </c>
      <c r="K772" s="849">
        <v>8454</v>
      </c>
      <c r="L772" s="849">
        <v>1</v>
      </c>
      <c r="M772" s="849">
        <v>8454</v>
      </c>
      <c r="N772" s="849"/>
      <c r="O772" s="849"/>
      <c r="P772" s="837"/>
      <c r="Q772" s="850"/>
    </row>
    <row r="773" spans="1:17" ht="14.4" customHeight="1" x14ac:dyDescent="0.3">
      <c r="A773" s="831" t="s">
        <v>583</v>
      </c>
      <c r="B773" s="832" t="s">
        <v>4973</v>
      </c>
      <c r="C773" s="832" t="s">
        <v>5026</v>
      </c>
      <c r="D773" s="832" t="s">
        <v>5985</v>
      </c>
      <c r="E773" s="832" t="s">
        <v>5986</v>
      </c>
      <c r="F773" s="849">
        <v>3</v>
      </c>
      <c r="G773" s="849">
        <v>4079.13</v>
      </c>
      <c r="H773" s="849">
        <v>1</v>
      </c>
      <c r="I773" s="849">
        <v>1359.71</v>
      </c>
      <c r="J773" s="849">
        <v>3</v>
      </c>
      <c r="K773" s="849">
        <v>4079.13</v>
      </c>
      <c r="L773" s="849">
        <v>1</v>
      </c>
      <c r="M773" s="849">
        <v>1359.71</v>
      </c>
      <c r="N773" s="849">
        <v>4</v>
      </c>
      <c r="O773" s="849">
        <v>5438.84</v>
      </c>
      <c r="P773" s="837">
        <v>1.3333333333333333</v>
      </c>
      <c r="Q773" s="850">
        <v>1359.71</v>
      </c>
    </row>
    <row r="774" spans="1:17" ht="14.4" customHeight="1" x14ac:dyDescent="0.3">
      <c r="A774" s="831" t="s">
        <v>583</v>
      </c>
      <c r="B774" s="832" t="s">
        <v>4973</v>
      </c>
      <c r="C774" s="832" t="s">
        <v>5026</v>
      </c>
      <c r="D774" s="832" t="s">
        <v>5987</v>
      </c>
      <c r="E774" s="832" t="s">
        <v>5988</v>
      </c>
      <c r="F774" s="849">
        <v>4</v>
      </c>
      <c r="G774" s="849">
        <v>28361.119999999999</v>
      </c>
      <c r="H774" s="849">
        <v>1</v>
      </c>
      <c r="I774" s="849">
        <v>7090.28</v>
      </c>
      <c r="J774" s="849">
        <v>4</v>
      </c>
      <c r="K774" s="849">
        <v>28361.119999999999</v>
      </c>
      <c r="L774" s="849">
        <v>1</v>
      </c>
      <c r="M774" s="849">
        <v>7090.28</v>
      </c>
      <c r="N774" s="849">
        <v>4</v>
      </c>
      <c r="O774" s="849">
        <v>28361.119999999999</v>
      </c>
      <c r="P774" s="837">
        <v>1</v>
      </c>
      <c r="Q774" s="850">
        <v>7090.28</v>
      </c>
    </row>
    <row r="775" spans="1:17" ht="14.4" customHeight="1" x14ac:dyDescent="0.3">
      <c r="A775" s="831" t="s">
        <v>583</v>
      </c>
      <c r="B775" s="832" t="s">
        <v>4973</v>
      </c>
      <c r="C775" s="832" t="s">
        <v>5026</v>
      </c>
      <c r="D775" s="832" t="s">
        <v>5989</v>
      </c>
      <c r="E775" s="832" t="s">
        <v>5990</v>
      </c>
      <c r="F775" s="849"/>
      <c r="G775" s="849"/>
      <c r="H775" s="849"/>
      <c r="I775" s="849"/>
      <c r="J775" s="849">
        <v>1</v>
      </c>
      <c r="K775" s="849">
        <v>18507</v>
      </c>
      <c r="L775" s="849">
        <v>1</v>
      </c>
      <c r="M775" s="849">
        <v>18507</v>
      </c>
      <c r="N775" s="849"/>
      <c r="O775" s="849"/>
      <c r="P775" s="837"/>
      <c r="Q775" s="850"/>
    </row>
    <row r="776" spans="1:17" ht="14.4" customHeight="1" x14ac:dyDescent="0.3">
      <c r="A776" s="831" t="s">
        <v>583</v>
      </c>
      <c r="B776" s="832" t="s">
        <v>4973</v>
      </c>
      <c r="C776" s="832" t="s">
        <v>5026</v>
      </c>
      <c r="D776" s="832" t="s">
        <v>5991</v>
      </c>
      <c r="E776" s="832" t="s">
        <v>5959</v>
      </c>
      <c r="F776" s="849"/>
      <c r="G776" s="849"/>
      <c r="H776" s="849"/>
      <c r="I776" s="849"/>
      <c r="J776" s="849">
        <v>1</v>
      </c>
      <c r="K776" s="849">
        <v>417.65</v>
      </c>
      <c r="L776" s="849">
        <v>1</v>
      </c>
      <c r="M776" s="849">
        <v>417.65</v>
      </c>
      <c r="N776" s="849"/>
      <c r="O776" s="849"/>
      <c r="P776" s="837"/>
      <c r="Q776" s="850"/>
    </row>
    <row r="777" spans="1:17" ht="14.4" customHeight="1" x14ac:dyDescent="0.3">
      <c r="A777" s="831" t="s">
        <v>583</v>
      </c>
      <c r="B777" s="832" t="s">
        <v>4973</v>
      </c>
      <c r="C777" s="832" t="s">
        <v>5026</v>
      </c>
      <c r="D777" s="832" t="s">
        <v>5992</v>
      </c>
      <c r="E777" s="832" t="s">
        <v>5957</v>
      </c>
      <c r="F777" s="849"/>
      <c r="G777" s="849"/>
      <c r="H777" s="849"/>
      <c r="I777" s="849"/>
      <c r="J777" s="849"/>
      <c r="K777" s="849"/>
      <c r="L777" s="849"/>
      <c r="M777" s="849"/>
      <c r="N777" s="849">
        <v>12</v>
      </c>
      <c r="O777" s="849">
        <v>2362.92</v>
      </c>
      <c r="P777" s="837"/>
      <c r="Q777" s="850">
        <v>196.91</v>
      </c>
    </row>
    <row r="778" spans="1:17" ht="14.4" customHeight="1" x14ac:dyDescent="0.3">
      <c r="A778" s="831" t="s">
        <v>583</v>
      </c>
      <c r="B778" s="832" t="s">
        <v>4973</v>
      </c>
      <c r="C778" s="832" t="s">
        <v>5026</v>
      </c>
      <c r="D778" s="832" t="s">
        <v>5993</v>
      </c>
      <c r="E778" s="832" t="s">
        <v>5994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10033.799999999999</v>
      </c>
      <c r="P778" s="837"/>
      <c r="Q778" s="850">
        <v>10033.799999999999</v>
      </c>
    </row>
    <row r="779" spans="1:17" ht="14.4" customHeight="1" x14ac:dyDescent="0.3">
      <c r="A779" s="831" t="s">
        <v>583</v>
      </c>
      <c r="B779" s="832" t="s">
        <v>4973</v>
      </c>
      <c r="C779" s="832" t="s">
        <v>5026</v>
      </c>
      <c r="D779" s="832" t="s">
        <v>5995</v>
      </c>
      <c r="E779" s="832" t="s">
        <v>5996</v>
      </c>
      <c r="F779" s="849">
        <v>4</v>
      </c>
      <c r="G779" s="849">
        <v>4303</v>
      </c>
      <c r="H779" s="849">
        <v>4</v>
      </c>
      <c r="I779" s="849">
        <v>1075.75</v>
      </c>
      <c r="J779" s="849">
        <v>1</v>
      </c>
      <c r="K779" s="849">
        <v>1075.75</v>
      </c>
      <c r="L779" s="849">
        <v>1</v>
      </c>
      <c r="M779" s="849">
        <v>1075.75</v>
      </c>
      <c r="N779" s="849">
        <v>6</v>
      </c>
      <c r="O779" s="849">
        <v>6454.5</v>
      </c>
      <c r="P779" s="837">
        <v>6</v>
      </c>
      <c r="Q779" s="850">
        <v>1075.75</v>
      </c>
    </row>
    <row r="780" spans="1:17" ht="14.4" customHeight="1" x14ac:dyDescent="0.3">
      <c r="A780" s="831" t="s">
        <v>583</v>
      </c>
      <c r="B780" s="832" t="s">
        <v>4973</v>
      </c>
      <c r="C780" s="832" t="s">
        <v>5026</v>
      </c>
      <c r="D780" s="832" t="s">
        <v>5997</v>
      </c>
      <c r="E780" s="832" t="s">
        <v>5998</v>
      </c>
      <c r="F780" s="849">
        <v>1</v>
      </c>
      <c r="G780" s="849">
        <v>7438</v>
      </c>
      <c r="H780" s="849"/>
      <c r="I780" s="849">
        <v>7438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583</v>
      </c>
      <c r="B781" s="832" t="s">
        <v>4973</v>
      </c>
      <c r="C781" s="832" t="s">
        <v>5026</v>
      </c>
      <c r="D781" s="832" t="s">
        <v>5999</v>
      </c>
      <c r="E781" s="832" t="s">
        <v>6000</v>
      </c>
      <c r="F781" s="849">
        <v>11</v>
      </c>
      <c r="G781" s="849">
        <v>17784.03</v>
      </c>
      <c r="H781" s="849">
        <v>1.5714285714285714</v>
      </c>
      <c r="I781" s="849">
        <v>1616.7299999999998</v>
      </c>
      <c r="J781" s="849">
        <v>7</v>
      </c>
      <c r="K781" s="849">
        <v>11317.109999999999</v>
      </c>
      <c r="L781" s="849">
        <v>1</v>
      </c>
      <c r="M781" s="849">
        <v>1616.7299999999998</v>
      </c>
      <c r="N781" s="849">
        <v>9</v>
      </c>
      <c r="O781" s="849">
        <v>14550.57</v>
      </c>
      <c r="P781" s="837">
        <v>1.2857142857142858</v>
      </c>
      <c r="Q781" s="850">
        <v>1616.73</v>
      </c>
    </row>
    <row r="782" spans="1:17" ht="14.4" customHeight="1" x14ac:dyDescent="0.3">
      <c r="A782" s="831" t="s">
        <v>583</v>
      </c>
      <c r="B782" s="832" t="s">
        <v>4973</v>
      </c>
      <c r="C782" s="832" t="s">
        <v>5026</v>
      </c>
      <c r="D782" s="832" t="s">
        <v>6001</v>
      </c>
      <c r="E782" s="832" t="s">
        <v>6002</v>
      </c>
      <c r="F782" s="849">
        <v>1</v>
      </c>
      <c r="G782" s="849">
        <v>248.73</v>
      </c>
      <c r="H782" s="849">
        <v>0.25</v>
      </c>
      <c r="I782" s="849">
        <v>248.73</v>
      </c>
      <c r="J782" s="849">
        <v>4</v>
      </c>
      <c r="K782" s="849">
        <v>994.92</v>
      </c>
      <c r="L782" s="849">
        <v>1</v>
      </c>
      <c r="M782" s="849">
        <v>248.73</v>
      </c>
      <c r="N782" s="849"/>
      <c r="O782" s="849"/>
      <c r="P782" s="837"/>
      <c r="Q782" s="850"/>
    </row>
    <row r="783" spans="1:17" ht="14.4" customHeight="1" x14ac:dyDescent="0.3">
      <c r="A783" s="831" t="s">
        <v>583</v>
      </c>
      <c r="B783" s="832" t="s">
        <v>4973</v>
      </c>
      <c r="C783" s="832" t="s">
        <v>5026</v>
      </c>
      <c r="D783" s="832" t="s">
        <v>6003</v>
      </c>
      <c r="E783" s="832" t="s">
        <v>6004</v>
      </c>
      <c r="F783" s="849">
        <v>1</v>
      </c>
      <c r="G783" s="849">
        <v>10707.71</v>
      </c>
      <c r="H783" s="849"/>
      <c r="I783" s="849">
        <v>10707.71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583</v>
      </c>
      <c r="B784" s="832" t="s">
        <v>4973</v>
      </c>
      <c r="C784" s="832" t="s">
        <v>5026</v>
      </c>
      <c r="D784" s="832" t="s">
        <v>6005</v>
      </c>
      <c r="E784" s="832" t="s">
        <v>6006</v>
      </c>
      <c r="F784" s="849">
        <v>2</v>
      </c>
      <c r="G784" s="849">
        <v>2553.6</v>
      </c>
      <c r="H784" s="849"/>
      <c r="I784" s="849">
        <v>1276.8</v>
      </c>
      <c r="J784" s="849"/>
      <c r="K784" s="849"/>
      <c r="L784" s="849"/>
      <c r="M784" s="849"/>
      <c r="N784" s="849">
        <v>1</v>
      </c>
      <c r="O784" s="849">
        <v>1276.8</v>
      </c>
      <c r="P784" s="837"/>
      <c r="Q784" s="850">
        <v>1276.8</v>
      </c>
    </row>
    <row r="785" spans="1:17" ht="14.4" customHeight="1" x14ac:dyDescent="0.3">
      <c r="A785" s="831" t="s">
        <v>583</v>
      </c>
      <c r="B785" s="832" t="s">
        <v>4973</v>
      </c>
      <c r="C785" s="832" t="s">
        <v>5026</v>
      </c>
      <c r="D785" s="832" t="s">
        <v>6007</v>
      </c>
      <c r="E785" s="832" t="s">
        <v>6008</v>
      </c>
      <c r="F785" s="849"/>
      <c r="G785" s="849"/>
      <c r="H785" s="849"/>
      <c r="I785" s="849"/>
      <c r="J785" s="849"/>
      <c r="K785" s="849"/>
      <c r="L785" s="849"/>
      <c r="M785" s="849"/>
      <c r="N785" s="849">
        <v>2</v>
      </c>
      <c r="O785" s="849">
        <v>177.8</v>
      </c>
      <c r="P785" s="837"/>
      <c r="Q785" s="850">
        <v>88.9</v>
      </c>
    </row>
    <row r="786" spans="1:17" ht="14.4" customHeight="1" x14ac:dyDescent="0.3">
      <c r="A786" s="831" t="s">
        <v>583</v>
      </c>
      <c r="B786" s="832" t="s">
        <v>4973</v>
      </c>
      <c r="C786" s="832" t="s">
        <v>5026</v>
      </c>
      <c r="D786" s="832" t="s">
        <v>6009</v>
      </c>
      <c r="E786" s="832" t="s">
        <v>6010</v>
      </c>
      <c r="F786" s="849"/>
      <c r="G786" s="849"/>
      <c r="H786" s="849"/>
      <c r="I786" s="849"/>
      <c r="J786" s="849">
        <v>2</v>
      </c>
      <c r="K786" s="849">
        <v>36570</v>
      </c>
      <c r="L786" s="849">
        <v>1</v>
      </c>
      <c r="M786" s="849">
        <v>18285</v>
      </c>
      <c r="N786" s="849">
        <v>2</v>
      </c>
      <c r="O786" s="849">
        <v>36570</v>
      </c>
      <c r="P786" s="837">
        <v>1</v>
      </c>
      <c r="Q786" s="850">
        <v>18285</v>
      </c>
    </row>
    <row r="787" spans="1:17" ht="14.4" customHeight="1" x14ac:dyDescent="0.3">
      <c r="A787" s="831" t="s">
        <v>583</v>
      </c>
      <c r="B787" s="832" t="s">
        <v>4973</v>
      </c>
      <c r="C787" s="832" t="s">
        <v>5026</v>
      </c>
      <c r="D787" s="832" t="s">
        <v>6011</v>
      </c>
      <c r="E787" s="832" t="s">
        <v>6012</v>
      </c>
      <c r="F787" s="849">
        <v>1</v>
      </c>
      <c r="G787" s="849">
        <v>39232</v>
      </c>
      <c r="H787" s="849"/>
      <c r="I787" s="849">
        <v>39232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583</v>
      </c>
      <c r="B788" s="832" t="s">
        <v>4973</v>
      </c>
      <c r="C788" s="832" t="s">
        <v>5026</v>
      </c>
      <c r="D788" s="832" t="s">
        <v>6013</v>
      </c>
      <c r="E788" s="832" t="s">
        <v>6014</v>
      </c>
      <c r="F788" s="849">
        <v>1.2000000000000002</v>
      </c>
      <c r="G788" s="849">
        <v>80.400000000000006</v>
      </c>
      <c r="H788" s="849">
        <v>1.2000000000000002</v>
      </c>
      <c r="I788" s="849">
        <v>67</v>
      </c>
      <c r="J788" s="849">
        <v>1</v>
      </c>
      <c r="K788" s="849">
        <v>67</v>
      </c>
      <c r="L788" s="849">
        <v>1</v>
      </c>
      <c r="M788" s="849">
        <v>67</v>
      </c>
      <c r="N788" s="849">
        <v>2.2000000000000002</v>
      </c>
      <c r="O788" s="849">
        <v>147.4</v>
      </c>
      <c r="P788" s="837">
        <v>2.2000000000000002</v>
      </c>
      <c r="Q788" s="850">
        <v>67</v>
      </c>
    </row>
    <row r="789" spans="1:17" ht="14.4" customHeight="1" x14ac:dyDescent="0.3">
      <c r="A789" s="831" t="s">
        <v>583</v>
      </c>
      <c r="B789" s="832" t="s">
        <v>4973</v>
      </c>
      <c r="C789" s="832" t="s">
        <v>5026</v>
      </c>
      <c r="D789" s="832" t="s">
        <v>6015</v>
      </c>
      <c r="E789" s="832" t="s">
        <v>5837</v>
      </c>
      <c r="F789" s="849">
        <v>2</v>
      </c>
      <c r="G789" s="849">
        <v>10753.3</v>
      </c>
      <c r="H789" s="849"/>
      <c r="I789" s="849">
        <v>5376.65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583</v>
      </c>
      <c r="B790" s="832" t="s">
        <v>4973</v>
      </c>
      <c r="C790" s="832" t="s">
        <v>5026</v>
      </c>
      <c r="D790" s="832" t="s">
        <v>6016</v>
      </c>
      <c r="E790" s="832" t="s">
        <v>5959</v>
      </c>
      <c r="F790" s="849"/>
      <c r="G790" s="849"/>
      <c r="H790" s="849"/>
      <c r="I790" s="849"/>
      <c r="J790" s="849">
        <v>1</v>
      </c>
      <c r="K790" s="849">
        <v>555.49</v>
      </c>
      <c r="L790" s="849">
        <v>1</v>
      </c>
      <c r="M790" s="849">
        <v>555.49</v>
      </c>
      <c r="N790" s="849"/>
      <c r="O790" s="849"/>
      <c r="P790" s="837"/>
      <c r="Q790" s="850"/>
    </row>
    <row r="791" spans="1:17" ht="14.4" customHeight="1" x14ac:dyDescent="0.3">
      <c r="A791" s="831" t="s">
        <v>583</v>
      </c>
      <c r="B791" s="832" t="s">
        <v>4973</v>
      </c>
      <c r="C791" s="832" t="s">
        <v>5026</v>
      </c>
      <c r="D791" s="832" t="s">
        <v>6017</v>
      </c>
      <c r="E791" s="832" t="s">
        <v>5782</v>
      </c>
      <c r="F791" s="849"/>
      <c r="G791" s="849"/>
      <c r="H791" s="849"/>
      <c r="I791" s="849"/>
      <c r="J791" s="849"/>
      <c r="K791" s="849"/>
      <c r="L791" s="849"/>
      <c r="M791" s="849"/>
      <c r="N791" s="849">
        <v>2</v>
      </c>
      <c r="O791" s="849">
        <v>28386</v>
      </c>
      <c r="P791" s="837"/>
      <c r="Q791" s="850">
        <v>14193</v>
      </c>
    </row>
    <row r="792" spans="1:17" ht="14.4" customHeight="1" x14ac:dyDescent="0.3">
      <c r="A792" s="831" t="s">
        <v>583</v>
      </c>
      <c r="B792" s="832" t="s">
        <v>4973</v>
      </c>
      <c r="C792" s="832" t="s">
        <v>5026</v>
      </c>
      <c r="D792" s="832" t="s">
        <v>6018</v>
      </c>
      <c r="E792" s="832" t="s">
        <v>6019</v>
      </c>
      <c r="F792" s="849"/>
      <c r="G792" s="849"/>
      <c r="H792" s="849"/>
      <c r="I792" s="849"/>
      <c r="J792" s="849">
        <v>1</v>
      </c>
      <c r="K792" s="849">
        <v>1287.7</v>
      </c>
      <c r="L792" s="849">
        <v>1</v>
      </c>
      <c r="M792" s="849">
        <v>1287.7</v>
      </c>
      <c r="N792" s="849"/>
      <c r="O792" s="849"/>
      <c r="P792" s="837"/>
      <c r="Q792" s="850"/>
    </row>
    <row r="793" spans="1:17" ht="14.4" customHeight="1" x14ac:dyDescent="0.3">
      <c r="A793" s="831" t="s">
        <v>583</v>
      </c>
      <c r="B793" s="832" t="s">
        <v>4973</v>
      </c>
      <c r="C793" s="832" t="s">
        <v>5026</v>
      </c>
      <c r="D793" s="832" t="s">
        <v>6020</v>
      </c>
      <c r="E793" s="832" t="s">
        <v>6021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5286.49</v>
      </c>
      <c r="P793" s="837"/>
      <c r="Q793" s="850">
        <v>5286.49</v>
      </c>
    </row>
    <row r="794" spans="1:17" ht="14.4" customHeight="1" x14ac:dyDescent="0.3">
      <c r="A794" s="831" t="s">
        <v>583</v>
      </c>
      <c r="B794" s="832" t="s">
        <v>4973</v>
      </c>
      <c r="C794" s="832" t="s">
        <v>5026</v>
      </c>
      <c r="D794" s="832" t="s">
        <v>6022</v>
      </c>
      <c r="E794" s="832" t="s">
        <v>6023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1430.18</v>
      </c>
      <c r="P794" s="837"/>
      <c r="Q794" s="850">
        <v>1430.18</v>
      </c>
    </row>
    <row r="795" spans="1:17" ht="14.4" customHeight="1" x14ac:dyDescent="0.3">
      <c r="A795" s="831" t="s">
        <v>583</v>
      </c>
      <c r="B795" s="832" t="s">
        <v>4973</v>
      </c>
      <c r="C795" s="832" t="s">
        <v>5026</v>
      </c>
      <c r="D795" s="832" t="s">
        <v>6024</v>
      </c>
      <c r="E795" s="832" t="s">
        <v>6025</v>
      </c>
      <c r="F795" s="849"/>
      <c r="G795" s="849"/>
      <c r="H795" s="849"/>
      <c r="I795" s="849"/>
      <c r="J795" s="849"/>
      <c r="K795" s="849"/>
      <c r="L795" s="849"/>
      <c r="M795" s="849"/>
      <c r="N795" s="849">
        <v>2</v>
      </c>
      <c r="O795" s="849">
        <v>20491.82</v>
      </c>
      <c r="P795" s="837"/>
      <c r="Q795" s="850">
        <v>10245.91</v>
      </c>
    </row>
    <row r="796" spans="1:17" ht="14.4" customHeight="1" x14ac:dyDescent="0.3">
      <c r="A796" s="831" t="s">
        <v>583</v>
      </c>
      <c r="B796" s="832" t="s">
        <v>4973</v>
      </c>
      <c r="C796" s="832" t="s">
        <v>5026</v>
      </c>
      <c r="D796" s="832" t="s">
        <v>6026</v>
      </c>
      <c r="E796" s="832" t="s">
        <v>5957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347.18</v>
      </c>
      <c r="P796" s="837"/>
      <c r="Q796" s="850">
        <v>347.18</v>
      </c>
    </row>
    <row r="797" spans="1:17" ht="14.4" customHeight="1" x14ac:dyDescent="0.3">
      <c r="A797" s="831" t="s">
        <v>583</v>
      </c>
      <c r="B797" s="832" t="s">
        <v>4973</v>
      </c>
      <c r="C797" s="832" t="s">
        <v>5026</v>
      </c>
      <c r="D797" s="832" t="s">
        <v>6027</v>
      </c>
      <c r="E797" s="832" t="s">
        <v>5957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515.07000000000005</v>
      </c>
      <c r="P797" s="837"/>
      <c r="Q797" s="850">
        <v>515.07000000000005</v>
      </c>
    </row>
    <row r="798" spans="1:17" ht="14.4" customHeight="1" x14ac:dyDescent="0.3">
      <c r="A798" s="831" t="s">
        <v>583</v>
      </c>
      <c r="B798" s="832" t="s">
        <v>4973</v>
      </c>
      <c r="C798" s="832" t="s">
        <v>5026</v>
      </c>
      <c r="D798" s="832" t="s">
        <v>6028</v>
      </c>
      <c r="E798" s="832" t="s">
        <v>5957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395.9</v>
      </c>
      <c r="P798" s="837"/>
      <c r="Q798" s="850">
        <v>197.95</v>
      </c>
    </row>
    <row r="799" spans="1:17" ht="14.4" customHeight="1" x14ac:dyDescent="0.3">
      <c r="A799" s="831" t="s">
        <v>583</v>
      </c>
      <c r="B799" s="832" t="s">
        <v>4973</v>
      </c>
      <c r="C799" s="832" t="s">
        <v>5026</v>
      </c>
      <c r="D799" s="832" t="s">
        <v>6029</v>
      </c>
      <c r="E799" s="832" t="s">
        <v>6030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595.39</v>
      </c>
      <c r="P799" s="837"/>
      <c r="Q799" s="850">
        <v>595.39</v>
      </c>
    </row>
    <row r="800" spans="1:17" ht="14.4" customHeight="1" x14ac:dyDescent="0.3">
      <c r="A800" s="831" t="s">
        <v>583</v>
      </c>
      <c r="B800" s="832" t="s">
        <v>4973</v>
      </c>
      <c r="C800" s="832" t="s">
        <v>5026</v>
      </c>
      <c r="D800" s="832" t="s">
        <v>6031</v>
      </c>
      <c r="E800" s="832" t="s">
        <v>6006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951.9</v>
      </c>
      <c r="P800" s="837"/>
      <c r="Q800" s="850">
        <v>951.9</v>
      </c>
    </row>
    <row r="801" spans="1:17" ht="14.4" customHeight="1" x14ac:dyDescent="0.3">
      <c r="A801" s="831" t="s">
        <v>583</v>
      </c>
      <c r="B801" s="832" t="s">
        <v>4973</v>
      </c>
      <c r="C801" s="832" t="s">
        <v>5026</v>
      </c>
      <c r="D801" s="832" t="s">
        <v>6032</v>
      </c>
      <c r="E801" s="832" t="s">
        <v>6033</v>
      </c>
      <c r="F801" s="849"/>
      <c r="G801" s="849"/>
      <c r="H801" s="849"/>
      <c r="I801" s="849"/>
      <c r="J801" s="849"/>
      <c r="K801" s="849"/>
      <c r="L801" s="849"/>
      <c r="M801" s="849"/>
      <c r="N801" s="849">
        <v>2</v>
      </c>
      <c r="O801" s="849">
        <v>783.5</v>
      </c>
      <c r="P801" s="837"/>
      <c r="Q801" s="850">
        <v>391.75</v>
      </c>
    </row>
    <row r="802" spans="1:17" ht="14.4" customHeight="1" x14ac:dyDescent="0.3">
      <c r="A802" s="831" t="s">
        <v>583</v>
      </c>
      <c r="B802" s="832" t="s">
        <v>4973</v>
      </c>
      <c r="C802" s="832" t="s">
        <v>5026</v>
      </c>
      <c r="D802" s="832" t="s">
        <v>6034</v>
      </c>
      <c r="E802" s="832" t="s">
        <v>5757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740</v>
      </c>
      <c r="P802" s="837"/>
      <c r="Q802" s="850">
        <v>740</v>
      </c>
    </row>
    <row r="803" spans="1:17" ht="14.4" customHeight="1" x14ac:dyDescent="0.3">
      <c r="A803" s="831" t="s">
        <v>583</v>
      </c>
      <c r="B803" s="832" t="s">
        <v>4973</v>
      </c>
      <c r="C803" s="832" t="s">
        <v>4959</v>
      </c>
      <c r="D803" s="832" t="s">
        <v>6035</v>
      </c>
      <c r="E803" s="832" t="s">
        <v>6036</v>
      </c>
      <c r="F803" s="849">
        <v>432</v>
      </c>
      <c r="G803" s="849">
        <v>13809312</v>
      </c>
      <c r="H803" s="849">
        <v>1.2413793103448276</v>
      </c>
      <c r="I803" s="849">
        <v>31966</v>
      </c>
      <c r="J803" s="849">
        <v>348</v>
      </c>
      <c r="K803" s="849">
        <v>11124168</v>
      </c>
      <c r="L803" s="849">
        <v>1</v>
      </c>
      <c r="M803" s="849">
        <v>31966</v>
      </c>
      <c r="N803" s="849">
        <v>304</v>
      </c>
      <c r="O803" s="849">
        <v>9717664</v>
      </c>
      <c r="P803" s="837">
        <v>0.87356321839080464</v>
      </c>
      <c r="Q803" s="850">
        <v>31966</v>
      </c>
    </row>
    <row r="804" spans="1:17" ht="14.4" customHeight="1" x14ac:dyDescent="0.3">
      <c r="A804" s="831" t="s">
        <v>583</v>
      </c>
      <c r="B804" s="832" t="s">
        <v>4973</v>
      </c>
      <c r="C804" s="832" t="s">
        <v>4959</v>
      </c>
      <c r="D804" s="832" t="s">
        <v>6037</v>
      </c>
      <c r="E804" s="832" t="s">
        <v>6038</v>
      </c>
      <c r="F804" s="849">
        <v>72</v>
      </c>
      <c r="G804" s="849">
        <v>856584</v>
      </c>
      <c r="H804" s="849">
        <v>1.0746268656716418</v>
      </c>
      <c r="I804" s="849">
        <v>11897</v>
      </c>
      <c r="J804" s="849">
        <v>67</v>
      </c>
      <c r="K804" s="849">
        <v>797099</v>
      </c>
      <c r="L804" s="849">
        <v>1</v>
      </c>
      <c r="M804" s="849">
        <v>11897</v>
      </c>
      <c r="N804" s="849">
        <v>101</v>
      </c>
      <c r="O804" s="849">
        <v>1201597</v>
      </c>
      <c r="P804" s="837">
        <v>1.5074626865671641</v>
      </c>
      <c r="Q804" s="850">
        <v>11897</v>
      </c>
    </row>
    <row r="805" spans="1:17" ht="14.4" customHeight="1" x14ac:dyDescent="0.3">
      <c r="A805" s="831" t="s">
        <v>583</v>
      </c>
      <c r="B805" s="832" t="s">
        <v>4973</v>
      </c>
      <c r="C805" s="832" t="s">
        <v>4959</v>
      </c>
      <c r="D805" s="832" t="s">
        <v>6039</v>
      </c>
      <c r="E805" s="832" t="s">
        <v>6040</v>
      </c>
      <c r="F805" s="849"/>
      <c r="G805" s="849"/>
      <c r="H805" s="849"/>
      <c r="I805" s="849"/>
      <c r="J805" s="849">
        <v>4</v>
      </c>
      <c r="K805" s="849">
        <v>3352</v>
      </c>
      <c r="L805" s="849">
        <v>1</v>
      </c>
      <c r="M805" s="849">
        <v>838</v>
      </c>
      <c r="N805" s="849">
        <v>2</v>
      </c>
      <c r="O805" s="849">
        <v>1676</v>
      </c>
      <c r="P805" s="837">
        <v>0.5</v>
      </c>
      <c r="Q805" s="850">
        <v>838</v>
      </c>
    </row>
    <row r="806" spans="1:17" ht="14.4" customHeight="1" x14ac:dyDescent="0.3">
      <c r="A806" s="831" t="s">
        <v>583</v>
      </c>
      <c r="B806" s="832" t="s">
        <v>4973</v>
      </c>
      <c r="C806" s="832" t="s">
        <v>4959</v>
      </c>
      <c r="D806" s="832" t="s">
        <v>5427</v>
      </c>
      <c r="E806" s="832" t="s">
        <v>5428</v>
      </c>
      <c r="F806" s="849"/>
      <c r="G806" s="849"/>
      <c r="H806" s="849"/>
      <c r="I806" s="849"/>
      <c r="J806" s="849">
        <v>0</v>
      </c>
      <c r="K806" s="849">
        <v>0</v>
      </c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583</v>
      </c>
      <c r="B807" s="832" t="s">
        <v>4973</v>
      </c>
      <c r="C807" s="832" t="s">
        <v>4959</v>
      </c>
      <c r="D807" s="832" t="s">
        <v>5193</v>
      </c>
      <c r="E807" s="832" t="s">
        <v>5194</v>
      </c>
      <c r="F807" s="849">
        <v>45</v>
      </c>
      <c r="G807" s="849">
        <v>36847</v>
      </c>
      <c r="H807" s="849">
        <v>0.9381795035009548</v>
      </c>
      <c r="I807" s="849">
        <v>818.82222222222219</v>
      </c>
      <c r="J807" s="849">
        <v>47</v>
      </c>
      <c r="K807" s="849">
        <v>39275</v>
      </c>
      <c r="L807" s="849">
        <v>1</v>
      </c>
      <c r="M807" s="849">
        <v>835.63829787234044</v>
      </c>
      <c r="N807" s="849">
        <v>30</v>
      </c>
      <c r="O807" s="849">
        <v>25110</v>
      </c>
      <c r="P807" s="837">
        <v>0.6393380012730745</v>
      </c>
      <c r="Q807" s="850">
        <v>837</v>
      </c>
    </row>
    <row r="808" spans="1:17" ht="14.4" customHeight="1" x14ac:dyDescent="0.3">
      <c r="A808" s="831" t="s">
        <v>583</v>
      </c>
      <c r="B808" s="832" t="s">
        <v>4973</v>
      </c>
      <c r="C808" s="832" t="s">
        <v>4959</v>
      </c>
      <c r="D808" s="832" t="s">
        <v>4960</v>
      </c>
      <c r="E808" s="832" t="s">
        <v>4961</v>
      </c>
      <c r="F808" s="849">
        <v>309</v>
      </c>
      <c r="G808" s="849">
        <v>72615</v>
      </c>
      <c r="H808" s="849">
        <v>0.94873201897072079</v>
      </c>
      <c r="I808" s="849">
        <v>235</v>
      </c>
      <c r="J808" s="849">
        <v>305</v>
      </c>
      <c r="K808" s="849">
        <v>76539</v>
      </c>
      <c r="L808" s="849">
        <v>1</v>
      </c>
      <c r="M808" s="849">
        <v>250.94754098360656</v>
      </c>
      <c r="N808" s="849">
        <v>300</v>
      </c>
      <c r="O808" s="849">
        <v>75300</v>
      </c>
      <c r="P808" s="837">
        <v>0.98381217418570921</v>
      </c>
      <c r="Q808" s="850">
        <v>251</v>
      </c>
    </row>
    <row r="809" spans="1:17" ht="14.4" customHeight="1" x14ac:dyDescent="0.3">
      <c r="A809" s="831" t="s">
        <v>583</v>
      </c>
      <c r="B809" s="832" t="s">
        <v>4973</v>
      </c>
      <c r="C809" s="832" t="s">
        <v>4959</v>
      </c>
      <c r="D809" s="832" t="s">
        <v>6041</v>
      </c>
      <c r="E809" s="832" t="s">
        <v>6042</v>
      </c>
      <c r="F809" s="849">
        <v>242</v>
      </c>
      <c r="G809" s="849">
        <v>2255440</v>
      </c>
      <c r="H809" s="849">
        <v>0.92366412213740456</v>
      </c>
      <c r="I809" s="849">
        <v>9320</v>
      </c>
      <c r="J809" s="849">
        <v>262</v>
      </c>
      <c r="K809" s="849">
        <v>2441840</v>
      </c>
      <c r="L809" s="849">
        <v>1</v>
      </c>
      <c r="M809" s="849">
        <v>9320</v>
      </c>
      <c r="N809" s="849">
        <v>268</v>
      </c>
      <c r="O809" s="849">
        <v>2497760</v>
      </c>
      <c r="P809" s="837">
        <v>1.0229007633587786</v>
      </c>
      <c r="Q809" s="850">
        <v>9320</v>
      </c>
    </row>
    <row r="810" spans="1:17" ht="14.4" customHeight="1" x14ac:dyDescent="0.3">
      <c r="A810" s="831" t="s">
        <v>583</v>
      </c>
      <c r="B810" s="832" t="s">
        <v>4973</v>
      </c>
      <c r="C810" s="832" t="s">
        <v>4959</v>
      </c>
      <c r="D810" s="832" t="s">
        <v>6043</v>
      </c>
      <c r="E810" s="832" t="s">
        <v>6044</v>
      </c>
      <c r="F810" s="849">
        <v>0</v>
      </c>
      <c r="G810" s="849">
        <v>0</v>
      </c>
      <c r="H810" s="849"/>
      <c r="I810" s="849"/>
      <c r="J810" s="849">
        <v>0</v>
      </c>
      <c r="K810" s="849">
        <v>0</v>
      </c>
      <c r="L810" s="849"/>
      <c r="M810" s="849"/>
      <c r="N810" s="849">
        <v>0</v>
      </c>
      <c r="O810" s="849">
        <v>0</v>
      </c>
      <c r="P810" s="837"/>
      <c r="Q810" s="850"/>
    </row>
    <row r="811" spans="1:17" ht="14.4" customHeight="1" x14ac:dyDescent="0.3">
      <c r="A811" s="831" t="s">
        <v>583</v>
      </c>
      <c r="B811" s="832" t="s">
        <v>4973</v>
      </c>
      <c r="C811" s="832" t="s">
        <v>4959</v>
      </c>
      <c r="D811" s="832" t="s">
        <v>6045</v>
      </c>
      <c r="E811" s="832" t="s">
        <v>6046</v>
      </c>
      <c r="F811" s="849">
        <v>381</v>
      </c>
      <c r="G811" s="849">
        <v>0</v>
      </c>
      <c r="H811" s="849"/>
      <c r="I811" s="849">
        <v>0</v>
      </c>
      <c r="J811" s="849">
        <v>360</v>
      </c>
      <c r="K811" s="849">
        <v>0</v>
      </c>
      <c r="L811" s="849"/>
      <c r="M811" s="849">
        <v>0</v>
      </c>
      <c r="N811" s="849">
        <v>236</v>
      </c>
      <c r="O811" s="849">
        <v>0</v>
      </c>
      <c r="P811" s="837"/>
      <c r="Q811" s="850">
        <v>0</v>
      </c>
    </row>
    <row r="812" spans="1:17" ht="14.4" customHeight="1" x14ac:dyDescent="0.3">
      <c r="A812" s="831" t="s">
        <v>583</v>
      </c>
      <c r="B812" s="832" t="s">
        <v>4973</v>
      </c>
      <c r="C812" s="832" t="s">
        <v>4959</v>
      </c>
      <c r="D812" s="832" t="s">
        <v>6047</v>
      </c>
      <c r="E812" s="832" t="s">
        <v>6048</v>
      </c>
      <c r="F812" s="849">
        <v>63</v>
      </c>
      <c r="G812" s="849">
        <v>0</v>
      </c>
      <c r="H812" s="849"/>
      <c r="I812" s="849">
        <v>0</v>
      </c>
      <c r="J812" s="849">
        <v>50</v>
      </c>
      <c r="K812" s="849">
        <v>0</v>
      </c>
      <c r="L812" s="849"/>
      <c r="M812" s="849">
        <v>0</v>
      </c>
      <c r="N812" s="849">
        <v>57</v>
      </c>
      <c r="O812" s="849">
        <v>0</v>
      </c>
      <c r="P812" s="837"/>
      <c r="Q812" s="850">
        <v>0</v>
      </c>
    </row>
    <row r="813" spans="1:17" ht="14.4" customHeight="1" x14ac:dyDescent="0.3">
      <c r="A813" s="831" t="s">
        <v>583</v>
      </c>
      <c r="B813" s="832" t="s">
        <v>4973</v>
      </c>
      <c r="C813" s="832" t="s">
        <v>4959</v>
      </c>
      <c r="D813" s="832" t="s">
        <v>6049</v>
      </c>
      <c r="E813" s="832" t="s">
        <v>6050</v>
      </c>
      <c r="F813" s="849">
        <v>90</v>
      </c>
      <c r="G813" s="849">
        <v>0</v>
      </c>
      <c r="H813" s="849"/>
      <c r="I813" s="849">
        <v>0</v>
      </c>
      <c r="J813" s="849">
        <v>84</v>
      </c>
      <c r="K813" s="849">
        <v>0</v>
      </c>
      <c r="L813" s="849"/>
      <c r="M813" s="849">
        <v>0</v>
      </c>
      <c r="N813" s="849">
        <v>83</v>
      </c>
      <c r="O813" s="849">
        <v>0</v>
      </c>
      <c r="P813" s="837"/>
      <c r="Q813" s="850">
        <v>0</v>
      </c>
    </row>
    <row r="814" spans="1:17" ht="14.4" customHeight="1" x14ac:dyDescent="0.3">
      <c r="A814" s="831" t="s">
        <v>583</v>
      </c>
      <c r="B814" s="832" t="s">
        <v>4973</v>
      </c>
      <c r="C814" s="832" t="s">
        <v>4959</v>
      </c>
      <c r="D814" s="832" t="s">
        <v>6051</v>
      </c>
      <c r="E814" s="832" t="s">
        <v>6052</v>
      </c>
      <c r="F814" s="849">
        <v>4</v>
      </c>
      <c r="G814" s="849">
        <v>0</v>
      </c>
      <c r="H814" s="849"/>
      <c r="I814" s="849">
        <v>0</v>
      </c>
      <c r="J814" s="849">
        <v>2</v>
      </c>
      <c r="K814" s="849">
        <v>0</v>
      </c>
      <c r="L814" s="849"/>
      <c r="M814" s="849">
        <v>0</v>
      </c>
      <c r="N814" s="849">
        <v>6</v>
      </c>
      <c r="O814" s="849">
        <v>0</v>
      </c>
      <c r="P814" s="837"/>
      <c r="Q814" s="850">
        <v>0</v>
      </c>
    </row>
    <row r="815" spans="1:17" ht="14.4" customHeight="1" x14ac:dyDescent="0.3">
      <c r="A815" s="831" t="s">
        <v>583</v>
      </c>
      <c r="B815" s="832" t="s">
        <v>4973</v>
      </c>
      <c r="C815" s="832" t="s">
        <v>4959</v>
      </c>
      <c r="D815" s="832" t="s">
        <v>6053</v>
      </c>
      <c r="E815" s="832" t="s">
        <v>6050</v>
      </c>
      <c r="F815" s="849">
        <v>80</v>
      </c>
      <c r="G815" s="849">
        <v>0</v>
      </c>
      <c r="H815" s="849"/>
      <c r="I815" s="849">
        <v>0</v>
      </c>
      <c r="J815" s="849">
        <v>95</v>
      </c>
      <c r="K815" s="849">
        <v>0</v>
      </c>
      <c r="L815" s="849"/>
      <c r="M815" s="849">
        <v>0</v>
      </c>
      <c r="N815" s="849">
        <v>91</v>
      </c>
      <c r="O815" s="849">
        <v>0</v>
      </c>
      <c r="P815" s="837"/>
      <c r="Q815" s="850">
        <v>0</v>
      </c>
    </row>
    <row r="816" spans="1:17" ht="14.4" customHeight="1" x14ac:dyDescent="0.3">
      <c r="A816" s="831" t="s">
        <v>583</v>
      </c>
      <c r="B816" s="832" t="s">
        <v>4973</v>
      </c>
      <c r="C816" s="832" t="s">
        <v>4959</v>
      </c>
      <c r="D816" s="832" t="s">
        <v>6054</v>
      </c>
      <c r="E816" s="832" t="s">
        <v>6055</v>
      </c>
      <c r="F816" s="849">
        <v>18</v>
      </c>
      <c r="G816" s="849">
        <v>98568</v>
      </c>
      <c r="H816" s="849"/>
      <c r="I816" s="849">
        <v>5476</v>
      </c>
      <c r="J816" s="849"/>
      <c r="K816" s="849"/>
      <c r="L816" s="849"/>
      <c r="M816" s="849"/>
      <c r="N816" s="849">
        <v>4</v>
      </c>
      <c r="O816" s="849">
        <v>21904</v>
      </c>
      <c r="P816" s="837"/>
      <c r="Q816" s="850">
        <v>5476</v>
      </c>
    </row>
    <row r="817" spans="1:17" ht="14.4" customHeight="1" x14ac:dyDescent="0.3">
      <c r="A817" s="831" t="s">
        <v>583</v>
      </c>
      <c r="B817" s="832" t="s">
        <v>4973</v>
      </c>
      <c r="C817" s="832" t="s">
        <v>4959</v>
      </c>
      <c r="D817" s="832" t="s">
        <v>6056</v>
      </c>
      <c r="E817" s="832" t="s">
        <v>6057</v>
      </c>
      <c r="F817" s="849">
        <v>635</v>
      </c>
      <c r="G817" s="849">
        <v>15218410</v>
      </c>
      <c r="H817" s="849">
        <v>1.0258481421647818</v>
      </c>
      <c r="I817" s="849">
        <v>23966</v>
      </c>
      <c r="J817" s="849">
        <v>619</v>
      </c>
      <c r="K817" s="849">
        <v>14834954</v>
      </c>
      <c r="L817" s="849">
        <v>1</v>
      </c>
      <c r="M817" s="849">
        <v>23966</v>
      </c>
      <c r="N817" s="849">
        <v>684</v>
      </c>
      <c r="O817" s="849">
        <v>16392744</v>
      </c>
      <c r="P817" s="837">
        <v>1.1050080775444264</v>
      </c>
      <c r="Q817" s="850">
        <v>23966</v>
      </c>
    </row>
    <row r="818" spans="1:17" ht="14.4" customHeight="1" x14ac:dyDescent="0.3">
      <c r="A818" s="831" t="s">
        <v>583</v>
      </c>
      <c r="B818" s="832" t="s">
        <v>4973</v>
      </c>
      <c r="C818" s="832" t="s">
        <v>4959</v>
      </c>
      <c r="D818" s="832" t="s">
        <v>6058</v>
      </c>
      <c r="E818" s="832" t="s">
        <v>6059</v>
      </c>
      <c r="F818" s="849">
        <v>6</v>
      </c>
      <c r="G818" s="849">
        <v>40056</v>
      </c>
      <c r="H818" s="849"/>
      <c r="I818" s="849">
        <v>6676</v>
      </c>
      <c r="J818" s="849"/>
      <c r="K818" s="849"/>
      <c r="L818" s="849"/>
      <c r="M818" s="849"/>
      <c r="N818" s="849">
        <v>7</v>
      </c>
      <c r="O818" s="849">
        <v>46732</v>
      </c>
      <c r="P818" s="837"/>
      <c r="Q818" s="850">
        <v>6676</v>
      </c>
    </row>
    <row r="819" spans="1:17" ht="14.4" customHeight="1" x14ac:dyDescent="0.3">
      <c r="A819" s="831" t="s">
        <v>583</v>
      </c>
      <c r="B819" s="832" t="s">
        <v>4973</v>
      </c>
      <c r="C819" s="832" t="s">
        <v>4959</v>
      </c>
      <c r="D819" s="832" t="s">
        <v>6060</v>
      </c>
      <c r="E819" s="832" t="s">
        <v>6050</v>
      </c>
      <c r="F819" s="849">
        <v>40</v>
      </c>
      <c r="G819" s="849">
        <v>0</v>
      </c>
      <c r="H819" s="849"/>
      <c r="I819" s="849">
        <v>0</v>
      </c>
      <c r="J819" s="849">
        <v>31</v>
      </c>
      <c r="K819" s="849">
        <v>0</v>
      </c>
      <c r="L819" s="849"/>
      <c r="M819" s="849">
        <v>0</v>
      </c>
      <c r="N819" s="849">
        <v>40</v>
      </c>
      <c r="O819" s="849">
        <v>0</v>
      </c>
      <c r="P819" s="837"/>
      <c r="Q819" s="850">
        <v>0</v>
      </c>
    </row>
    <row r="820" spans="1:17" ht="14.4" customHeight="1" x14ac:dyDescent="0.3">
      <c r="A820" s="831" t="s">
        <v>583</v>
      </c>
      <c r="B820" s="832" t="s">
        <v>4973</v>
      </c>
      <c r="C820" s="832" t="s">
        <v>4959</v>
      </c>
      <c r="D820" s="832" t="s">
        <v>6061</v>
      </c>
      <c r="E820" s="832" t="s">
        <v>6062</v>
      </c>
      <c r="F820" s="849">
        <v>904</v>
      </c>
      <c r="G820" s="849">
        <v>25281264</v>
      </c>
      <c r="H820" s="849">
        <v>0.9576271186440678</v>
      </c>
      <c r="I820" s="849">
        <v>27966</v>
      </c>
      <c r="J820" s="849">
        <v>944</v>
      </c>
      <c r="K820" s="849">
        <v>26399904</v>
      </c>
      <c r="L820" s="849">
        <v>1</v>
      </c>
      <c r="M820" s="849">
        <v>27966</v>
      </c>
      <c r="N820" s="849">
        <v>887</v>
      </c>
      <c r="O820" s="849">
        <v>24805842</v>
      </c>
      <c r="P820" s="837">
        <v>0.9396186440677966</v>
      </c>
      <c r="Q820" s="850">
        <v>27966</v>
      </c>
    </row>
    <row r="821" spans="1:17" ht="14.4" customHeight="1" x14ac:dyDescent="0.3">
      <c r="A821" s="831" t="s">
        <v>583</v>
      </c>
      <c r="B821" s="832" t="s">
        <v>4973</v>
      </c>
      <c r="C821" s="832" t="s">
        <v>4959</v>
      </c>
      <c r="D821" s="832" t="s">
        <v>6063</v>
      </c>
      <c r="E821" s="832" t="s">
        <v>6064</v>
      </c>
      <c r="F821" s="849">
        <v>94</v>
      </c>
      <c r="G821" s="849">
        <v>105280</v>
      </c>
      <c r="H821" s="849">
        <v>1.0626614987080103</v>
      </c>
      <c r="I821" s="849">
        <v>1120</v>
      </c>
      <c r="J821" s="849">
        <v>86</v>
      </c>
      <c r="K821" s="849">
        <v>99072</v>
      </c>
      <c r="L821" s="849">
        <v>1</v>
      </c>
      <c r="M821" s="849">
        <v>1152</v>
      </c>
      <c r="N821" s="849">
        <v>50</v>
      </c>
      <c r="O821" s="849">
        <v>57600</v>
      </c>
      <c r="P821" s="837">
        <v>0.58139534883720934</v>
      </c>
      <c r="Q821" s="850">
        <v>1152</v>
      </c>
    </row>
    <row r="822" spans="1:17" ht="14.4" customHeight="1" x14ac:dyDescent="0.3">
      <c r="A822" s="831" t="s">
        <v>583</v>
      </c>
      <c r="B822" s="832" t="s">
        <v>4973</v>
      </c>
      <c r="C822" s="832" t="s">
        <v>4959</v>
      </c>
      <c r="D822" s="832" t="s">
        <v>6065</v>
      </c>
      <c r="E822" s="832" t="s">
        <v>6066</v>
      </c>
      <c r="F822" s="849">
        <v>21</v>
      </c>
      <c r="G822" s="849">
        <v>0</v>
      </c>
      <c r="H822" s="849"/>
      <c r="I822" s="849">
        <v>0</v>
      </c>
      <c r="J822" s="849">
        <v>32</v>
      </c>
      <c r="K822" s="849">
        <v>0</v>
      </c>
      <c r="L822" s="849"/>
      <c r="M822" s="849">
        <v>0</v>
      </c>
      <c r="N822" s="849">
        <v>15</v>
      </c>
      <c r="O822" s="849">
        <v>0</v>
      </c>
      <c r="P822" s="837"/>
      <c r="Q822" s="850">
        <v>0</v>
      </c>
    </row>
    <row r="823" spans="1:17" ht="14.4" customHeight="1" x14ac:dyDescent="0.3">
      <c r="A823" s="831" t="s">
        <v>583</v>
      </c>
      <c r="B823" s="832" t="s">
        <v>4973</v>
      </c>
      <c r="C823" s="832" t="s">
        <v>4959</v>
      </c>
      <c r="D823" s="832" t="s">
        <v>6067</v>
      </c>
      <c r="E823" s="832" t="s">
        <v>6068</v>
      </c>
      <c r="F823" s="849">
        <v>254</v>
      </c>
      <c r="G823" s="849">
        <v>88639</v>
      </c>
      <c r="H823" s="849">
        <v>0.92064728549320207</v>
      </c>
      <c r="I823" s="849">
        <v>348.9724409448819</v>
      </c>
      <c r="J823" s="849">
        <v>259</v>
      </c>
      <c r="K823" s="849">
        <v>96279</v>
      </c>
      <c r="L823" s="849">
        <v>1</v>
      </c>
      <c r="M823" s="849">
        <v>371.73359073359075</v>
      </c>
      <c r="N823" s="849">
        <v>268</v>
      </c>
      <c r="O823" s="849">
        <v>99956</v>
      </c>
      <c r="P823" s="837">
        <v>1.0381910904766356</v>
      </c>
      <c r="Q823" s="850">
        <v>372.97014925373134</v>
      </c>
    </row>
    <row r="824" spans="1:17" ht="14.4" customHeight="1" x14ac:dyDescent="0.3">
      <c r="A824" s="831" t="s">
        <v>583</v>
      </c>
      <c r="B824" s="832" t="s">
        <v>4973</v>
      </c>
      <c r="C824" s="832" t="s">
        <v>4959</v>
      </c>
      <c r="D824" s="832" t="s">
        <v>5086</v>
      </c>
      <c r="E824" s="832" t="s">
        <v>5087</v>
      </c>
      <c r="F824" s="849">
        <v>17</v>
      </c>
      <c r="G824" s="849">
        <v>10386</v>
      </c>
      <c r="H824" s="849">
        <v>4.1677367576243984</v>
      </c>
      <c r="I824" s="849">
        <v>610.94117647058829</v>
      </c>
      <c r="J824" s="849">
        <v>4</v>
      </c>
      <c r="K824" s="849">
        <v>2492</v>
      </c>
      <c r="L824" s="849">
        <v>1</v>
      </c>
      <c r="M824" s="849">
        <v>623</v>
      </c>
      <c r="N824" s="849">
        <v>8</v>
      </c>
      <c r="O824" s="849">
        <v>4992</v>
      </c>
      <c r="P824" s="837">
        <v>2.0032102728731944</v>
      </c>
      <c r="Q824" s="850">
        <v>624</v>
      </c>
    </row>
    <row r="825" spans="1:17" ht="14.4" customHeight="1" x14ac:dyDescent="0.3">
      <c r="A825" s="831" t="s">
        <v>583</v>
      </c>
      <c r="B825" s="832" t="s">
        <v>4973</v>
      </c>
      <c r="C825" s="832" t="s">
        <v>4959</v>
      </c>
      <c r="D825" s="832" t="s">
        <v>5136</v>
      </c>
      <c r="E825" s="832" t="s">
        <v>5087</v>
      </c>
      <c r="F825" s="849">
        <v>6</v>
      </c>
      <c r="G825" s="849">
        <v>3150</v>
      </c>
      <c r="H825" s="849">
        <v>2.9329608938547485</v>
      </c>
      <c r="I825" s="849">
        <v>525</v>
      </c>
      <c r="J825" s="849">
        <v>2</v>
      </c>
      <c r="K825" s="849">
        <v>1074</v>
      </c>
      <c r="L825" s="849">
        <v>1</v>
      </c>
      <c r="M825" s="849">
        <v>537</v>
      </c>
      <c r="N825" s="849">
        <v>7</v>
      </c>
      <c r="O825" s="849">
        <v>3766</v>
      </c>
      <c r="P825" s="837">
        <v>3.5065176908752327</v>
      </c>
      <c r="Q825" s="850">
        <v>538</v>
      </c>
    </row>
    <row r="826" spans="1:17" ht="14.4" customHeight="1" x14ac:dyDescent="0.3">
      <c r="A826" s="831" t="s">
        <v>583</v>
      </c>
      <c r="B826" s="832" t="s">
        <v>4973</v>
      </c>
      <c r="C826" s="832" t="s">
        <v>4959</v>
      </c>
      <c r="D826" s="832" t="s">
        <v>6069</v>
      </c>
      <c r="E826" s="832" t="s">
        <v>6050</v>
      </c>
      <c r="F826" s="849">
        <v>14</v>
      </c>
      <c r="G826" s="849">
        <v>0</v>
      </c>
      <c r="H826" s="849"/>
      <c r="I826" s="849">
        <v>0</v>
      </c>
      <c r="J826" s="849">
        <v>7</v>
      </c>
      <c r="K826" s="849">
        <v>0</v>
      </c>
      <c r="L826" s="849"/>
      <c r="M826" s="849">
        <v>0</v>
      </c>
      <c r="N826" s="849">
        <v>9</v>
      </c>
      <c r="O826" s="849">
        <v>0</v>
      </c>
      <c r="P826" s="837"/>
      <c r="Q826" s="850">
        <v>0</v>
      </c>
    </row>
    <row r="827" spans="1:17" ht="14.4" customHeight="1" x14ac:dyDescent="0.3">
      <c r="A827" s="831" t="s">
        <v>583</v>
      </c>
      <c r="B827" s="832" t="s">
        <v>4973</v>
      </c>
      <c r="C827" s="832" t="s">
        <v>4959</v>
      </c>
      <c r="D827" s="832" t="s">
        <v>4974</v>
      </c>
      <c r="E827" s="832" t="s">
        <v>4975</v>
      </c>
      <c r="F827" s="849"/>
      <c r="G827" s="849"/>
      <c r="H827" s="849"/>
      <c r="I827" s="849"/>
      <c r="J827" s="849"/>
      <c r="K827" s="849"/>
      <c r="L827" s="849"/>
      <c r="M827" s="849"/>
      <c r="N827" s="849">
        <v>1</v>
      </c>
      <c r="O827" s="849">
        <v>0</v>
      </c>
      <c r="P827" s="837"/>
      <c r="Q827" s="850">
        <v>0</v>
      </c>
    </row>
    <row r="828" spans="1:17" ht="14.4" customHeight="1" x14ac:dyDescent="0.3">
      <c r="A828" s="831" t="s">
        <v>6070</v>
      </c>
      <c r="B828" s="832" t="s">
        <v>4992</v>
      </c>
      <c r="C828" s="832" t="s">
        <v>5026</v>
      </c>
      <c r="D828" s="832" t="s">
        <v>5073</v>
      </c>
      <c r="E828" s="832" t="s">
        <v>5074</v>
      </c>
      <c r="F828" s="849">
        <v>7628</v>
      </c>
      <c r="G828" s="849">
        <v>6901433</v>
      </c>
      <c r="H828" s="849">
        <v>23.837499999999999</v>
      </c>
      <c r="I828" s="849">
        <v>904.75</v>
      </c>
      <c r="J828" s="849">
        <v>320</v>
      </c>
      <c r="K828" s="849">
        <v>289520</v>
      </c>
      <c r="L828" s="849">
        <v>1</v>
      </c>
      <c r="M828" s="849">
        <v>904.75</v>
      </c>
      <c r="N828" s="849">
        <v>249</v>
      </c>
      <c r="O828" s="849">
        <v>225282.75</v>
      </c>
      <c r="P828" s="837">
        <v>0.77812499999999996</v>
      </c>
      <c r="Q828" s="850">
        <v>904.75</v>
      </c>
    </row>
    <row r="829" spans="1:17" ht="14.4" customHeight="1" x14ac:dyDescent="0.3">
      <c r="A829" s="831" t="s">
        <v>6070</v>
      </c>
      <c r="B829" s="832" t="s">
        <v>4992</v>
      </c>
      <c r="C829" s="832" t="s">
        <v>5026</v>
      </c>
      <c r="D829" s="832" t="s">
        <v>5031</v>
      </c>
      <c r="E829" s="832" t="s">
        <v>5032</v>
      </c>
      <c r="F829" s="849"/>
      <c r="G829" s="849"/>
      <c r="H829" s="849"/>
      <c r="I829" s="849"/>
      <c r="J829" s="849">
        <v>1</v>
      </c>
      <c r="K829" s="849">
        <v>242.64</v>
      </c>
      <c r="L829" s="849">
        <v>1</v>
      </c>
      <c r="M829" s="849">
        <v>242.64</v>
      </c>
      <c r="N829" s="849">
        <v>1</v>
      </c>
      <c r="O829" s="849">
        <v>242.64</v>
      </c>
      <c r="P829" s="837">
        <v>1</v>
      </c>
      <c r="Q829" s="850">
        <v>242.64</v>
      </c>
    </row>
    <row r="830" spans="1:17" ht="14.4" customHeight="1" x14ac:dyDescent="0.3">
      <c r="A830" s="831" t="s">
        <v>6070</v>
      </c>
      <c r="B830" s="832" t="s">
        <v>4992</v>
      </c>
      <c r="C830" s="832" t="s">
        <v>4959</v>
      </c>
      <c r="D830" s="832" t="s">
        <v>4984</v>
      </c>
      <c r="E830" s="832" t="s">
        <v>4985</v>
      </c>
      <c r="F830" s="849">
        <v>5</v>
      </c>
      <c r="G830" s="849">
        <v>945</v>
      </c>
      <c r="H830" s="849">
        <v>1.2115384615384615</v>
      </c>
      <c r="I830" s="849">
        <v>189</v>
      </c>
      <c r="J830" s="849">
        <v>4</v>
      </c>
      <c r="K830" s="849">
        <v>780</v>
      </c>
      <c r="L830" s="849">
        <v>1</v>
      </c>
      <c r="M830" s="849">
        <v>195</v>
      </c>
      <c r="N830" s="849">
        <v>6</v>
      </c>
      <c r="O830" s="849">
        <v>1176</v>
      </c>
      <c r="P830" s="837">
        <v>1.5076923076923077</v>
      </c>
      <c r="Q830" s="850">
        <v>196</v>
      </c>
    </row>
    <row r="831" spans="1:17" ht="14.4" customHeight="1" x14ac:dyDescent="0.3">
      <c r="A831" s="831" t="s">
        <v>6070</v>
      </c>
      <c r="B831" s="832" t="s">
        <v>4992</v>
      </c>
      <c r="C831" s="832" t="s">
        <v>4959</v>
      </c>
      <c r="D831" s="832" t="s">
        <v>5122</v>
      </c>
      <c r="E831" s="832" t="s">
        <v>5123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1159</v>
      </c>
      <c r="P831" s="837"/>
      <c r="Q831" s="850">
        <v>1159</v>
      </c>
    </row>
    <row r="832" spans="1:17" ht="14.4" customHeight="1" x14ac:dyDescent="0.3">
      <c r="A832" s="831" t="s">
        <v>6070</v>
      </c>
      <c r="B832" s="832" t="s">
        <v>4992</v>
      </c>
      <c r="C832" s="832" t="s">
        <v>4959</v>
      </c>
      <c r="D832" s="832" t="s">
        <v>5041</v>
      </c>
      <c r="E832" s="832" t="s">
        <v>5042</v>
      </c>
      <c r="F832" s="849"/>
      <c r="G832" s="849"/>
      <c r="H832" s="849"/>
      <c r="I832" s="849"/>
      <c r="J832" s="849">
        <v>2</v>
      </c>
      <c r="K832" s="849">
        <v>74</v>
      </c>
      <c r="L832" s="849">
        <v>1</v>
      </c>
      <c r="M832" s="849">
        <v>37</v>
      </c>
      <c r="N832" s="849">
        <v>4</v>
      </c>
      <c r="O832" s="849">
        <v>148</v>
      </c>
      <c r="P832" s="837">
        <v>2</v>
      </c>
      <c r="Q832" s="850">
        <v>37</v>
      </c>
    </row>
    <row r="833" spans="1:17" ht="14.4" customHeight="1" x14ac:dyDescent="0.3">
      <c r="A833" s="831" t="s">
        <v>6070</v>
      </c>
      <c r="B833" s="832" t="s">
        <v>4992</v>
      </c>
      <c r="C833" s="832" t="s">
        <v>4959</v>
      </c>
      <c r="D833" s="832" t="s">
        <v>4960</v>
      </c>
      <c r="E833" s="832" t="s">
        <v>4961</v>
      </c>
      <c r="F833" s="849">
        <v>2383</v>
      </c>
      <c r="G833" s="849">
        <v>560005</v>
      </c>
      <c r="H833" s="849">
        <v>0.87873005810550631</v>
      </c>
      <c r="I833" s="849">
        <v>235</v>
      </c>
      <c r="J833" s="849">
        <v>2539</v>
      </c>
      <c r="K833" s="849">
        <v>637289</v>
      </c>
      <c r="L833" s="849">
        <v>1</v>
      </c>
      <c r="M833" s="849">
        <v>251</v>
      </c>
      <c r="N833" s="849">
        <v>2361</v>
      </c>
      <c r="O833" s="849">
        <v>592611</v>
      </c>
      <c r="P833" s="837">
        <v>0.92989365892083498</v>
      </c>
      <c r="Q833" s="850">
        <v>251</v>
      </c>
    </row>
    <row r="834" spans="1:17" ht="14.4" customHeight="1" x14ac:dyDescent="0.3">
      <c r="A834" s="831" t="s">
        <v>6070</v>
      </c>
      <c r="B834" s="832" t="s">
        <v>4992</v>
      </c>
      <c r="C834" s="832" t="s">
        <v>4959</v>
      </c>
      <c r="D834" s="832" t="s">
        <v>4963</v>
      </c>
      <c r="E834" s="832" t="s">
        <v>4964</v>
      </c>
      <c r="F834" s="849">
        <v>1427</v>
      </c>
      <c r="G834" s="849">
        <v>168386</v>
      </c>
      <c r="H834" s="849">
        <v>0.85502036173821205</v>
      </c>
      <c r="I834" s="849">
        <v>118</v>
      </c>
      <c r="J834" s="849">
        <v>1563</v>
      </c>
      <c r="K834" s="849">
        <v>196938</v>
      </c>
      <c r="L834" s="849">
        <v>1</v>
      </c>
      <c r="M834" s="849">
        <v>126</v>
      </c>
      <c r="N834" s="849">
        <v>1635</v>
      </c>
      <c r="O834" s="849">
        <v>206010</v>
      </c>
      <c r="P834" s="837">
        <v>1.0460652591170825</v>
      </c>
      <c r="Q834" s="850">
        <v>126</v>
      </c>
    </row>
    <row r="835" spans="1:17" ht="14.4" customHeight="1" x14ac:dyDescent="0.3">
      <c r="A835" s="831" t="s">
        <v>6070</v>
      </c>
      <c r="B835" s="832" t="s">
        <v>4992</v>
      </c>
      <c r="C835" s="832" t="s">
        <v>4959</v>
      </c>
      <c r="D835" s="832" t="s">
        <v>5075</v>
      </c>
      <c r="E835" s="832" t="s">
        <v>4990</v>
      </c>
      <c r="F835" s="849">
        <v>1</v>
      </c>
      <c r="G835" s="849">
        <v>323</v>
      </c>
      <c r="H835" s="849"/>
      <c r="I835" s="849">
        <v>323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6070</v>
      </c>
      <c r="B836" s="832" t="s">
        <v>4992</v>
      </c>
      <c r="C836" s="832" t="s">
        <v>4959</v>
      </c>
      <c r="D836" s="832" t="s">
        <v>5076</v>
      </c>
      <c r="E836" s="832" t="s">
        <v>4979</v>
      </c>
      <c r="F836" s="849">
        <v>160</v>
      </c>
      <c r="G836" s="849">
        <v>77920</v>
      </c>
      <c r="H836" s="849">
        <v>1.2797897675946457</v>
      </c>
      <c r="I836" s="849">
        <v>487</v>
      </c>
      <c r="J836" s="849">
        <v>123</v>
      </c>
      <c r="K836" s="849">
        <v>60885</v>
      </c>
      <c r="L836" s="849">
        <v>1</v>
      </c>
      <c r="M836" s="849">
        <v>495</v>
      </c>
      <c r="N836" s="849">
        <v>138</v>
      </c>
      <c r="O836" s="849">
        <v>68310</v>
      </c>
      <c r="P836" s="837">
        <v>1.1219512195121952</v>
      </c>
      <c r="Q836" s="850">
        <v>495</v>
      </c>
    </row>
    <row r="837" spans="1:17" ht="14.4" customHeight="1" x14ac:dyDescent="0.3">
      <c r="A837" s="831" t="s">
        <v>6070</v>
      </c>
      <c r="B837" s="832" t="s">
        <v>4992</v>
      </c>
      <c r="C837" s="832" t="s">
        <v>4959</v>
      </c>
      <c r="D837" s="832" t="s">
        <v>5077</v>
      </c>
      <c r="E837" s="832" t="s">
        <v>5078</v>
      </c>
      <c r="F837" s="849">
        <v>34</v>
      </c>
      <c r="G837" s="849">
        <v>23120</v>
      </c>
      <c r="H837" s="849">
        <v>1.2001661129568106</v>
      </c>
      <c r="I837" s="849">
        <v>680</v>
      </c>
      <c r="J837" s="849">
        <v>28</v>
      </c>
      <c r="K837" s="849">
        <v>19264</v>
      </c>
      <c r="L837" s="849">
        <v>1</v>
      </c>
      <c r="M837" s="849">
        <v>688</v>
      </c>
      <c r="N837" s="849">
        <v>34</v>
      </c>
      <c r="O837" s="849">
        <v>23392</v>
      </c>
      <c r="P837" s="837">
        <v>1.2142857142857142</v>
      </c>
      <c r="Q837" s="850">
        <v>688</v>
      </c>
    </row>
    <row r="838" spans="1:17" ht="14.4" customHeight="1" x14ac:dyDescent="0.3">
      <c r="A838" s="831" t="s">
        <v>6070</v>
      </c>
      <c r="B838" s="832" t="s">
        <v>4992</v>
      </c>
      <c r="C838" s="832" t="s">
        <v>4959</v>
      </c>
      <c r="D838" s="832" t="s">
        <v>5148</v>
      </c>
      <c r="E838" s="832" t="s">
        <v>5091</v>
      </c>
      <c r="F838" s="849">
        <v>375</v>
      </c>
      <c r="G838" s="849">
        <v>282000</v>
      </c>
      <c r="H838" s="849">
        <v>0.76505697232772651</v>
      </c>
      <c r="I838" s="849">
        <v>752</v>
      </c>
      <c r="J838" s="849">
        <v>485</v>
      </c>
      <c r="K838" s="849">
        <v>368600</v>
      </c>
      <c r="L838" s="849">
        <v>1</v>
      </c>
      <c r="M838" s="849">
        <v>760</v>
      </c>
      <c r="N838" s="849">
        <v>426</v>
      </c>
      <c r="O838" s="849">
        <v>323760</v>
      </c>
      <c r="P838" s="837">
        <v>0.87835051546391751</v>
      </c>
      <c r="Q838" s="850">
        <v>760</v>
      </c>
    </row>
    <row r="839" spans="1:17" ht="14.4" customHeight="1" x14ac:dyDescent="0.3">
      <c r="A839" s="831" t="s">
        <v>6070</v>
      </c>
      <c r="B839" s="832" t="s">
        <v>4992</v>
      </c>
      <c r="C839" s="832" t="s">
        <v>4959</v>
      </c>
      <c r="D839" s="832" t="s">
        <v>4978</v>
      </c>
      <c r="E839" s="832" t="s">
        <v>4979</v>
      </c>
      <c r="F839" s="849">
        <v>311</v>
      </c>
      <c r="G839" s="849">
        <v>173849</v>
      </c>
      <c r="H839" s="849">
        <v>1.1817458806895427</v>
      </c>
      <c r="I839" s="849">
        <v>559</v>
      </c>
      <c r="J839" s="849">
        <v>259</v>
      </c>
      <c r="K839" s="849">
        <v>147112</v>
      </c>
      <c r="L839" s="849">
        <v>1</v>
      </c>
      <c r="M839" s="849">
        <v>568</v>
      </c>
      <c r="N839" s="849">
        <v>173</v>
      </c>
      <c r="O839" s="849">
        <v>98264</v>
      </c>
      <c r="P839" s="837">
        <v>0.66795366795366795</v>
      </c>
      <c r="Q839" s="850">
        <v>568</v>
      </c>
    </row>
    <row r="840" spans="1:17" ht="14.4" customHeight="1" x14ac:dyDescent="0.3">
      <c r="A840" s="831" t="s">
        <v>6070</v>
      </c>
      <c r="B840" s="832" t="s">
        <v>4992</v>
      </c>
      <c r="C840" s="832" t="s">
        <v>4959</v>
      </c>
      <c r="D840" s="832" t="s">
        <v>5079</v>
      </c>
      <c r="E840" s="832" t="s">
        <v>5078</v>
      </c>
      <c r="F840" s="849">
        <v>145</v>
      </c>
      <c r="G840" s="849">
        <v>109040</v>
      </c>
      <c r="H840" s="849">
        <v>1.0937797795187127</v>
      </c>
      <c r="I840" s="849">
        <v>752</v>
      </c>
      <c r="J840" s="849">
        <v>131</v>
      </c>
      <c r="K840" s="849">
        <v>99691</v>
      </c>
      <c r="L840" s="849">
        <v>1</v>
      </c>
      <c r="M840" s="849">
        <v>761</v>
      </c>
      <c r="N840" s="849">
        <v>103</v>
      </c>
      <c r="O840" s="849">
        <v>78383</v>
      </c>
      <c r="P840" s="837">
        <v>0.7862595419847328</v>
      </c>
      <c r="Q840" s="850">
        <v>761</v>
      </c>
    </row>
    <row r="841" spans="1:17" ht="14.4" customHeight="1" x14ac:dyDescent="0.3">
      <c r="A841" s="831" t="s">
        <v>6070</v>
      </c>
      <c r="B841" s="832" t="s">
        <v>4992</v>
      </c>
      <c r="C841" s="832" t="s">
        <v>4959</v>
      </c>
      <c r="D841" s="832" t="s">
        <v>5124</v>
      </c>
      <c r="E841" s="832" t="s">
        <v>5125</v>
      </c>
      <c r="F841" s="849">
        <v>1849</v>
      </c>
      <c r="G841" s="849">
        <v>1495841</v>
      </c>
      <c r="H841" s="849">
        <v>0.99167921866464426</v>
      </c>
      <c r="I841" s="849">
        <v>809</v>
      </c>
      <c r="J841" s="849">
        <v>1844</v>
      </c>
      <c r="K841" s="849">
        <v>1508392</v>
      </c>
      <c r="L841" s="849">
        <v>1</v>
      </c>
      <c r="M841" s="849">
        <v>818</v>
      </c>
      <c r="N841" s="849">
        <v>1963</v>
      </c>
      <c r="O841" s="849">
        <v>1605734</v>
      </c>
      <c r="P841" s="837">
        <v>1.0645336225596529</v>
      </c>
      <c r="Q841" s="850">
        <v>818</v>
      </c>
    </row>
    <row r="842" spans="1:17" ht="14.4" customHeight="1" x14ac:dyDescent="0.3">
      <c r="A842" s="831" t="s">
        <v>6070</v>
      </c>
      <c r="B842" s="832" t="s">
        <v>4992</v>
      </c>
      <c r="C842" s="832" t="s">
        <v>4959</v>
      </c>
      <c r="D842" s="832" t="s">
        <v>4980</v>
      </c>
      <c r="E842" s="832" t="s">
        <v>4981</v>
      </c>
      <c r="F842" s="849">
        <v>6</v>
      </c>
      <c r="G842" s="849">
        <v>2694</v>
      </c>
      <c r="H842" s="849">
        <v>0.83302411873840443</v>
      </c>
      <c r="I842" s="849">
        <v>449</v>
      </c>
      <c r="J842" s="849">
        <v>7</v>
      </c>
      <c r="K842" s="849">
        <v>3234</v>
      </c>
      <c r="L842" s="849">
        <v>1</v>
      </c>
      <c r="M842" s="849">
        <v>462</v>
      </c>
      <c r="N842" s="849">
        <v>4</v>
      </c>
      <c r="O842" s="849">
        <v>1848</v>
      </c>
      <c r="P842" s="837">
        <v>0.5714285714285714</v>
      </c>
      <c r="Q842" s="850">
        <v>462</v>
      </c>
    </row>
    <row r="843" spans="1:17" ht="14.4" customHeight="1" x14ac:dyDescent="0.3">
      <c r="A843" s="831" t="s">
        <v>6070</v>
      </c>
      <c r="B843" s="832" t="s">
        <v>4992</v>
      </c>
      <c r="C843" s="832" t="s">
        <v>4959</v>
      </c>
      <c r="D843" s="832" t="s">
        <v>5080</v>
      </c>
      <c r="E843" s="832" t="s">
        <v>5066</v>
      </c>
      <c r="F843" s="849">
        <v>185</v>
      </c>
      <c r="G843" s="849">
        <v>132275</v>
      </c>
      <c r="H843" s="849">
        <v>0.87354052197802201</v>
      </c>
      <c r="I843" s="849">
        <v>715</v>
      </c>
      <c r="J843" s="849">
        <v>208</v>
      </c>
      <c r="K843" s="849">
        <v>151424</v>
      </c>
      <c r="L843" s="849">
        <v>1</v>
      </c>
      <c r="M843" s="849">
        <v>728</v>
      </c>
      <c r="N843" s="849">
        <v>211</v>
      </c>
      <c r="O843" s="849">
        <v>153608</v>
      </c>
      <c r="P843" s="837">
        <v>1.0144230769230769</v>
      </c>
      <c r="Q843" s="850">
        <v>728</v>
      </c>
    </row>
    <row r="844" spans="1:17" ht="14.4" customHeight="1" x14ac:dyDescent="0.3">
      <c r="A844" s="831" t="s">
        <v>6070</v>
      </c>
      <c r="B844" s="832" t="s">
        <v>4992</v>
      </c>
      <c r="C844" s="832" t="s">
        <v>4959</v>
      </c>
      <c r="D844" s="832" t="s">
        <v>5090</v>
      </c>
      <c r="E844" s="832" t="s">
        <v>5091</v>
      </c>
      <c r="F844" s="849">
        <v>1</v>
      </c>
      <c r="G844" s="849">
        <v>824</v>
      </c>
      <c r="H844" s="849">
        <v>0.32973189275710285</v>
      </c>
      <c r="I844" s="849">
        <v>824</v>
      </c>
      <c r="J844" s="849">
        <v>3</v>
      </c>
      <c r="K844" s="849">
        <v>2499</v>
      </c>
      <c r="L844" s="849">
        <v>1</v>
      </c>
      <c r="M844" s="849">
        <v>833</v>
      </c>
      <c r="N844" s="849"/>
      <c r="O844" s="849"/>
      <c r="P844" s="837"/>
      <c r="Q844" s="850"/>
    </row>
    <row r="845" spans="1:17" ht="14.4" customHeight="1" x14ac:dyDescent="0.3">
      <c r="A845" s="831" t="s">
        <v>6070</v>
      </c>
      <c r="B845" s="832" t="s">
        <v>4992</v>
      </c>
      <c r="C845" s="832" t="s">
        <v>4959</v>
      </c>
      <c r="D845" s="832" t="s">
        <v>4965</v>
      </c>
      <c r="E845" s="832" t="s">
        <v>4966</v>
      </c>
      <c r="F845" s="849">
        <v>750</v>
      </c>
      <c r="G845" s="849">
        <v>157500</v>
      </c>
      <c r="H845" s="849">
        <v>0.92378075603390131</v>
      </c>
      <c r="I845" s="849">
        <v>210</v>
      </c>
      <c r="J845" s="849">
        <v>793</v>
      </c>
      <c r="K845" s="849">
        <v>170495</v>
      </c>
      <c r="L845" s="849">
        <v>1</v>
      </c>
      <c r="M845" s="849">
        <v>215</v>
      </c>
      <c r="N845" s="849">
        <v>727</v>
      </c>
      <c r="O845" s="849">
        <v>156305</v>
      </c>
      <c r="P845" s="837">
        <v>0.91677175283732659</v>
      </c>
      <c r="Q845" s="850">
        <v>215</v>
      </c>
    </row>
    <row r="846" spans="1:17" ht="14.4" customHeight="1" x14ac:dyDescent="0.3">
      <c r="A846" s="831" t="s">
        <v>6070</v>
      </c>
      <c r="B846" s="832" t="s">
        <v>4992</v>
      </c>
      <c r="C846" s="832" t="s">
        <v>4959</v>
      </c>
      <c r="D846" s="832" t="s">
        <v>5047</v>
      </c>
      <c r="E846" s="832" t="s">
        <v>5048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701</v>
      </c>
      <c r="P846" s="837"/>
      <c r="Q846" s="850">
        <v>701</v>
      </c>
    </row>
    <row r="847" spans="1:17" ht="14.4" customHeight="1" x14ac:dyDescent="0.3">
      <c r="A847" s="831" t="s">
        <v>6070</v>
      </c>
      <c r="B847" s="832" t="s">
        <v>4992</v>
      </c>
      <c r="C847" s="832" t="s">
        <v>4959</v>
      </c>
      <c r="D847" s="832" t="s">
        <v>5049</v>
      </c>
      <c r="E847" s="832" t="s">
        <v>5050</v>
      </c>
      <c r="F847" s="849">
        <v>1</v>
      </c>
      <c r="G847" s="849">
        <v>331</v>
      </c>
      <c r="H847" s="849"/>
      <c r="I847" s="849">
        <v>331</v>
      </c>
      <c r="J847" s="849"/>
      <c r="K847" s="849"/>
      <c r="L847" s="849"/>
      <c r="M847" s="849"/>
      <c r="N847" s="849">
        <v>2</v>
      </c>
      <c r="O847" s="849">
        <v>710</v>
      </c>
      <c r="P847" s="837"/>
      <c r="Q847" s="850">
        <v>355</v>
      </c>
    </row>
    <row r="848" spans="1:17" ht="14.4" customHeight="1" x14ac:dyDescent="0.3">
      <c r="A848" s="831" t="s">
        <v>6070</v>
      </c>
      <c r="B848" s="832" t="s">
        <v>4992</v>
      </c>
      <c r="C848" s="832" t="s">
        <v>4959</v>
      </c>
      <c r="D848" s="832" t="s">
        <v>4967</v>
      </c>
      <c r="E848" s="832" t="s">
        <v>4968</v>
      </c>
      <c r="F848" s="849">
        <v>3652</v>
      </c>
      <c r="G848" s="849">
        <v>310420</v>
      </c>
      <c r="H848" s="849">
        <v>0.95402298850574707</v>
      </c>
      <c r="I848" s="849">
        <v>85</v>
      </c>
      <c r="J848" s="849">
        <v>3828</v>
      </c>
      <c r="K848" s="849">
        <v>325380</v>
      </c>
      <c r="L848" s="849">
        <v>1</v>
      </c>
      <c r="M848" s="849">
        <v>85</v>
      </c>
      <c r="N848" s="849">
        <v>3791</v>
      </c>
      <c r="O848" s="849">
        <v>322235</v>
      </c>
      <c r="P848" s="837">
        <v>0.99033437826541271</v>
      </c>
      <c r="Q848" s="850">
        <v>85</v>
      </c>
    </row>
    <row r="849" spans="1:17" ht="14.4" customHeight="1" x14ac:dyDescent="0.3">
      <c r="A849" s="831" t="s">
        <v>6070</v>
      </c>
      <c r="B849" s="832" t="s">
        <v>4992</v>
      </c>
      <c r="C849" s="832" t="s">
        <v>4959</v>
      </c>
      <c r="D849" s="832" t="s">
        <v>5051</v>
      </c>
      <c r="E849" s="832" t="s">
        <v>5052</v>
      </c>
      <c r="F849" s="849">
        <v>3</v>
      </c>
      <c r="G849" s="849">
        <v>2121</v>
      </c>
      <c r="H849" s="849"/>
      <c r="I849" s="849">
        <v>707</v>
      </c>
      <c r="J849" s="849"/>
      <c r="K849" s="849"/>
      <c r="L849" s="849"/>
      <c r="M849" s="849"/>
      <c r="N849" s="849">
        <v>7</v>
      </c>
      <c r="O849" s="849">
        <v>5040</v>
      </c>
      <c r="P849" s="837"/>
      <c r="Q849" s="850">
        <v>720</v>
      </c>
    </row>
    <row r="850" spans="1:17" ht="14.4" customHeight="1" x14ac:dyDescent="0.3">
      <c r="A850" s="831" t="s">
        <v>6070</v>
      </c>
      <c r="B850" s="832" t="s">
        <v>4992</v>
      </c>
      <c r="C850" s="832" t="s">
        <v>4959</v>
      </c>
      <c r="D850" s="832" t="s">
        <v>5126</v>
      </c>
      <c r="E850" s="832" t="s">
        <v>5125</v>
      </c>
      <c r="F850" s="849">
        <v>1384</v>
      </c>
      <c r="G850" s="849">
        <v>1294040</v>
      </c>
      <c r="H850" s="849">
        <v>0.8223144067064212</v>
      </c>
      <c r="I850" s="849">
        <v>935</v>
      </c>
      <c r="J850" s="849">
        <v>1653</v>
      </c>
      <c r="K850" s="849">
        <v>1573656</v>
      </c>
      <c r="L850" s="849">
        <v>1</v>
      </c>
      <c r="M850" s="849">
        <v>952</v>
      </c>
      <c r="N850" s="849">
        <v>1475</v>
      </c>
      <c r="O850" s="849">
        <v>1404200</v>
      </c>
      <c r="P850" s="837">
        <v>0.89231699939503928</v>
      </c>
      <c r="Q850" s="850">
        <v>952</v>
      </c>
    </row>
    <row r="851" spans="1:17" ht="14.4" customHeight="1" x14ac:dyDescent="0.3">
      <c r="A851" s="831" t="s">
        <v>6070</v>
      </c>
      <c r="B851" s="832" t="s">
        <v>4992</v>
      </c>
      <c r="C851" s="832" t="s">
        <v>4959</v>
      </c>
      <c r="D851" s="832" t="s">
        <v>5057</v>
      </c>
      <c r="E851" s="832" t="s">
        <v>5058</v>
      </c>
      <c r="F851" s="849">
        <v>6</v>
      </c>
      <c r="G851" s="849">
        <v>684</v>
      </c>
      <c r="H851" s="849">
        <v>0.3</v>
      </c>
      <c r="I851" s="849">
        <v>114</v>
      </c>
      <c r="J851" s="849">
        <v>19</v>
      </c>
      <c r="K851" s="849">
        <v>2280</v>
      </c>
      <c r="L851" s="849">
        <v>1</v>
      </c>
      <c r="M851" s="849">
        <v>120</v>
      </c>
      <c r="N851" s="849"/>
      <c r="O851" s="849"/>
      <c r="P851" s="837"/>
      <c r="Q851" s="850"/>
    </row>
    <row r="852" spans="1:17" ht="14.4" customHeight="1" x14ac:dyDescent="0.3">
      <c r="A852" s="831" t="s">
        <v>6070</v>
      </c>
      <c r="B852" s="832" t="s">
        <v>4992</v>
      </c>
      <c r="C852" s="832" t="s">
        <v>4959</v>
      </c>
      <c r="D852" s="832" t="s">
        <v>5127</v>
      </c>
      <c r="E852" s="832" t="s">
        <v>5125</v>
      </c>
      <c r="F852" s="849">
        <v>160</v>
      </c>
      <c r="G852" s="849">
        <v>117920</v>
      </c>
      <c r="H852" s="849">
        <v>0.98926174496644292</v>
      </c>
      <c r="I852" s="849">
        <v>737</v>
      </c>
      <c r="J852" s="849">
        <v>160</v>
      </c>
      <c r="K852" s="849">
        <v>119200</v>
      </c>
      <c r="L852" s="849">
        <v>1</v>
      </c>
      <c r="M852" s="849">
        <v>745</v>
      </c>
      <c r="N852" s="849">
        <v>166</v>
      </c>
      <c r="O852" s="849">
        <v>123670</v>
      </c>
      <c r="P852" s="837">
        <v>1.0375000000000001</v>
      </c>
      <c r="Q852" s="850">
        <v>745</v>
      </c>
    </row>
    <row r="853" spans="1:17" ht="14.4" customHeight="1" x14ac:dyDescent="0.3">
      <c r="A853" s="831" t="s">
        <v>6070</v>
      </c>
      <c r="B853" s="832" t="s">
        <v>4992</v>
      </c>
      <c r="C853" s="832" t="s">
        <v>4959</v>
      </c>
      <c r="D853" s="832" t="s">
        <v>5128</v>
      </c>
      <c r="E853" s="832" t="s">
        <v>5129</v>
      </c>
      <c r="F853" s="849">
        <v>4</v>
      </c>
      <c r="G853" s="849">
        <v>228</v>
      </c>
      <c r="H853" s="849">
        <v>3.9310344827586206</v>
      </c>
      <c r="I853" s="849">
        <v>57</v>
      </c>
      <c r="J853" s="849">
        <v>1</v>
      </c>
      <c r="K853" s="849">
        <v>58</v>
      </c>
      <c r="L853" s="849">
        <v>1</v>
      </c>
      <c r="M853" s="849">
        <v>58</v>
      </c>
      <c r="N853" s="849"/>
      <c r="O853" s="849"/>
      <c r="P853" s="837"/>
      <c r="Q853" s="850"/>
    </row>
    <row r="854" spans="1:17" ht="14.4" customHeight="1" x14ac:dyDescent="0.3">
      <c r="A854" s="831" t="s">
        <v>6070</v>
      </c>
      <c r="B854" s="832" t="s">
        <v>4992</v>
      </c>
      <c r="C854" s="832" t="s">
        <v>4959</v>
      </c>
      <c r="D854" s="832" t="s">
        <v>5130</v>
      </c>
      <c r="E854" s="832" t="s">
        <v>5131</v>
      </c>
      <c r="F854" s="849">
        <v>27</v>
      </c>
      <c r="G854" s="849">
        <v>14229</v>
      </c>
      <c r="H854" s="849">
        <v>1.8717442778216258</v>
      </c>
      <c r="I854" s="849">
        <v>527</v>
      </c>
      <c r="J854" s="849">
        <v>14</v>
      </c>
      <c r="K854" s="849">
        <v>7602</v>
      </c>
      <c r="L854" s="849">
        <v>1</v>
      </c>
      <c r="M854" s="849">
        <v>543</v>
      </c>
      <c r="N854" s="849">
        <v>16</v>
      </c>
      <c r="O854" s="849">
        <v>8688</v>
      </c>
      <c r="P854" s="837">
        <v>1.1428571428571428</v>
      </c>
      <c r="Q854" s="850">
        <v>543</v>
      </c>
    </row>
    <row r="855" spans="1:17" ht="14.4" customHeight="1" x14ac:dyDescent="0.3">
      <c r="A855" s="831" t="s">
        <v>6070</v>
      </c>
      <c r="B855" s="832" t="s">
        <v>4992</v>
      </c>
      <c r="C855" s="832" t="s">
        <v>4959</v>
      </c>
      <c r="D855" s="832" t="s">
        <v>4969</v>
      </c>
      <c r="E855" s="832" t="s">
        <v>4970</v>
      </c>
      <c r="F855" s="849">
        <v>129</v>
      </c>
      <c r="G855" s="849">
        <v>38571</v>
      </c>
      <c r="H855" s="849">
        <v>1.2317493772753401</v>
      </c>
      <c r="I855" s="849">
        <v>299</v>
      </c>
      <c r="J855" s="849">
        <v>102</v>
      </c>
      <c r="K855" s="849">
        <v>31314</v>
      </c>
      <c r="L855" s="849">
        <v>1</v>
      </c>
      <c r="M855" s="849">
        <v>307</v>
      </c>
      <c r="N855" s="849">
        <v>90</v>
      </c>
      <c r="O855" s="849">
        <v>27630</v>
      </c>
      <c r="P855" s="837">
        <v>0.88235294117647056</v>
      </c>
      <c r="Q855" s="850">
        <v>307</v>
      </c>
    </row>
    <row r="856" spans="1:17" ht="14.4" customHeight="1" x14ac:dyDescent="0.3">
      <c r="A856" s="831" t="s">
        <v>6070</v>
      </c>
      <c r="B856" s="832" t="s">
        <v>4992</v>
      </c>
      <c r="C856" s="832" t="s">
        <v>4959</v>
      </c>
      <c r="D856" s="832" t="s">
        <v>5081</v>
      </c>
      <c r="E856" s="832" t="s">
        <v>4966</v>
      </c>
      <c r="F856" s="849">
        <v>56</v>
      </c>
      <c r="G856" s="849">
        <v>9744</v>
      </c>
      <c r="H856" s="849">
        <v>0.86891385767790263</v>
      </c>
      <c r="I856" s="849">
        <v>174</v>
      </c>
      <c r="J856" s="849">
        <v>63</v>
      </c>
      <c r="K856" s="849">
        <v>11214</v>
      </c>
      <c r="L856" s="849">
        <v>1</v>
      </c>
      <c r="M856" s="849">
        <v>178</v>
      </c>
      <c r="N856" s="849">
        <v>59</v>
      </c>
      <c r="O856" s="849">
        <v>10502</v>
      </c>
      <c r="P856" s="837">
        <v>0.93650793650793651</v>
      </c>
      <c r="Q856" s="850">
        <v>178</v>
      </c>
    </row>
    <row r="857" spans="1:17" ht="14.4" customHeight="1" x14ac:dyDescent="0.3">
      <c r="A857" s="831" t="s">
        <v>6070</v>
      </c>
      <c r="B857" s="832" t="s">
        <v>4992</v>
      </c>
      <c r="C857" s="832" t="s">
        <v>4959</v>
      </c>
      <c r="D857" s="832" t="s">
        <v>4971</v>
      </c>
      <c r="E857" s="832" t="s">
        <v>4970</v>
      </c>
      <c r="F857" s="849">
        <v>152</v>
      </c>
      <c r="G857" s="849">
        <v>56392</v>
      </c>
      <c r="H857" s="849">
        <v>0.8578034682080925</v>
      </c>
      <c r="I857" s="849">
        <v>371</v>
      </c>
      <c r="J857" s="849">
        <v>173</v>
      </c>
      <c r="K857" s="849">
        <v>65740</v>
      </c>
      <c r="L857" s="849">
        <v>1</v>
      </c>
      <c r="M857" s="849">
        <v>380</v>
      </c>
      <c r="N857" s="849">
        <v>133</v>
      </c>
      <c r="O857" s="849">
        <v>50540</v>
      </c>
      <c r="P857" s="837">
        <v>0.76878612716763006</v>
      </c>
      <c r="Q857" s="850">
        <v>380</v>
      </c>
    </row>
    <row r="858" spans="1:17" ht="14.4" customHeight="1" x14ac:dyDescent="0.3">
      <c r="A858" s="831" t="s">
        <v>6070</v>
      </c>
      <c r="B858" s="832" t="s">
        <v>4992</v>
      </c>
      <c r="C858" s="832" t="s">
        <v>4959</v>
      </c>
      <c r="D858" s="832" t="s">
        <v>5065</v>
      </c>
      <c r="E858" s="832" t="s">
        <v>5066</v>
      </c>
      <c r="F858" s="849">
        <v>387</v>
      </c>
      <c r="G858" s="849">
        <v>234522</v>
      </c>
      <c r="H858" s="849">
        <v>0.76355218690785487</v>
      </c>
      <c r="I858" s="849">
        <v>606</v>
      </c>
      <c r="J858" s="849">
        <v>497</v>
      </c>
      <c r="K858" s="849">
        <v>307146</v>
      </c>
      <c r="L858" s="849">
        <v>1</v>
      </c>
      <c r="M858" s="849">
        <v>618</v>
      </c>
      <c r="N858" s="849">
        <v>447</v>
      </c>
      <c r="O858" s="849">
        <v>276693</v>
      </c>
      <c r="P858" s="837">
        <v>0.90085171221503779</v>
      </c>
      <c r="Q858" s="850">
        <v>619</v>
      </c>
    </row>
    <row r="859" spans="1:17" ht="14.4" customHeight="1" x14ac:dyDescent="0.3">
      <c r="A859" s="831" t="s">
        <v>6070</v>
      </c>
      <c r="B859" s="832" t="s">
        <v>4992</v>
      </c>
      <c r="C859" s="832" t="s">
        <v>4959</v>
      </c>
      <c r="D859" s="832" t="s">
        <v>5082</v>
      </c>
      <c r="E859" s="832" t="s">
        <v>5083</v>
      </c>
      <c r="F859" s="849">
        <v>0</v>
      </c>
      <c r="G859" s="849">
        <v>0</v>
      </c>
      <c r="H859" s="849"/>
      <c r="I859" s="849"/>
      <c r="J859" s="849"/>
      <c r="K859" s="849"/>
      <c r="L859" s="849"/>
      <c r="M859" s="849"/>
      <c r="N859" s="849"/>
      <c r="O859" s="849"/>
      <c r="P859" s="837"/>
      <c r="Q859" s="850"/>
    </row>
    <row r="860" spans="1:17" ht="14.4" customHeight="1" x14ac:dyDescent="0.3">
      <c r="A860" s="831" t="s">
        <v>6070</v>
      </c>
      <c r="B860" s="832" t="s">
        <v>4992</v>
      </c>
      <c r="C860" s="832" t="s">
        <v>4959</v>
      </c>
      <c r="D860" s="832" t="s">
        <v>5132</v>
      </c>
      <c r="E860" s="832" t="s">
        <v>5133</v>
      </c>
      <c r="F860" s="849">
        <v>10</v>
      </c>
      <c r="G860" s="849">
        <v>1000</v>
      </c>
      <c r="H860" s="849">
        <v>1.6666666666666667</v>
      </c>
      <c r="I860" s="849">
        <v>100</v>
      </c>
      <c r="J860" s="849">
        <v>6</v>
      </c>
      <c r="K860" s="849">
        <v>600</v>
      </c>
      <c r="L860" s="849">
        <v>1</v>
      </c>
      <c r="M860" s="849">
        <v>100</v>
      </c>
      <c r="N860" s="849">
        <v>13</v>
      </c>
      <c r="O860" s="849">
        <v>1300</v>
      </c>
      <c r="P860" s="837">
        <v>2.1666666666666665</v>
      </c>
      <c r="Q860" s="850">
        <v>100</v>
      </c>
    </row>
    <row r="861" spans="1:17" ht="14.4" customHeight="1" x14ac:dyDescent="0.3">
      <c r="A861" s="831" t="s">
        <v>6070</v>
      </c>
      <c r="B861" s="832" t="s">
        <v>4992</v>
      </c>
      <c r="C861" s="832" t="s">
        <v>4959</v>
      </c>
      <c r="D861" s="832" t="s">
        <v>5134</v>
      </c>
      <c r="E861" s="832" t="s">
        <v>5125</v>
      </c>
      <c r="F861" s="849"/>
      <c r="G861" s="849"/>
      <c r="H861" s="849"/>
      <c r="I861" s="849"/>
      <c r="J861" s="849">
        <v>30</v>
      </c>
      <c r="K861" s="849">
        <v>31050</v>
      </c>
      <c r="L861" s="849">
        <v>1</v>
      </c>
      <c r="M861" s="849">
        <v>1035</v>
      </c>
      <c r="N861" s="849">
        <v>29</v>
      </c>
      <c r="O861" s="849">
        <v>30015</v>
      </c>
      <c r="P861" s="837">
        <v>0.96666666666666667</v>
      </c>
      <c r="Q861" s="850">
        <v>1035</v>
      </c>
    </row>
    <row r="862" spans="1:17" ht="14.4" customHeight="1" x14ac:dyDescent="0.3">
      <c r="A862" s="831" t="s">
        <v>6070</v>
      </c>
      <c r="B862" s="832" t="s">
        <v>4992</v>
      </c>
      <c r="C862" s="832" t="s">
        <v>4959</v>
      </c>
      <c r="D862" s="832" t="s">
        <v>5067</v>
      </c>
      <c r="E862" s="832" t="s">
        <v>4981</v>
      </c>
      <c r="F862" s="849">
        <v>1</v>
      </c>
      <c r="G862" s="849">
        <v>340</v>
      </c>
      <c r="H862" s="849"/>
      <c r="I862" s="849">
        <v>340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6070</v>
      </c>
      <c r="B863" s="832" t="s">
        <v>4992</v>
      </c>
      <c r="C863" s="832" t="s">
        <v>4959</v>
      </c>
      <c r="D863" s="832" t="s">
        <v>5135</v>
      </c>
      <c r="E863" s="832" t="s">
        <v>5125</v>
      </c>
      <c r="F863" s="849">
        <v>31</v>
      </c>
      <c r="G863" s="849">
        <v>26753</v>
      </c>
      <c r="H863" s="849">
        <v>0.80094006346925328</v>
      </c>
      <c r="I863" s="849">
        <v>863</v>
      </c>
      <c r="J863" s="849">
        <v>38</v>
      </c>
      <c r="K863" s="849">
        <v>33402</v>
      </c>
      <c r="L863" s="849">
        <v>1</v>
      </c>
      <c r="M863" s="849">
        <v>879</v>
      </c>
      <c r="N863" s="849">
        <v>58</v>
      </c>
      <c r="O863" s="849">
        <v>50982</v>
      </c>
      <c r="P863" s="837">
        <v>1.5263157894736843</v>
      </c>
      <c r="Q863" s="850">
        <v>879</v>
      </c>
    </row>
    <row r="864" spans="1:17" ht="14.4" customHeight="1" x14ac:dyDescent="0.3">
      <c r="A864" s="831" t="s">
        <v>6070</v>
      </c>
      <c r="B864" s="832" t="s">
        <v>4992</v>
      </c>
      <c r="C864" s="832" t="s">
        <v>4959</v>
      </c>
      <c r="D864" s="832" t="s">
        <v>5149</v>
      </c>
      <c r="E864" s="832" t="s">
        <v>5085</v>
      </c>
      <c r="F864" s="849">
        <v>2437</v>
      </c>
      <c r="G864" s="849">
        <v>1274551</v>
      </c>
      <c r="H864" s="849">
        <v>0.72713855471520072</v>
      </c>
      <c r="I864" s="849">
        <v>523</v>
      </c>
      <c r="J864" s="849">
        <v>3301</v>
      </c>
      <c r="K864" s="849">
        <v>1752831</v>
      </c>
      <c r="L864" s="849">
        <v>1</v>
      </c>
      <c r="M864" s="849">
        <v>531</v>
      </c>
      <c r="N864" s="849">
        <v>2613</v>
      </c>
      <c r="O864" s="849">
        <v>1387503</v>
      </c>
      <c r="P864" s="837">
        <v>0.79157830960315057</v>
      </c>
      <c r="Q864" s="850">
        <v>531</v>
      </c>
    </row>
    <row r="865" spans="1:17" ht="14.4" customHeight="1" x14ac:dyDescent="0.3">
      <c r="A865" s="831" t="s">
        <v>6070</v>
      </c>
      <c r="B865" s="832" t="s">
        <v>4992</v>
      </c>
      <c r="C865" s="832" t="s">
        <v>4959</v>
      </c>
      <c r="D865" s="832" t="s">
        <v>5092</v>
      </c>
      <c r="E865" s="832" t="s">
        <v>5085</v>
      </c>
      <c r="F865" s="849">
        <v>64</v>
      </c>
      <c r="G865" s="849">
        <v>51648</v>
      </c>
      <c r="H865" s="849">
        <v>1.2053771471247199</v>
      </c>
      <c r="I865" s="849">
        <v>807</v>
      </c>
      <c r="J865" s="849">
        <v>52</v>
      </c>
      <c r="K865" s="849">
        <v>42848</v>
      </c>
      <c r="L865" s="849">
        <v>1</v>
      </c>
      <c r="M865" s="849">
        <v>824</v>
      </c>
      <c r="N865" s="849">
        <v>49</v>
      </c>
      <c r="O865" s="849">
        <v>40376</v>
      </c>
      <c r="P865" s="837">
        <v>0.94230769230769229</v>
      </c>
      <c r="Q865" s="850">
        <v>824</v>
      </c>
    </row>
    <row r="866" spans="1:17" ht="14.4" customHeight="1" x14ac:dyDescent="0.3">
      <c r="A866" s="831" t="s">
        <v>6070</v>
      </c>
      <c r="B866" s="832" t="s">
        <v>4992</v>
      </c>
      <c r="C866" s="832" t="s">
        <v>4959</v>
      </c>
      <c r="D866" s="832" t="s">
        <v>5084</v>
      </c>
      <c r="E866" s="832" t="s">
        <v>5085</v>
      </c>
      <c r="F866" s="849">
        <v>578</v>
      </c>
      <c r="G866" s="849">
        <v>343910</v>
      </c>
      <c r="H866" s="849">
        <v>0.86664751479230295</v>
      </c>
      <c r="I866" s="849">
        <v>595</v>
      </c>
      <c r="J866" s="849">
        <v>657</v>
      </c>
      <c r="K866" s="849">
        <v>396828</v>
      </c>
      <c r="L866" s="849">
        <v>1</v>
      </c>
      <c r="M866" s="849">
        <v>604</v>
      </c>
      <c r="N866" s="849">
        <v>594</v>
      </c>
      <c r="O866" s="849">
        <v>358776</v>
      </c>
      <c r="P866" s="837">
        <v>0.90410958904109584</v>
      </c>
      <c r="Q866" s="850">
        <v>604</v>
      </c>
    </row>
    <row r="867" spans="1:17" ht="14.4" customHeight="1" x14ac:dyDescent="0.3">
      <c r="A867" s="831" t="s">
        <v>6070</v>
      </c>
      <c r="B867" s="832" t="s">
        <v>4992</v>
      </c>
      <c r="C867" s="832" t="s">
        <v>4959</v>
      </c>
      <c r="D867" s="832" t="s">
        <v>4989</v>
      </c>
      <c r="E867" s="832" t="s">
        <v>4990</v>
      </c>
      <c r="F867" s="849">
        <v>2</v>
      </c>
      <c r="G867" s="849">
        <v>790</v>
      </c>
      <c r="H867" s="849">
        <v>0.24443069306930693</v>
      </c>
      <c r="I867" s="849">
        <v>395</v>
      </c>
      <c r="J867" s="849">
        <v>8</v>
      </c>
      <c r="K867" s="849">
        <v>3232</v>
      </c>
      <c r="L867" s="849">
        <v>1</v>
      </c>
      <c r="M867" s="849">
        <v>404</v>
      </c>
      <c r="N867" s="849">
        <v>3</v>
      </c>
      <c r="O867" s="849">
        <v>1212</v>
      </c>
      <c r="P867" s="837">
        <v>0.375</v>
      </c>
      <c r="Q867" s="850">
        <v>404</v>
      </c>
    </row>
    <row r="868" spans="1:17" ht="14.4" customHeight="1" x14ac:dyDescent="0.3">
      <c r="A868" s="831" t="s">
        <v>6070</v>
      </c>
      <c r="B868" s="832" t="s">
        <v>4992</v>
      </c>
      <c r="C868" s="832" t="s">
        <v>4959</v>
      </c>
      <c r="D868" s="832" t="s">
        <v>5157</v>
      </c>
      <c r="E868" s="832" t="s">
        <v>5085</v>
      </c>
      <c r="F868" s="849">
        <v>2</v>
      </c>
      <c r="G868" s="849">
        <v>1470</v>
      </c>
      <c r="H868" s="849">
        <v>0.65246338215712385</v>
      </c>
      <c r="I868" s="849">
        <v>735</v>
      </c>
      <c r="J868" s="849">
        <v>3</v>
      </c>
      <c r="K868" s="849">
        <v>2253</v>
      </c>
      <c r="L868" s="849">
        <v>1</v>
      </c>
      <c r="M868" s="849">
        <v>751</v>
      </c>
      <c r="N868" s="849">
        <v>5</v>
      </c>
      <c r="O868" s="849">
        <v>3755</v>
      </c>
      <c r="P868" s="837">
        <v>1.6666666666666667</v>
      </c>
      <c r="Q868" s="850">
        <v>751</v>
      </c>
    </row>
    <row r="869" spans="1:17" ht="14.4" customHeight="1" x14ac:dyDescent="0.3">
      <c r="A869" s="831" t="s">
        <v>6070</v>
      </c>
      <c r="B869" s="832" t="s">
        <v>4992</v>
      </c>
      <c r="C869" s="832" t="s">
        <v>4959</v>
      </c>
      <c r="D869" s="832" t="s">
        <v>5158</v>
      </c>
      <c r="E869" s="832" t="s">
        <v>5159</v>
      </c>
      <c r="F869" s="849">
        <v>1</v>
      </c>
      <c r="G869" s="849">
        <v>1371</v>
      </c>
      <c r="H869" s="849"/>
      <c r="I869" s="849">
        <v>1371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6070</v>
      </c>
      <c r="B870" s="832" t="s">
        <v>4992</v>
      </c>
      <c r="C870" s="832" t="s">
        <v>4959</v>
      </c>
      <c r="D870" s="832" t="s">
        <v>5151</v>
      </c>
      <c r="E870" s="832" t="s">
        <v>5085</v>
      </c>
      <c r="F870" s="849">
        <v>4</v>
      </c>
      <c r="G870" s="849">
        <v>3428</v>
      </c>
      <c r="H870" s="849"/>
      <c r="I870" s="849">
        <v>857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6071</v>
      </c>
      <c r="B871" s="832" t="s">
        <v>4992</v>
      </c>
      <c r="C871" s="832" t="s">
        <v>5026</v>
      </c>
      <c r="D871" s="832" t="s">
        <v>5073</v>
      </c>
      <c r="E871" s="832" t="s">
        <v>5074</v>
      </c>
      <c r="F871" s="849">
        <v>8</v>
      </c>
      <c r="G871" s="849">
        <v>7238</v>
      </c>
      <c r="H871" s="849">
        <v>1.6</v>
      </c>
      <c r="I871" s="849">
        <v>904.75</v>
      </c>
      <c r="J871" s="849">
        <v>5</v>
      </c>
      <c r="K871" s="849">
        <v>4523.75</v>
      </c>
      <c r="L871" s="849">
        <v>1</v>
      </c>
      <c r="M871" s="849">
        <v>904.75</v>
      </c>
      <c r="N871" s="849">
        <v>5</v>
      </c>
      <c r="O871" s="849">
        <v>4523.75</v>
      </c>
      <c r="P871" s="837">
        <v>1</v>
      </c>
      <c r="Q871" s="850">
        <v>904.75</v>
      </c>
    </row>
    <row r="872" spans="1:17" ht="14.4" customHeight="1" x14ac:dyDescent="0.3">
      <c r="A872" s="831" t="s">
        <v>6071</v>
      </c>
      <c r="B872" s="832" t="s">
        <v>4992</v>
      </c>
      <c r="C872" s="832" t="s">
        <v>4959</v>
      </c>
      <c r="D872" s="832" t="s">
        <v>4984</v>
      </c>
      <c r="E872" s="832" t="s">
        <v>4985</v>
      </c>
      <c r="F872" s="849"/>
      <c r="G872" s="849"/>
      <c r="H872" s="849"/>
      <c r="I872" s="849"/>
      <c r="J872" s="849">
        <v>7</v>
      </c>
      <c r="K872" s="849">
        <v>1365</v>
      </c>
      <c r="L872" s="849">
        <v>1</v>
      </c>
      <c r="M872" s="849">
        <v>195</v>
      </c>
      <c r="N872" s="849">
        <v>1</v>
      </c>
      <c r="O872" s="849">
        <v>196</v>
      </c>
      <c r="P872" s="837">
        <v>0.14358974358974358</v>
      </c>
      <c r="Q872" s="850">
        <v>196</v>
      </c>
    </row>
    <row r="873" spans="1:17" ht="14.4" customHeight="1" x14ac:dyDescent="0.3">
      <c r="A873" s="831" t="s">
        <v>6071</v>
      </c>
      <c r="B873" s="832" t="s">
        <v>4992</v>
      </c>
      <c r="C873" s="832" t="s">
        <v>4959</v>
      </c>
      <c r="D873" s="832" t="s">
        <v>4960</v>
      </c>
      <c r="E873" s="832" t="s">
        <v>4961</v>
      </c>
      <c r="F873" s="849">
        <v>49</v>
      </c>
      <c r="G873" s="849">
        <v>11515</v>
      </c>
      <c r="H873" s="849">
        <v>1.4798869039969156</v>
      </c>
      <c r="I873" s="849">
        <v>235</v>
      </c>
      <c r="J873" s="849">
        <v>31</v>
      </c>
      <c r="K873" s="849">
        <v>7781</v>
      </c>
      <c r="L873" s="849">
        <v>1</v>
      </c>
      <c r="M873" s="849">
        <v>251</v>
      </c>
      <c r="N873" s="849">
        <v>47</v>
      </c>
      <c r="O873" s="849">
        <v>11797</v>
      </c>
      <c r="P873" s="837">
        <v>1.5161290322580645</v>
      </c>
      <c r="Q873" s="850">
        <v>251</v>
      </c>
    </row>
    <row r="874" spans="1:17" ht="14.4" customHeight="1" x14ac:dyDescent="0.3">
      <c r="A874" s="831" t="s">
        <v>6071</v>
      </c>
      <c r="B874" s="832" t="s">
        <v>4992</v>
      </c>
      <c r="C874" s="832" t="s">
        <v>4959</v>
      </c>
      <c r="D874" s="832" t="s">
        <v>4963</v>
      </c>
      <c r="E874" s="832" t="s">
        <v>4964</v>
      </c>
      <c r="F874" s="849">
        <v>20</v>
      </c>
      <c r="G874" s="849">
        <v>2360</v>
      </c>
      <c r="H874" s="849">
        <v>1.2486772486772486</v>
      </c>
      <c r="I874" s="849">
        <v>118</v>
      </c>
      <c r="J874" s="849">
        <v>15</v>
      </c>
      <c r="K874" s="849">
        <v>1890</v>
      </c>
      <c r="L874" s="849">
        <v>1</v>
      </c>
      <c r="M874" s="849">
        <v>126</v>
      </c>
      <c r="N874" s="849">
        <v>11</v>
      </c>
      <c r="O874" s="849">
        <v>1386</v>
      </c>
      <c r="P874" s="837">
        <v>0.73333333333333328</v>
      </c>
      <c r="Q874" s="850">
        <v>126</v>
      </c>
    </row>
    <row r="875" spans="1:17" ht="14.4" customHeight="1" x14ac:dyDescent="0.3">
      <c r="A875" s="831" t="s">
        <v>6071</v>
      </c>
      <c r="B875" s="832" t="s">
        <v>4992</v>
      </c>
      <c r="C875" s="832" t="s">
        <v>4959</v>
      </c>
      <c r="D875" s="832" t="s">
        <v>5075</v>
      </c>
      <c r="E875" s="832" t="s">
        <v>4990</v>
      </c>
      <c r="F875" s="849">
        <v>5</v>
      </c>
      <c r="G875" s="849">
        <v>1615</v>
      </c>
      <c r="H875" s="849">
        <v>1.2197885196374623</v>
      </c>
      <c r="I875" s="849">
        <v>323</v>
      </c>
      <c r="J875" s="849">
        <v>4</v>
      </c>
      <c r="K875" s="849">
        <v>1324</v>
      </c>
      <c r="L875" s="849">
        <v>1</v>
      </c>
      <c r="M875" s="849">
        <v>331</v>
      </c>
      <c r="N875" s="849">
        <v>2</v>
      </c>
      <c r="O875" s="849">
        <v>662</v>
      </c>
      <c r="P875" s="837">
        <v>0.5</v>
      </c>
      <c r="Q875" s="850">
        <v>331</v>
      </c>
    </row>
    <row r="876" spans="1:17" ht="14.4" customHeight="1" x14ac:dyDescent="0.3">
      <c r="A876" s="831" t="s">
        <v>6071</v>
      </c>
      <c r="B876" s="832" t="s">
        <v>4992</v>
      </c>
      <c r="C876" s="832" t="s">
        <v>4959</v>
      </c>
      <c r="D876" s="832" t="s">
        <v>5076</v>
      </c>
      <c r="E876" s="832" t="s">
        <v>4979</v>
      </c>
      <c r="F876" s="849"/>
      <c r="G876" s="849"/>
      <c r="H876" s="849"/>
      <c r="I876" s="849"/>
      <c r="J876" s="849">
        <v>2</v>
      </c>
      <c r="K876" s="849">
        <v>990</v>
      </c>
      <c r="L876" s="849">
        <v>1</v>
      </c>
      <c r="M876" s="849">
        <v>495</v>
      </c>
      <c r="N876" s="849">
        <v>2</v>
      </c>
      <c r="O876" s="849">
        <v>990</v>
      </c>
      <c r="P876" s="837">
        <v>1</v>
      </c>
      <c r="Q876" s="850">
        <v>495</v>
      </c>
    </row>
    <row r="877" spans="1:17" ht="14.4" customHeight="1" x14ac:dyDescent="0.3">
      <c r="A877" s="831" t="s">
        <v>6071</v>
      </c>
      <c r="B877" s="832" t="s">
        <v>4992</v>
      </c>
      <c r="C877" s="832" t="s">
        <v>4959</v>
      </c>
      <c r="D877" s="832" t="s">
        <v>4978</v>
      </c>
      <c r="E877" s="832" t="s">
        <v>4979</v>
      </c>
      <c r="F877" s="849">
        <v>5</v>
      </c>
      <c r="G877" s="849">
        <v>2795</v>
      </c>
      <c r="H877" s="849">
        <v>0.54675273865414709</v>
      </c>
      <c r="I877" s="849">
        <v>559</v>
      </c>
      <c r="J877" s="849">
        <v>9</v>
      </c>
      <c r="K877" s="849">
        <v>5112</v>
      </c>
      <c r="L877" s="849">
        <v>1</v>
      </c>
      <c r="M877" s="849">
        <v>568</v>
      </c>
      <c r="N877" s="849">
        <v>18</v>
      </c>
      <c r="O877" s="849">
        <v>10224</v>
      </c>
      <c r="P877" s="837">
        <v>2</v>
      </c>
      <c r="Q877" s="850">
        <v>568</v>
      </c>
    </row>
    <row r="878" spans="1:17" ht="14.4" customHeight="1" x14ac:dyDescent="0.3">
      <c r="A878" s="831" t="s">
        <v>6071</v>
      </c>
      <c r="B878" s="832" t="s">
        <v>4992</v>
      </c>
      <c r="C878" s="832" t="s">
        <v>4959</v>
      </c>
      <c r="D878" s="832" t="s">
        <v>5079</v>
      </c>
      <c r="E878" s="832" t="s">
        <v>5078</v>
      </c>
      <c r="F878" s="849">
        <v>6</v>
      </c>
      <c r="G878" s="849">
        <v>4512</v>
      </c>
      <c r="H878" s="849">
        <v>2.9645203679369252</v>
      </c>
      <c r="I878" s="849">
        <v>752</v>
      </c>
      <c r="J878" s="849">
        <v>2</v>
      </c>
      <c r="K878" s="849">
        <v>1522</v>
      </c>
      <c r="L878" s="849">
        <v>1</v>
      </c>
      <c r="M878" s="849">
        <v>761</v>
      </c>
      <c r="N878" s="849"/>
      <c r="O878" s="849"/>
      <c r="P878" s="837"/>
      <c r="Q878" s="850"/>
    </row>
    <row r="879" spans="1:17" ht="14.4" customHeight="1" x14ac:dyDescent="0.3">
      <c r="A879" s="831" t="s">
        <v>6071</v>
      </c>
      <c r="B879" s="832" t="s">
        <v>4992</v>
      </c>
      <c r="C879" s="832" t="s">
        <v>4959</v>
      </c>
      <c r="D879" s="832" t="s">
        <v>5124</v>
      </c>
      <c r="E879" s="832" t="s">
        <v>5125</v>
      </c>
      <c r="F879" s="849">
        <v>24</v>
      </c>
      <c r="G879" s="849">
        <v>19416</v>
      </c>
      <c r="H879" s="849">
        <v>1.0789064236496999</v>
      </c>
      <c r="I879" s="849">
        <v>809</v>
      </c>
      <c r="J879" s="849">
        <v>22</v>
      </c>
      <c r="K879" s="849">
        <v>17996</v>
      </c>
      <c r="L879" s="849">
        <v>1</v>
      </c>
      <c r="M879" s="849">
        <v>818</v>
      </c>
      <c r="N879" s="849">
        <v>40</v>
      </c>
      <c r="O879" s="849">
        <v>32720</v>
      </c>
      <c r="P879" s="837">
        <v>1.8181818181818181</v>
      </c>
      <c r="Q879" s="850">
        <v>818</v>
      </c>
    </row>
    <row r="880" spans="1:17" ht="14.4" customHeight="1" x14ac:dyDescent="0.3">
      <c r="A880" s="831" t="s">
        <v>6071</v>
      </c>
      <c r="B880" s="832" t="s">
        <v>4992</v>
      </c>
      <c r="C880" s="832" t="s">
        <v>4959</v>
      </c>
      <c r="D880" s="832" t="s">
        <v>5080</v>
      </c>
      <c r="E880" s="832" t="s">
        <v>5066</v>
      </c>
      <c r="F880" s="849">
        <v>9</v>
      </c>
      <c r="G880" s="849">
        <v>6435</v>
      </c>
      <c r="H880" s="849">
        <v>2.2098214285714284</v>
      </c>
      <c r="I880" s="849">
        <v>715</v>
      </c>
      <c r="J880" s="849">
        <v>4</v>
      </c>
      <c r="K880" s="849">
        <v>2912</v>
      </c>
      <c r="L880" s="849">
        <v>1</v>
      </c>
      <c r="M880" s="849">
        <v>728</v>
      </c>
      <c r="N880" s="849">
        <v>5</v>
      </c>
      <c r="O880" s="849">
        <v>3640</v>
      </c>
      <c r="P880" s="837">
        <v>1.25</v>
      </c>
      <c r="Q880" s="850">
        <v>728</v>
      </c>
    </row>
    <row r="881" spans="1:17" ht="14.4" customHeight="1" x14ac:dyDescent="0.3">
      <c r="A881" s="831" t="s">
        <v>6071</v>
      </c>
      <c r="B881" s="832" t="s">
        <v>4992</v>
      </c>
      <c r="C881" s="832" t="s">
        <v>4959</v>
      </c>
      <c r="D881" s="832" t="s">
        <v>4965</v>
      </c>
      <c r="E881" s="832" t="s">
        <v>4966</v>
      </c>
      <c r="F881" s="849">
        <v>10</v>
      </c>
      <c r="G881" s="849">
        <v>2100</v>
      </c>
      <c r="H881" s="849">
        <v>1.3953488372093024</v>
      </c>
      <c r="I881" s="849">
        <v>210</v>
      </c>
      <c r="J881" s="849">
        <v>7</v>
      </c>
      <c r="K881" s="849">
        <v>1505</v>
      </c>
      <c r="L881" s="849">
        <v>1</v>
      </c>
      <c r="M881" s="849">
        <v>215</v>
      </c>
      <c r="N881" s="849">
        <v>13</v>
      </c>
      <c r="O881" s="849">
        <v>2795</v>
      </c>
      <c r="P881" s="837">
        <v>1.8571428571428572</v>
      </c>
      <c r="Q881" s="850">
        <v>215</v>
      </c>
    </row>
    <row r="882" spans="1:17" ht="14.4" customHeight="1" x14ac:dyDescent="0.3">
      <c r="A882" s="831" t="s">
        <v>6071</v>
      </c>
      <c r="B882" s="832" t="s">
        <v>4992</v>
      </c>
      <c r="C882" s="832" t="s">
        <v>4959</v>
      </c>
      <c r="D882" s="832" t="s">
        <v>4967</v>
      </c>
      <c r="E882" s="832" t="s">
        <v>4968</v>
      </c>
      <c r="F882" s="849">
        <v>95</v>
      </c>
      <c r="G882" s="849">
        <v>8075</v>
      </c>
      <c r="H882" s="849">
        <v>1.3194444444444444</v>
      </c>
      <c r="I882" s="849">
        <v>85</v>
      </c>
      <c r="J882" s="849">
        <v>72</v>
      </c>
      <c r="K882" s="849">
        <v>6120</v>
      </c>
      <c r="L882" s="849">
        <v>1</v>
      </c>
      <c r="M882" s="849">
        <v>85</v>
      </c>
      <c r="N882" s="849">
        <v>90</v>
      </c>
      <c r="O882" s="849">
        <v>7650</v>
      </c>
      <c r="P882" s="837">
        <v>1.25</v>
      </c>
      <c r="Q882" s="850">
        <v>85</v>
      </c>
    </row>
    <row r="883" spans="1:17" ht="14.4" customHeight="1" x14ac:dyDescent="0.3">
      <c r="A883" s="831" t="s">
        <v>6071</v>
      </c>
      <c r="B883" s="832" t="s">
        <v>4992</v>
      </c>
      <c r="C883" s="832" t="s">
        <v>4959</v>
      </c>
      <c r="D883" s="832" t="s">
        <v>5051</v>
      </c>
      <c r="E883" s="832" t="s">
        <v>5052</v>
      </c>
      <c r="F883" s="849">
        <v>1</v>
      </c>
      <c r="G883" s="849">
        <v>707</v>
      </c>
      <c r="H883" s="849">
        <v>0.98331015299026425</v>
      </c>
      <c r="I883" s="849">
        <v>707</v>
      </c>
      <c r="J883" s="849">
        <v>1</v>
      </c>
      <c r="K883" s="849">
        <v>719</v>
      </c>
      <c r="L883" s="849">
        <v>1</v>
      </c>
      <c r="M883" s="849">
        <v>719</v>
      </c>
      <c r="N883" s="849">
        <v>1</v>
      </c>
      <c r="O883" s="849">
        <v>720</v>
      </c>
      <c r="P883" s="837">
        <v>1.0013908205841446</v>
      </c>
      <c r="Q883" s="850">
        <v>720</v>
      </c>
    </row>
    <row r="884" spans="1:17" ht="14.4" customHeight="1" x14ac:dyDescent="0.3">
      <c r="A884" s="831" t="s">
        <v>6071</v>
      </c>
      <c r="B884" s="832" t="s">
        <v>4992</v>
      </c>
      <c r="C884" s="832" t="s">
        <v>4959</v>
      </c>
      <c r="D884" s="832" t="s">
        <v>5126</v>
      </c>
      <c r="E884" s="832" t="s">
        <v>5125</v>
      </c>
      <c r="F884" s="849">
        <v>64</v>
      </c>
      <c r="G884" s="849">
        <v>59840</v>
      </c>
      <c r="H884" s="849">
        <v>1.4617940199335548</v>
      </c>
      <c r="I884" s="849">
        <v>935</v>
      </c>
      <c r="J884" s="849">
        <v>43</v>
      </c>
      <c r="K884" s="849">
        <v>40936</v>
      </c>
      <c r="L884" s="849">
        <v>1</v>
      </c>
      <c r="M884" s="849">
        <v>952</v>
      </c>
      <c r="N884" s="849">
        <v>45</v>
      </c>
      <c r="O884" s="849">
        <v>42840</v>
      </c>
      <c r="P884" s="837">
        <v>1.0465116279069768</v>
      </c>
      <c r="Q884" s="850">
        <v>952</v>
      </c>
    </row>
    <row r="885" spans="1:17" ht="14.4" customHeight="1" x14ac:dyDescent="0.3">
      <c r="A885" s="831" t="s">
        <v>6071</v>
      </c>
      <c r="B885" s="832" t="s">
        <v>4992</v>
      </c>
      <c r="C885" s="832" t="s">
        <v>4959</v>
      </c>
      <c r="D885" s="832" t="s">
        <v>5057</v>
      </c>
      <c r="E885" s="832" t="s">
        <v>5058</v>
      </c>
      <c r="F885" s="849">
        <v>7</v>
      </c>
      <c r="G885" s="849">
        <v>798</v>
      </c>
      <c r="H885" s="849"/>
      <c r="I885" s="849">
        <v>114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x14ac:dyDescent="0.3">
      <c r="A886" s="831" t="s">
        <v>6071</v>
      </c>
      <c r="B886" s="832" t="s">
        <v>4992</v>
      </c>
      <c r="C886" s="832" t="s">
        <v>4959</v>
      </c>
      <c r="D886" s="832" t="s">
        <v>5127</v>
      </c>
      <c r="E886" s="832" t="s">
        <v>5125</v>
      </c>
      <c r="F886" s="849"/>
      <c r="G886" s="849"/>
      <c r="H886" s="849"/>
      <c r="I886" s="849"/>
      <c r="J886" s="849"/>
      <c r="K886" s="849"/>
      <c r="L886" s="849"/>
      <c r="M886" s="849"/>
      <c r="N886" s="849">
        <v>3</v>
      </c>
      <c r="O886" s="849">
        <v>2235</v>
      </c>
      <c r="P886" s="837"/>
      <c r="Q886" s="850">
        <v>745</v>
      </c>
    </row>
    <row r="887" spans="1:17" ht="14.4" customHeight="1" x14ac:dyDescent="0.3">
      <c r="A887" s="831" t="s">
        <v>6071</v>
      </c>
      <c r="B887" s="832" t="s">
        <v>4992</v>
      </c>
      <c r="C887" s="832" t="s">
        <v>4959</v>
      </c>
      <c r="D887" s="832" t="s">
        <v>5128</v>
      </c>
      <c r="E887" s="832" t="s">
        <v>5129</v>
      </c>
      <c r="F887" s="849">
        <v>2</v>
      </c>
      <c r="G887" s="849">
        <v>114</v>
      </c>
      <c r="H887" s="849">
        <v>0.98275862068965514</v>
      </c>
      <c r="I887" s="849">
        <v>57</v>
      </c>
      <c r="J887" s="849">
        <v>2</v>
      </c>
      <c r="K887" s="849">
        <v>116</v>
      </c>
      <c r="L887" s="849">
        <v>1</v>
      </c>
      <c r="M887" s="849">
        <v>58</v>
      </c>
      <c r="N887" s="849">
        <v>1</v>
      </c>
      <c r="O887" s="849">
        <v>58</v>
      </c>
      <c r="P887" s="837">
        <v>0.5</v>
      </c>
      <c r="Q887" s="850">
        <v>58</v>
      </c>
    </row>
    <row r="888" spans="1:17" ht="14.4" customHeight="1" x14ac:dyDescent="0.3">
      <c r="A888" s="831" t="s">
        <v>6071</v>
      </c>
      <c r="B888" s="832" t="s">
        <v>4992</v>
      </c>
      <c r="C888" s="832" t="s">
        <v>4959</v>
      </c>
      <c r="D888" s="832" t="s">
        <v>5130</v>
      </c>
      <c r="E888" s="832" t="s">
        <v>5131</v>
      </c>
      <c r="F888" s="849">
        <v>21</v>
      </c>
      <c r="G888" s="849">
        <v>11067</v>
      </c>
      <c r="H888" s="849">
        <v>0.48526703499079188</v>
      </c>
      <c r="I888" s="849">
        <v>527</v>
      </c>
      <c r="J888" s="849">
        <v>42</v>
      </c>
      <c r="K888" s="849">
        <v>22806</v>
      </c>
      <c r="L888" s="849">
        <v>1</v>
      </c>
      <c r="M888" s="849">
        <v>543</v>
      </c>
      <c r="N888" s="849">
        <v>30</v>
      </c>
      <c r="O888" s="849">
        <v>16290</v>
      </c>
      <c r="P888" s="837">
        <v>0.7142857142857143</v>
      </c>
      <c r="Q888" s="850">
        <v>543</v>
      </c>
    </row>
    <row r="889" spans="1:17" ht="14.4" customHeight="1" x14ac:dyDescent="0.3">
      <c r="A889" s="831" t="s">
        <v>6071</v>
      </c>
      <c r="B889" s="832" t="s">
        <v>4992</v>
      </c>
      <c r="C889" s="832" t="s">
        <v>4959</v>
      </c>
      <c r="D889" s="832" t="s">
        <v>4969</v>
      </c>
      <c r="E889" s="832" t="s">
        <v>4970</v>
      </c>
      <c r="F889" s="849"/>
      <c r="G889" s="849"/>
      <c r="H889" s="849"/>
      <c r="I889" s="849"/>
      <c r="J889" s="849"/>
      <c r="K889" s="849"/>
      <c r="L889" s="849"/>
      <c r="M889" s="849"/>
      <c r="N889" s="849">
        <v>4</v>
      </c>
      <c r="O889" s="849">
        <v>1228</v>
      </c>
      <c r="P889" s="837"/>
      <c r="Q889" s="850">
        <v>307</v>
      </c>
    </row>
    <row r="890" spans="1:17" ht="14.4" customHeight="1" x14ac:dyDescent="0.3">
      <c r="A890" s="831" t="s">
        <v>6071</v>
      </c>
      <c r="B890" s="832" t="s">
        <v>4992</v>
      </c>
      <c r="C890" s="832" t="s">
        <v>4959</v>
      </c>
      <c r="D890" s="832" t="s">
        <v>4971</v>
      </c>
      <c r="E890" s="832" t="s">
        <v>4970</v>
      </c>
      <c r="F890" s="849">
        <v>1</v>
      </c>
      <c r="G890" s="849">
        <v>371</v>
      </c>
      <c r="H890" s="849"/>
      <c r="I890" s="849">
        <v>371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6071</v>
      </c>
      <c r="B891" s="832" t="s">
        <v>4992</v>
      </c>
      <c r="C891" s="832" t="s">
        <v>4959</v>
      </c>
      <c r="D891" s="832" t="s">
        <v>5082</v>
      </c>
      <c r="E891" s="832" t="s">
        <v>5083</v>
      </c>
      <c r="F891" s="849">
        <v>25</v>
      </c>
      <c r="G891" s="849">
        <v>6800</v>
      </c>
      <c r="H891" s="849">
        <v>1.25</v>
      </c>
      <c r="I891" s="849">
        <v>272</v>
      </c>
      <c r="J891" s="849">
        <v>20</v>
      </c>
      <c r="K891" s="849">
        <v>5440</v>
      </c>
      <c r="L891" s="849">
        <v>1</v>
      </c>
      <c r="M891" s="849">
        <v>272</v>
      </c>
      <c r="N891" s="849">
        <v>29</v>
      </c>
      <c r="O891" s="849">
        <v>7888</v>
      </c>
      <c r="P891" s="837">
        <v>1.45</v>
      </c>
      <c r="Q891" s="850">
        <v>272</v>
      </c>
    </row>
    <row r="892" spans="1:17" ht="14.4" customHeight="1" x14ac:dyDescent="0.3">
      <c r="A892" s="831" t="s">
        <v>6071</v>
      </c>
      <c r="B892" s="832" t="s">
        <v>4992</v>
      </c>
      <c r="C892" s="832" t="s">
        <v>4959</v>
      </c>
      <c r="D892" s="832" t="s">
        <v>5132</v>
      </c>
      <c r="E892" s="832" t="s">
        <v>5133</v>
      </c>
      <c r="F892" s="849">
        <v>3</v>
      </c>
      <c r="G892" s="849">
        <v>300</v>
      </c>
      <c r="H892" s="849">
        <v>1.5</v>
      </c>
      <c r="I892" s="849">
        <v>100</v>
      </c>
      <c r="J892" s="849">
        <v>2</v>
      </c>
      <c r="K892" s="849">
        <v>200</v>
      </c>
      <c r="L892" s="849">
        <v>1</v>
      </c>
      <c r="M892" s="849">
        <v>100</v>
      </c>
      <c r="N892" s="849">
        <v>3</v>
      </c>
      <c r="O892" s="849">
        <v>300</v>
      </c>
      <c r="P892" s="837">
        <v>1.5</v>
      </c>
      <c r="Q892" s="850">
        <v>100</v>
      </c>
    </row>
    <row r="893" spans="1:17" ht="14.4" customHeight="1" x14ac:dyDescent="0.3">
      <c r="A893" s="831" t="s">
        <v>6071</v>
      </c>
      <c r="B893" s="832" t="s">
        <v>4992</v>
      </c>
      <c r="C893" s="832" t="s">
        <v>4959</v>
      </c>
      <c r="D893" s="832" t="s">
        <v>5084</v>
      </c>
      <c r="E893" s="832" t="s">
        <v>5085</v>
      </c>
      <c r="F893" s="849">
        <v>7</v>
      </c>
      <c r="G893" s="849">
        <v>4165</v>
      </c>
      <c r="H893" s="849"/>
      <c r="I893" s="849">
        <v>595</v>
      </c>
      <c r="J893" s="849"/>
      <c r="K893" s="849"/>
      <c r="L893" s="849"/>
      <c r="M893" s="849"/>
      <c r="N893" s="849">
        <v>3</v>
      </c>
      <c r="O893" s="849">
        <v>1812</v>
      </c>
      <c r="P893" s="837"/>
      <c r="Q893" s="850">
        <v>604</v>
      </c>
    </row>
    <row r="894" spans="1:17" ht="14.4" customHeight="1" x14ac:dyDescent="0.3">
      <c r="A894" s="831" t="s">
        <v>6071</v>
      </c>
      <c r="B894" s="832" t="s">
        <v>4992</v>
      </c>
      <c r="C894" s="832" t="s">
        <v>4959</v>
      </c>
      <c r="D894" s="832" t="s">
        <v>4989</v>
      </c>
      <c r="E894" s="832" t="s">
        <v>4990</v>
      </c>
      <c r="F894" s="849">
        <v>19</v>
      </c>
      <c r="G894" s="849">
        <v>7505</v>
      </c>
      <c r="H894" s="849">
        <v>0.77403052805280526</v>
      </c>
      <c r="I894" s="849">
        <v>395</v>
      </c>
      <c r="J894" s="849">
        <v>24</v>
      </c>
      <c r="K894" s="849">
        <v>9696</v>
      </c>
      <c r="L894" s="849">
        <v>1</v>
      </c>
      <c r="M894" s="849">
        <v>404</v>
      </c>
      <c r="N894" s="849">
        <v>13</v>
      </c>
      <c r="O894" s="849">
        <v>5252</v>
      </c>
      <c r="P894" s="837">
        <v>0.54166666666666663</v>
      </c>
      <c r="Q894" s="850">
        <v>404</v>
      </c>
    </row>
    <row r="895" spans="1:17" ht="14.4" customHeight="1" x14ac:dyDescent="0.3">
      <c r="A895" s="831" t="s">
        <v>6071</v>
      </c>
      <c r="B895" s="832" t="s">
        <v>4992</v>
      </c>
      <c r="C895" s="832" t="s">
        <v>4959</v>
      </c>
      <c r="D895" s="832" t="s">
        <v>5158</v>
      </c>
      <c r="E895" s="832" t="s">
        <v>5159</v>
      </c>
      <c r="F895" s="849"/>
      <c r="G895" s="849"/>
      <c r="H895" s="849"/>
      <c r="I895" s="849"/>
      <c r="J895" s="849">
        <v>1</v>
      </c>
      <c r="K895" s="849">
        <v>1379</v>
      </c>
      <c r="L895" s="849">
        <v>1</v>
      </c>
      <c r="M895" s="849">
        <v>1379</v>
      </c>
      <c r="N895" s="849"/>
      <c r="O895" s="849"/>
      <c r="P895" s="837"/>
      <c r="Q895" s="850"/>
    </row>
    <row r="896" spans="1:17" ht="14.4" customHeight="1" x14ac:dyDescent="0.3">
      <c r="A896" s="831" t="s">
        <v>6072</v>
      </c>
      <c r="B896" s="832" t="s">
        <v>4992</v>
      </c>
      <c r="C896" s="832" t="s">
        <v>5026</v>
      </c>
      <c r="D896" s="832" t="s">
        <v>5140</v>
      </c>
      <c r="E896" s="832" t="s">
        <v>5141</v>
      </c>
      <c r="F896" s="849">
        <v>1</v>
      </c>
      <c r="G896" s="849">
        <v>2310</v>
      </c>
      <c r="H896" s="849">
        <v>1</v>
      </c>
      <c r="I896" s="849">
        <v>2310</v>
      </c>
      <c r="J896" s="849">
        <v>1</v>
      </c>
      <c r="K896" s="849">
        <v>2310</v>
      </c>
      <c r="L896" s="849">
        <v>1</v>
      </c>
      <c r="M896" s="849">
        <v>2310</v>
      </c>
      <c r="N896" s="849">
        <v>1</v>
      </c>
      <c r="O896" s="849">
        <v>2310</v>
      </c>
      <c r="P896" s="837">
        <v>1</v>
      </c>
      <c r="Q896" s="850">
        <v>2310</v>
      </c>
    </row>
    <row r="897" spans="1:17" ht="14.4" customHeight="1" x14ac:dyDescent="0.3">
      <c r="A897" s="831" t="s">
        <v>6072</v>
      </c>
      <c r="B897" s="832" t="s">
        <v>4992</v>
      </c>
      <c r="C897" s="832" t="s">
        <v>5026</v>
      </c>
      <c r="D897" s="832" t="s">
        <v>5073</v>
      </c>
      <c r="E897" s="832" t="s">
        <v>5074</v>
      </c>
      <c r="F897" s="849">
        <v>88</v>
      </c>
      <c r="G897" s="849">
        <v>79618</v>
      </c>
      <c r="H897" s="849">
        <v>1.0232558139534884</v>
      </c>
      <c r="I897" s="849">
        <v>904.75</v>
      </c>
      <c r="J897" s="849">
        <v>86</v>
      </c>
      <c r="K897" s="849">
        <v>77808.5</v>
      </c>
      <c r="L897" s="849">
        <v>1</v>
      </c>
      <c r="M897" s="849">
        <v>904.75</v>
      </c>
      <c r="N897" s="849">
        <v>102</v>
      </c>
      <c r="O897" s="849">
        <v>92284.5</v>
      </c>
      <c r="P897" s="837">
        <v>1.1860465116279071</v>
      </c>
      <c r="Q897" s="850">
        <v>904.75</v>
      </c>
    </row>
    <row r="898" spans="1:17" ht="14.4" customHeight="1" x14ac:dyDescent="0.3">
      <c r="A898" s="831" t="s">
        <v>6072</v>
      </c>
      <c r="B898" s="832" t="s">
        <v>4992</v>
      </c>
      <c r="C898" s="832" t="s">
        <v>5026</v>
      </c>
      <c r="D898" s="832" t="s">
        <v>5027</v>
      </c>
      <c r="E898" s="832" t="s">
        <v>5028</v>
      </c>
      <c r="F898" s="849"/>
      <c r="G898" s="849"/>
      <c r="H898" s="849"/>
      <c r="I898" s="849"/>
      <c r="J898" s="849">
        <v>1</v>
      </c>
      <c r="K898" s="849">
        <v>242.64</v>
      </c>
      <c r="L898" s="849">
        <v>1</v>
      </c>
      <c r="M898" s="849">
        <v>242.64</v>
      </c>
      <c r="N898" s="849"/>
      <c r="O898" s="849"/>
      <c r="P898" s="837"/>
      <c r="Q898" s="850"/>
    </row>
    <row r="899" spans="1:17" ht="14.4" customHeight="1" x14ac:dyDescent="0.3">
      <c r="A899" s="831" t="s">
        <v>6072</v>
      </c>
      <c r="B899" s="832" t="s">
        <v>4992</v>
      </c>
      <c r="C899" s="832" t="s">
        <v>5026</v>
      </c>
      <c r="D899" s="832" t="s">
        <v>5029</v>
      </c>
      <c r="E899" s="832" t="s">
        <v>5030</v>
      </c>
      <c r="F899" s="849">
        <v>2</v>
      </c>
      <c r="G899" s="849">
        <v>485.28</v>
      </c>
      <c r="H899" s="849">
        <v>0.5</v>
      </c>
      <c r="I899" s="849">
        <v>242.64</v>
      </c>
      <c r="J899" s="849">
        <v>4</v>
      </c>
      <c r="K899" s="849">
        <v>970.56</v>
      </c>
      <c r="L899" s="849">
        <v>1</v>
      </c>
      <c r="M899" s="849">
        <v>242.64</v>
      </c>
      <c r="N899" s="849">
        <v>2</v>
      </c>
      <c r="O899" s="849">
        <v>485.28</v>
      </c>
      <c r="P899" s="837">
        <v>0.5</v>
      </c>
      <c r="Q899" s="850">
        <v>242.64</v>
      </c>
    </row>
    <row r="900" spans="1:17" ht="14.4" customHeight="1" x14ac:dyDescent="0.3">
      <c r="A900" s="831" t="s">
        <v>6072</v>
      </c>
      <c r="B900" s="832" t="s">
        <v>4992</v>
      </c>
      <c r="C900" s="832" t="s">
        <v>5026</v>
      </c>
      <c r="D900" s="832" t="s">
        <v>5031</v>
      </c>
      <c r="E900" s="832" t="s">
        <v>5032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242.64</v>
      </c>
      <c r="P900" s="837"/>
      <c r="Q900" s="850">
        <v>242.64</v>
      </c>
    </row>
    <row r="901" spans="1:17" ht="14.4" customHeight="1" x14ac:dyDescent="0.3">
      <c r="A901" s="831" t="s">
        <v>6072</v>
      </c>
      <c r="B901" s="832" t="s">
        <v>4992</v>
      </c>
      <c r="C901" s="832" t="s">
        <v>4959</v>
      </c>
      <c r="D901" s="832" t="s">
        <v>4984</v>
      </c>
      <c r="E901" s="832" t="s">
        <v>4985</v>
      </c>
      <c r="F901" s="849">
        <v>15</v>
      </c>
      <c r="G901" s="849">
        <v>2835</v>
      </c>
      <c r="H901" s="849">
        <v>14.538461538461538</v>
      </c>
      <c r="I901" s="849">
        <v>189</v>
      </c>
      <c r="J901" s="849">
        <v>1</v>
      </c>
      <c r="K901" s="849">
        <v>195</v>
      </c>
      <c r="L901" s="849">
        <v>1</v>
      </c>
      <c r="M901" s="849">
        <v>195</v>
      </c>
      <c r="N901" s="849">
        <v>5</v>
      </c>
      <c r="O901" s="849">
        <v>980</v>
      </c>
      <c r="P901" s="837">
        <v>5.0256410256410255</v>
      </c>
      <c r="Q901" s="850">
        <v>196</v>
      </c>
    </row>
    <row r="902" spans="1:17" ht="14.4" customHeight="1" x14ac:dyDescent="0.3">
      <c r="A902" s="831" t="s">
        <v>6072</v>
      </c>
      <c r="B902" s="832" t="s">
        <v>4992</v>
      </c>
      <c r="C902" s="832" t="s">
        <v>4959</v>
      </c>
      <c r="D902" s="832" t="s">
        <v>5122</v>
      </c>
      <c r="E902" s="832" t="s">
        <v>5123</v>
      </c>
      <c r="F902" s="849">
        <v>6</v>
      </c>
      <c r="G902" s="849">
        <v>6840</v>
      </c>
      <c r="H902" s="849">
        <v>1.9689119170984455</v>
      </c>
      <c r="I902" s="849">
        <v>1140</v>
      </c>
      <c r="J902" s="849">
        <v>3</v>
      </c>
      <c r="K902" s="849">
        <v>3474</v>
      </c>
      <c r="L902" s="849">
        <v>1</v>
      </c>
      <c r="M902" s="849">
        <v>1158</v>
      </c>
      <c r="N902" s="849">
        <v>1</v>
      </c>
      <c r="O902" s="849">
        <v>1159</v>
      </c>
      <c r="P902" s="837">
        <v>0.33362118595279217</v>
      </c>
      <c r="Q902" s="850">
        <v>1159</v>
      </c>
    </row>
    <row r="903" spans="1:17" ht="14.4" customHeight="1" x14ac:dyDescent="0.3">
      <c r="A903" s="831" t="s">
        <v>6072</v>
      </c>
      <c r="B903" s="832" t="s">
        <v>4992</v>
      </c>
      <c r="C903" s="832" t="s">
        <v>4959</v>
      </c>
      <c r="D903" s="832" t="s">
        <v>5041</v>
      </c>
      <c r="E903" s="832" t="s">
        <v>5042</v>
      </c>
      <c r="F903" s="849">
        <v>3</v>
      </c>
      <c r="G903" s="849">
        <v>105</v>
      </c>
      <c r="H903" s="849"/>
      <c r="I903" s="849">
        <v>35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6072</v>
      </c>
      <c r="B904" s="832" t="s">
        <v>4992</v>
      </c>
      <c r="C904" s="832" t="s">
        <v>4959</v>
      </c>
      <c r="D904" s="832" t="s">
        <v>4960</v>
      </c>
      <c r="E904" s="832" t="s">
        <v>4961</v>
      </c>
      <c r="F904" s="849">
        <v>2625</v>
      </c>
      <c r="G904" s="849">
        <v>616875</v>
      </c>
      <c r="H904" s="849">
        <v>0.94707873707482215</v>
      </c>
      <c r="I904" s="849">
        <v>235</v>
      </c>
      <c r="J904" s="849">
        <v>2595</v>
      </c>
      <c r="K904" s="849">
        <v>651345</v>
      </c>
      <c r="L904" s="849">
        <v>1</v>
      </c>
      <c r="M904" s="849">
        <v>251</v>
      </c>
      <c r="N904" s="849">
        <v>2582</v>
      </c>
      <c r="O904" s="849">
        <v>648082</v>
      </c>
      <c r="P904" s="837">
        <v>0.99499036608863201</v>
      </c>
      <c r="Q904" s="850">
        <v>251</v>
      </c>
    </row>
    <row r="905" spans="1:17" ht="14.4" customHeight="1" x14ac:dyDescent="0.3">
      <c r="A905" s="831" t="s">
        <v>6072</v>
      </c>
      <c r="B905" s="832" t="s">
        <v>4992</v>
      </c>
      <c r="C905" s="832" t="s">
        <v>4959</v>
      </c>
      <c r="D905" s="832" t="s">
        <v>4963</v>
      </c>
      <c r="E905" s="832" t="s">
        <v>4964</v>
      </c>
      <c r="F905" s="849">
        <v>1215</v>
      </c>
      <c r="G905" s="849">
        <v>143370</v>
      </c>
      <c r="H905" s="849">
        <v>0.6866971290628503</v>
      </c>
      <c r="I905" s="849">
        <v>118</v>
      </c>
      <c r="J905" s="849">
        <v>1657</v>
      </c>
      <c r="K905" s="849">
        <v>208782</v>
      </c>
      <c r="L905" s="849">
        <v>1</v>
      </c>
      <c r="M905" s="849">
        <v>126</v>
      </c>
      <c r="N905" s="849">
        <v>3641</v>
      </c>
      <c r="O905" s="849">
        <v>458766</v>
      </c>
      <c r="P905" s="837">
        <v>2.1973445986722995</v>
      </c>
      <c r="Q905" s="850">
        <v>126</v>
      </c>
    </row>
    <row r="906" spans="1:17" ht="14.4" customHeight="1" x14ac:dyDescent="0.3">
      <c r="A906" s="831" t="s">
        <v>6072</v>
      </c>
      <c r="B906" s="832" t="s">
        <v>4992</v>
      </c>
      <c r="C906" s="832" t="s">
        <v>4959</v>
      </c>
      <c r="D906" s="832" t="s">
        <v>5075</v>
      </c>
      <c r="E906" s="832" t="s">
        <v>4990</v>
      </c>
      <c r="F906" s="849">
        <v>29</v>
      </c>
      <c r="G906" s="849">
        <v>9367</v>
      </c>
      <c r="H906" s="849">
        <v>0.91287398888997173</v>
      </c>
      <c r="I906" s="849">
        <v>323</v>
      </c>
      <c r="J906" s="849">
        <v>31</v>
      </c>
      <c r="K906" s="849">
        <v>10261</v>
      </c>
      <c r="L906" s="849">
        <v>1</v>
      </c>
      <c r="M906" s="849">
        <v>331</v>
      </c>
      <c r="N906" s="849">
        <v>26</v>
      </c>
      <c r="O906" s="849">
        <v>8606</v>
      </c>
      <c r="P906" s="837">
        <v>0.83870967741935487</v>
      </c>
      <c r="Q906" s="850">
        <v>331</v>
      </c>
    </row>
    <row r="907" spans="1:17" ht="14.4" customHeight="1" x14ac:dyDescent="0.3">
      <c r="A907" s="831" t="s">
        <v>6072</v>
      </c>
      <c r="B907" s="832" t="s">
        <v>4992</v>
      </c>
      <c r="C907" s="832" t="s">
        <v>4959</v>
      </c>
      <c r="D907" s="832" t="s">
        <v>5076</v>
      </c>
      <c r="E907" s="832" t="s">
        <v>4979</v>
      </c>
      <c r="F907" s="849">
        <v>176</v>
      </c>
      <c r="G907" s="849">
        <v>85712</v>
      </c>
      <c r="H907" s="849">
        <v>1.4310376492194674</v>
      </c>
      <c r="I907" s="849">
        <v>487</v>
      </c>
      <c r="J907" s="849">
        <v>121</v>
      </c>
      <c r="K907" s="849">
        <v>59895</v>
      </c>
      <c r="L907" s="849">
        <v>1</v>
      </c>
      <c r="M907" s="849">
        <v>495</v>
      </c>
      <c r="N907" s="849">
        <v>164</v>
      </c>
      <c r="O907" s="849">
        <v>81180</v>
      </c>
      <c r="P907" s="837">
        <v>1.3553719008264462</v>
      </c>
      <c r="Q907" s="850">
        <v>495</v>
      </c>
    </row>
    <row r="908" spans="1:17" ht="14.4" customHeight="1" x14ac:dyDescent="0.3">
      <c r="A908" s="831" t="s">
        <v>6072</v>
      </c>
      <c r="B908" s="832" t="s">
        <v>4992</v>
      </c>
      <c r="C908" s="832" t="s">
        <v>4959</v>
      </c>
      <c r="D908" s="832" t="s">
        <v>5077</v>
      </c>
      <c r="E908" s="832" t="s">
        <v>5078</v>
      </c>
      <c r="F908" s="849">
        <v>44</v>
      </c>
      <c r="G908" s="849">
        <v>29920</v>
      </c>
      <c r="H908" s="849">
        <v>1.4028507126781695</v>
      </c>
      <c r="I908" s="849">
        <v>680</v>
      </c>
      <c r="J908" s="849">
        <v>31</v>
      </c>
      <c r="K908" s="849">
        <v>21328</v>
      </c>
      <c r="L908" s="849">
        <v>1</v>
      </c>
      <c r="M908" s="849">
        <v>688</v>
      </c>
      <c r="N908" s="849">
        <v>59</v>
      </c>
      <c r="O908" s="849">
        <v>40592</v>
      </c>
      <c r="P908" s="837">
        <v>1.903225806451613</v>
      </c>
      <c r="Q908" s="850">
        <v>688</v>
      </c>
    </row>
    <row r="909" spans="1:17" ht="14.4" customHeight="1" x14ac:dyDescent="0.3">
      <c r="A909" s="831" t="s">
        <v>6072</v>
      </c>
      <c r="B909" s="832" t="s">
        <v>4992</v>
      </c>
      <c r="C909" s="832" t="s">
        <v>4959</v>
      </c>
      <c r="D909" s="832" t="s">
        <v>5148</v>
      </c>
      <c r="E909" s="832" t="s">
        <v>5091</v>
      </c>
      <c r="F909" s="849">
        <v>1</v>
      </c>
      <c r="G909" s="849">
        <v>752</v>
      </c>
      <c r="H909" s="849">
        <v>0.98947368421052628</v>
      </c>
      <c r="I909" s="849">
        <v>752</v>
      </c>
      <c r="J909" s="849">
        <v>1</v>
      </c>
      <c r="K909" s="849">
        <v>760</v>
      </c>
      <c r="L909" s="849">
        <v>1</v>
      </c>
      <c r="M909" s="849">
        <v>760</v>
      </c>
      <c r="N909" s="849"/>
      <c r="O909" s="849"/>
      <c r="P909" s="837"/>
      <c r="Q909" s="850"/>
    </row>
    <row r="910" spans="1:17" ht="14.4" customHeight="1" x14ac:dyDescent="0.3">
      <c r="A910" s="831" t="s">
        <v>6072</v>
      </c>
      <c r="B910" s="832" t="s">
        <v>4992</v>
      </c>
      <c r="C910" s="832" t="s">
        <v>4959</v>
      </c>
      <c r="D910" s="832" t="s">
        <v>4978</v>
      </c>
      <c r="E910" s="832" t="s">
        <v>4979</v>
      </c>
      <c r="F910" s="849">
        <v>747</v>
      </c>
      <c r="G910" s="849">
        <v>417573</v>
      </c>
      <c r="H910" s="849">
        <v>1.1541031905720034</v>
      </c>
      <c r="I910" s="849">
        <v>559</v>
      </c>
      <c r="J910" s="849">
        <v>637</v>
      </c>
      <c r="K910" s="849">
        <v>361816</v>
      </c>
      <c r="L910" s="849">
        <v>1</v>
      </c>
      <c r="M910" s="849">
        <v>568</v>
      </c>
      <c r="N910" s="849">
        <v>570</v>
      </c>
      <c r="O910" s="849">
        <v>323760</v>
      </c>
      <c r="P910" s="837">
        <v>0.89481946624803765</v>
      </c>
      <c r="Q910" s="850">
        <v>568</v>
      </c>
    </row>
    <row r="911" spans="1:17" ht="14.4" customHeight="1" x14ac:dyDescent="0.3">
      <c r="A911" s="831" t="s">
        <v>6072</v>
      </c>
      <c r="B911" s="832" t="s">
        <v>4992</v>
      </c>
      <c r="C911" s="832" t="s">
        <v>4959</v>
      </c>
      <c r="D911" s="832" t="s">
        <v>5079</v>
      </c>
      <c r="E911" s="832" t="s">
        <v>5078</v>
      </c>
      <c r="F911" s="849">
        <v>168</v>
      </c>
      <c r="G911" s="849">
        <v>126336</v>
      </c>
      <c r="H911" s="849">
        <v>0.96519267793295238</v>
      </c>
      <c r="I911" s="849">
        <v>752</v>
      </c>
      <c r="J911" s="849">
        <v>172</v>
      </c>
      <c r="K911" s="849">
        <v>130892</v>
      </c>
      <c r="L911" s="849">
        <v>1</v>
      </c>
      <c r="M911" s="849">
        <v>761</v>
      </c>
      <c r="N911" s="849">
        <v>187</v>
      </c>
      <c r="O911" s="849">
        <v>142307</v>
      </c>
      <c r="P911" s="837">
        <v>1.0872093023255813</v>
      </c>
      <c r="Q911" s="850">
        <v>761</v>
      </c>
    </row>
    <row r="912" spans="1:17" ht="14.4" customHeight="1" x14ac:dyDescent="0.3">
      <c r="A912" s="831" t="s">
        <v>6072</v>
      </c>
      <c r="B912" s="832" t="s">
        <v>4992</v>
      </c>
      <c r="C912" s="832" t="s">
        <v>4959</v>
      </c>
      <c r="D912" s="832" t="s">
        <v>5124</v>
      </c>
      <c r="E912" s="832" t="s">
        <v>5125</v>
      </c>
      <c r="F912" s="849">
        <v>2768</v>
      </c>
      <c r="G912" s="849">
        <v>2239312</v>
      </c>
      <c r="H912" s="849">
        <v>0.83056590785007245</v>
      </c>
      <c r="I912" s="849">
        <v>809</v>
      </c>
      <c r="J912" s="849">
        <v>3296</v>
      </c>
      <c r="K912" s="849">
        <v>2696128</v>
      </c>
      <c r="L912" s="849">
        <v>1</v>
      </c>
      <c r="M912" s="849">
        <v>818</v>
      </c>
      <c r="N912" s="849">
        <v>2735</v>
      </c>
      <c r="O912" s="849">
        <v>2237230</v>
      </c>
      <c r="P912" s="837">
        <v>0.82979368932038833</v>
      </c>
      <c r="Q912" s="850">
        <v>818</v>
      </c>
    </row>
    <row r="913" spans="1:17" ht="14.4" customHeight="1" x14ac:dyDescent="0.3">
      <c r="A913" s="831" t="s">
        <v>6072</v>
      </c>
      <c r="B913" s="832" t="s">
        <v>4992</v>
      </c>
      <c r="C913" s="832" t="s">
        <v>4959</v>
      </c>
      <c r="D913" s="832" t="s">
        <v>4980</v>
      </c>
      <c r="E913" s="832" t="s">
        <v>4981</v>
      </c>
      <c r="F913" s="849">
        <v>4</v>
      </c>
      <c r="G913" s="849">
        <v>1796</v>
      </c>
      <c r="H913" s="849">
        <v>3.8874458874458875</v>
      </c>
      <c r="I913" s="849">
        <v>449</v>
      </c>
      <c r="J913" s="849">
        <v>1</v>
      </c>
      <c r="K913" s="849">
        <v>462</v>
      </c>
      <c r="L913" s="849">
        <v>1</v>
      </c>
      <c r="M913" s="849">
        <v>462</v>
      </c>
      <c r="N913" s="849">
        <v>7</v>
      </c>
      <c r="O913" s="849">
        <v>3234</v>
      </c>
      <c r="P913" s="837">
        <v>7</v>
      </c>
      <c r="Q913" s="850">
        <v>462</v>
      </c>
    </row>
    <row r="914" spans="1:17" ht="14.4" customHeight="1" x14ac:dyDescent="0.3">
      <c r="A914" s="831" t="s">
        <v>6072</v>
      </c>
      <c r="B914" s="832" t="s">
        <v>4992</v>
      </c>
      <c r="C914" s="832" t="s">
        <v>4959</v>
      </c>
      <c r="D914" s="832" t="s">
        <v>4986</v>
      </c>
      <c r="E914" s="832" t="s">
        <v>4987</v>
      </c>
      <c r="F914" s="849">
        <v>5</v>
      </c>
      <c r="G914" s="849">
        <v>2185</v>
      </c>
      <c r="H914" s="849">
        <v>1.2247757847533631</v>
      </c>
      <c r="I914" s="849">
        <v>437</v>
      </c>
      <c r="J914" s="849">
        <v>4</v>
      </c>
      <c r="K914" s="849">
        <v>1784</v>
      </c>
      <c r="L914" s="849">
        <v>1</v>
      </c>
      <c r="M914" s="849">
        <v>446</v>
      </c>
      <c r="N914" s="849">
        <v>1</v>
      </c>
      <c r="O914" s="849">
        <v>446</v>
      </c>
      <c r="P914" s="837">
        <v>0.25</v>
      </c>
      <c r="Q914" s="850">
        <v>446</v>
      </c>
    </row>
    <row r="915" spans="1:17" ht="14.4" customHeight="1" x14ac:dyDescent="0.3">
      <c r="A915" s="831" t="s">
        <v>6072</v>
      </c>
      <c r="B915" s="832" t="s">
        <v>4992</v>
      </c>
      <c r="C915" s="832" t="s">
        <v>4959</v>
      </c>
      <c r="D915" s="832" t="s">
        <v>5080</v>
      </c>
      <c r="E915" s="832" t="s">
        <v>5066</v>
      </c>
      <c r="F915" s="849">
        <v>209</v>
      </c>
      <c r="G915" s="849">
        <v>149435</v>
      </c>
      <c r="H915" s="849">
        <v>0.74642857142857144</v>
      </c>
      <c r="I915" s="849">
        <v>715</v>
      </c>
      <c r="J915" s="849">
        <v>275</v>
      </c>
      <c r="K915" s="849">
        <v>200200</v>
      </c>
      <c r="L915" s="849">
        <v>1</v>
      </c>
      <c r="M915" s="849">
        <v>728</v>
      </c>
      <c r="N915" s="849">
        <v>218</v>
      </c>
      <c r="O915" s="849">
        <v>158704</v>
      </c>
      <c r="P915" s="837">
        <v>0.79272727272727272</v>
      </c>
      <c r="Q915" s="850">
        <v>728</v>
      </c>
    </row>
    <row r="916" spans="1:17" ht="14.4" customHeight="1" x14ac:dyDescent="0.3">
      <c r="A916" s="831" t="s">
        <v>6072</v>
      </c>
      <c r="B916" s="832" t="s">
        <v>4992</v>
      </c>
      <c r="C916" s="832" t="s">
        <v>4959</v>
      </c>
      <c r="D916" s="832" t="s">
        <v>5090</v>
      </c>
      <c r="E916" s="832" t="s">
        <v>5091</v>
      </c>
      <c r="F916" s="849">
        <v>12</v>
      </c>
      <c r="G916" s="849">
        <v>9888</v>
      </c>
      <c r="H916" s="849">
        <v>0.91310370301966937</v>
      </c>
      <c r="I916" s="849">
        <v>824</v>
      </c>
      <c r="J916" s="849">
        <v>13</v>
      </c>
      <c r="K916" s="849">
        <v>10829</v>
      </c>
      <c r="L916" s="849">
        <v>1</v>
      </c>
      <c r="M916" s="849">
        <v>833</v>
      </c>
      <c r="N916" s="849">
        <v>5</v>
      </c>
      <c r="O916" s="849">
        <v>4165</v>
      </c>
      <c r="P916" s="837">
        <v>0.38461538461538464</v>
      </c>
      <c r="Q916" s="850">
        <v>833</v>
      </c>
    </row>
    <row r="917" spans="1:17" ht="14.4" customHeight="1" x14ac:dyDescent="0.3">
      <c r="A917" s="831" t="s">
        <v>6072</v>
      </c>
      <c r="B917" s="832" t="s">
        <v>4992</v>
      </c>
      <c r="C917" s="832" t="s">
        <v>4959</v>
      </c>
      <c r="D917" s="832" t="s">
        <v>4965</v>
      </c>
      <c r="E917" s="832" t="s">
        <v>4966</v>
      </c>
      <c r="F917" s="849">
        <v>796</v>
      </c>
      <c r="G917" s="849">
        <v>167160</v>
      </c>
      <c r="H917" s="849">
        <v>0.84601563883898068</v>
      </c>
      <c r="I917" s="849">
        <v>210</v>
      </c>
      <c r="J917" s="849">
        <v>919</v>
      </c>
      <c r="K917" s="849">
        <v>197585</v>
      </c>
      <c r="L917" s="849">
        <v>1</v>
      </c>
      <c r="M917" s="849">
        <v>215</v>
      </c>
      <c r="N917" s="849">
        <v>825</v>
      </c>
      <c r="O917" s="849">
        <v>177375</v>
      </c>
      <c r="P917" s="837">
        <v>0.89771490750816108</v>
      </c>
      <c r="Q917" s="850">
        <v>215</v>
      </c>
    </row>
    <row r="918" spans="1:17" ht="14.4" customHeight="1" x14ac:dyDescent="0.3">
      <c r="A918" s="831" t="s">
        <v>6072</v>
      </c>
      <c r="B918" s="832" t="s">
        <v>4992</v>
      </c>
      <c r="C918" s="832" t="s">
        <v>4959</v>
      </c>
      <c r="D918" s="832" t="s">
        <v>5049</v>
      </c>
      <c r="E918" s="832" t="s">
        <v>5050</v>
      </c>
      <c r="F918" s="849"/>
      <c r="G918" s="849"/>
      <c r="H918" s="849"/>
      <c r="I918" s="849"/>
      <c r="J918" s="849">
        <v>1</v>
      </c>
      <c r="K918" s="849">
        <v>354</v>
      </c>
      <c r="L918" s="849">
        <v>1</v>
      </c>
      <c r="M918" s="849">
        <v>354</v>
      </c>
      <c r="N918" s="849"/>
      <c r="O918" s="849"/>
      <c r="P918" s="837"/>
      <c r="Q918" s="850"/>
    </row>
    <row r="919" spans="1:17" ht="14.4" customHeight="1" x14ac:dyDescent="0.3">
      <c r="A919" s="831" t="s">
        <v>6072</v>
      </c>
      <c r="B919" s="832" t="s">
        <v>4992</v>
      </c>
      <c r="C919" s="832" t="s">
        <v>4959</v>
      </c>
      <c r="D919" s="832" t="s">
        <v>4967</v>
      </c>
      <c r="E919" s="832" t="s">
        <v>4968</v>
      </c>
      <c r="F919" s="849">
        <v>4742</v>
      </c>
      <c r="G919" s="849">
        <v>403070</v>
      </c>
      <c r="H919" s="849">
        <v>1.0102258201959948</v>
      </c>
      <c r="I919" s="849">
        <v>85</v>
      </c>
      <c r="J919" s="849">
        <v>4694</v>
      </c>
      <c r="K919" s="849">
        <v>398990</v>
      </c>
      <c r="L919" s="849">
        <v>1</v>
      </c>
      <c r="M919" s="849">
        <v>85</v>
      </c>
      <c r="N919" s="849">
        <v>4260</v>
      </c>
      <c r="O919" s="849">
        <v>362100</v>
      </c>
      <c r="P919" s="837">
        <v>0.90754154239454621</v>
      </c>
      <c r="Q919" s="850">
        <v>85</v>
      </c>
    </row>
    <row r="920" spans="1:17" ht="14.4" customHeight="1" x14ac:dyDescent="0.3">
      <c r="A920" s="831" t="s">
        <v>6072</v>
      </c>
      <c r="B920" s="832" t="s">
        <v>4992</v>
      </c>
      <c r="C920" s="832" t="s">
        <v>4959</v>
      </c>
      <c r="D920" s="832" t="s">
        <v>5051</v>
      </c>
      <c r="E920" s="832" t="s">
        <v>5052</v>
      </c>
      <c r="F920" s="849">
        <v>5</v>
      </c>
      <c r="G920" s="849">
        <v>3535</v>
      </c>
      <c r="H920" s="849">
        <v>0.70236439499304593</v>
      </c>
      <c r="I920" s="849">
        <v>707</v>
      </c>
      <c r="J920" s="849">
        <v>7</v>
      </c>
      <c r="K920" s="849">
        <v>5033</v>
      </c>
      <c r="L920" s="849">
        <v>1</v>
      </c>
      <c r="M920" s="849">
        <v>719</v>
      </c>
      <c r="N920" s="849">
        <v>4</v>
      </c>
      <c r="O920" s="849">
        <v>2880</v>
      </c>
      <c r="P920" s="837">
        <v>0.57222332604808268</v>
      </c>
      <c r="Q920" s="850">
        <v>720</v>
      </c>
    </row>
    <row r="921" spans="1:17" ht="14.4" customHeight="1" x14ac:dyDescent="0.3">
      <c r="A921" s="831" t="s">
        <v>6072</v>
      </c>
      <c r="B921" s="832" t="s">
        <v>4992</v>
      </c>
      <c r="C921" s="832" t="s">
        <v>4959</v>
      </c>
      <c r="D921" s="832" t="s">
        <v>5126</v>
      </c>
      <c r="E921" s="832" t="s">
        <v>5125</v>
      </c>
      <c r="F921" s="849">
        <v>657</v>
      </c>
      <c r="G921" s="849">
        <v>614295</v>
      </c>
      <c r="H921" s="849">
        <v>1.0647984441301273</v>
      </c>
      <c r="I921" s="849">
        <v>935</v>
      </c>
      <c r="J921" s="849">
        <v>606</v>
      </c>
      <c r="K921" s="849">
        <v>576912</v>
      </c>
      <c r="L921" s="849">
        <v>1</v>
      </c>
      <c r="M921" s="849">
        <v>952</v>
      </c>
      <c r="N921" s="849">
        <v>692</v>
      </c>
      <c r="O921" s="849">
        <v>658784</v>
      </c>
      <c r="P921" s="837">
        <v>1.141914191419142</v>
      </c>
      <c r="Q921" s="850">
        <v>952</v>
      </c>
    </row>
    <row r="922" spans="1:17" ht="14.4" customHeight="1" x14ac:dyDescent="0.3">
      <c r="A922" s="831" t="s">
        <v>6072</v>
      </c>
      <c r="B922" s="832" t="s">
        <v>4992</v>
      </c>
      <c r="C922" s="832" t="s">
        <v>4959</v>
      </c>
      <c r="D922" s="832" t="s">
        <v>5057</v>
      </c>
      <c r="E922" s="832" t="s">
        <v>5058</v>
      </c>
      <c r="F922" s="849">
        <v>6</v>
      </c>
      <c r="G922" s="849">
        <v>684</v>
      </c>
      <c r="H922" s="849">
        <v>0.24782608695652175</v>
      </c>
      <c r="I922" s="849">
        <v>114</v>
      </c>
      <c r="J922" s="849">
        <v>23</v>
      </c>
      <c r="K922" s="849">
        <v>2760</v>
      </c>
      <c r="L922" s="849">
        <v>1</v>
      </c>
      <c r="M922" s="849">
        <v>120</v>
      </c>
      <c r="N922" s="849">
        <v>7</v>
      </c>
      <c r="O922" s="849">
        <v>840</v>
      </c>
      <c r="P922" s="837">
        <v>0.30434782608695654</v>
      </c>
      <c r="Q922" s="850">
        <v>120</v>
      </c>
    </row>
    <row r="923" spans="1:17" ht="14.4" customHeight="1" x14ac:dyDescent="0.3">
      <c r="A923" s="831" t="s">
        <v>6072</v>
      </c>
      <c r="B923" s="832" t="s">
        <v>4992</v>
      </c>
      <c r="C923" s="832" t="s">
        <v>4959</v>
      </c>
      <c r="D923" s="832" t="s">
        <v>5127</v>
      </c>
      <c r="E923" s="832" t="s">
        <v>5125</v>
      </c>
      <c r="F923" s="849">
        <v>578</v>
      </c>
      <c r="G923" s="849">
        <v>425986</v>
      </c>
      <c r="H923" s="849">
        <v>1.0996024780588538</v>
      </c>
      <c r="I923" s="849">
        <v>737</v>
      </c>
      <c r="J923" s="849">
        <v>520</v>
      </c>
      <c r="K923" s="849">
        <v>387400</v>
      </c>
      <c r="L923" s="849">
        <v>1</v>
      </c>
      <c r="M923" s="849">
        <v>745</v>
      </c>
      <c r="N923" s="849">
        <v>548</v>
      </c>
      <c r="O923" s="849">
        <v>408260</v>
      </c>
      <c r="P923" s="837">
        <v>1.0538461538461539</v>
      </c>
      <c r="Q923" s="850">
        <v>745</v>
      </c>
    </row>
    <row r="924" spans="1:17" ht="14.4" customHeight="1" x14ac:dyDescent="0.3">
      <c r="A924" s="831" t="s">
        <v>6072</v>
      </c>
      <c r="B924" s="832" t="s">
        <v>4992</v>
      </c>
      <c r="C924" s="832" t="s">
        <v>4959</v>
      </c>
      <c r="D924" s="832" t="s">
        <v>5128</v>
      </c>
      <c r="E924" s="832" t="s">
        <v>5129</v>
      </c>
      <c r="F924" s="849">
        <v>5</v>
      </c>
      <c r="G924" s="849">
        <v>285</v>
      </c>
      <c r="H924" s="849">
        <v>0.81896551724137934</v>
      </c>
      <c r="I924" s="849">
        <v>57</v>
      </c>
      <c r="J924" s="849">
        <v>6</v>
      </c>
      <c r="K924" s="849">
        <v>348</v>
      </c>
      <c r="L924" s="849">
        <v>1</v>
      </c>
      <c r="M924" s="849">
        <v>58</v>
      </c>
      <c r="N924" s="849">
        <v>3</v>
      </c>
      <c r="O924" s="849">
        <v>174</v>
      </c>
      <c r="P924" s="837">
        <v>0.5</v>
      </c>
      <c r="Q924" s="850">
        <v>58</v>
      </c>
    </row>
    <row r="925" spans="1:17" ht="14.4" customHeight="1" x14ac:dyDescent="0.3">
      <c r="A925" s="831" t="s">
        <v>6072</v>
      </c>
      <c r="B925" s="832" t="s">
        <v>4992</v>
      </c>
      <c r="C925" s="832" t="s">
        <v>4959</v>
      </c>
      <c r="D925" s="832" t="s">
        <v>5130</v>
      </c>
      <c r="E925" s="832" t="s">
        <v>5131</v>
      </c>
      <c r="F925" s="849">
        <v>103</v>
      </c>
      <c r="G925" s="849">
        <v>54281</v>
      </c>
      <c r="H925" s="849">
        <v>1.4920150628075095</v>
      </c>
      <c r="I925" s="849">
        <v>527</v>
      </c>
      <c r="J925" s="849">
        <v>67</v>
      </c>
      <c r="K925" s="849">
        <v>36381</v>
      </c>
      <c r="L925" s="849">
        <v>1</v>
      </c>
      <c r="M925" s="849">
        <v>543</v>
      </c>
      <c r="N925" s="849">
        <v>67</v>
      </c>
      <c r="O925" s="849">
        <v>36381</v>
      </c>
      <c r="P925" s="837">
        <v>1</v>
      </c>
      <c r="Q925" s="850">
        <v>543</v>
      </c>
    </row>
    <row r="926" spans="1:17" ht="14.4" customHeight="1" x14ac:dyDescent="0.3">
      <c r="A926" s="831" t="s">
        <v>6072</v>
      </c>
      <c r="B926" s="832" t="s">
        <v>4992</v>
      </c>
      <c r="C926" s="832" t="s">
        <v>4959</v>
      </c>
      <c r="D926" s="832" t="s">
        <v>4969</v>
      </c>
      <c r="E926" s="832" t="s">
        <v>4970</v>
      </c>
      <c r="F926" s="849">
        <v>30</v>
      </c>
      <c r="G926" s="849">
        <v>8970</v>
      </c>
      <c r="H926" s="849">
        <v>0.49522442444653014</v>
      </c>
      <c r="I926" s="849">
        <v>299</v>
      </c>
      <c r="J926" s="849">
        <v>59</v>
      </c>
      <c r="K926" s="849">
        <v>18113</v>
      </c>
      <c r="L926" s="849">
        <v>1</v>
      </c>
      <c r="M926" s="849">
        <v>307</v>
      </c>
      <c r="N926" s="849">
        <v>40</v>
      </c>
      <c r="O926" s="849">
        <v>12280</v>
      </c>
      <c r="P926" s="837">
        <v>0.67796610169491522</v>
      </c>
      <c r="Q926" s="850">
        <v>307</v>
      </c>
    </row>
    <row r="927" spans="1:17" ht="14.4" customHeight="1" x14ac:dyDescent="0.3">
      <c r="A927" s="831" t="s">
        <v>6072</v>
      </c>
      <c r="B927" s="832" t="s">
        <v>4992</v>
      </c>
      <c r="C927" s="832" t="s">
        <v>4959</v>
      </c>
      <c r="D927" s="832" t="s">
        <v>5081</v>
      </c>
      <c r="E927" s="832" t="s">
        <v>4966</v>
      </c>
      <c r="F927" s="849">
        <v>192</v>
      </c>
      <c r="G927" s="849">
        <v>33408</v>
      </c>
      <c r="H927" s="849">
        <v>1.2596335118015232</v>
      </c>
      <c r="I927" s="849">
        <v>174</v>
      </c>
      <c r="J927" s="849">
        <v>149</v>
      </c>
      <c r="K927" s="849">
        <v>26522</v>
      </c>
      <c r="L927" s="849">
        <v>1</v>
      </c>
      <c r="M927" s="849">
        <v>178</v>
      </c>
      <c r="N927" s="849">
        <v>156</v>
      </c>
      <c r="O927" s="849">
        <v>27768</v>
      </c>
      <c r="P927" s="837">
        <v>1.0469798657718121</v>
      </c>
      <c r="Q927" s="850">
        <v>178</v>
      </c>
    </row>
    <row r="928" spans="1:17" ht="14.4" customHeight="1" x14ac:dyDescent="0.3">
      <c r="A928" s="831" t="s">
        <v>6072</v>
      </c>
      <c r="B928" s="832" t="s">
        <v>4992</v>
      </c>
      <c r="C928" s="832" t="s">
        <v>4959</v>
      </c>
      <c r="D928" s="832" t="s">
        <v>4971</v>
      </c>
      <c r="E928" s="832" t="s">
        <v>4970</v>
      </c>
      <c r="F928" s="849">
        <v>216</v>
      </c>
      <c r="G928" s="849">
        <v>80136</v>
      </c>
      <c r="H928" s="849">
        <v>1.1651061355045071</v>
      </c>
      <c r="I928" s="849">
        <v>371</v>
      </c>
      <c r="J928" s="849">
        <v>181</v>
      </c>
      <c r="K928" s="849">
        <v>68780</v>
      </c>
      <c r="L928" s="849">
        <v>1</v>
      </c>
      <c r="M928" s="849">
        <v>380</v>
      </c>
      <c r="N928" s="849">
        <v>237</v>
      </c>
      <c r="O928" s="849">
        <v>90060</v>
      </c>
      <c r="P928" s="837">
        <v>1.3093922651933703</v>
      </c>
      <c r="Q928" s="850">
        <v>380</v>
      </c>
    </row>
    <row r="929" spans="1:17" ht="14.4" customHeight="1" x14ac:dyDescent="0.3">
      <c r="A929" s="831" t="s">
        <v>6072</v>
      </c>
      <c r="B929" s="832" t="s">
        <v>4992</v>
      </c>
      <c r="C929" s="832" t="s">
        <v>4959</v>
      </c>
      <c r="D929" s="832" t="s">
        <v>5065</v>
      </c>
      <c r="E929" s="832" t="s">
        <v>5066</v>
      </c>
      <c r="F929" s="849">
        <v>63</v>
      </c>
      <c r="G929" s="849">
        <v>38178</v>
      </c>
      <c r="H929" s="849">
        <v>1.1232127096204767</v>
      </c>
      <c r="I929" s="849">
        <v>606</v>
      </c>
      <c r="J929" s="849">
        <v>55</v>
      </c>
      <c r="K929" s="849">
        <v>33990</v>
      </c>
      <c r="L929" s="849">
        <v>1</v>
      </c>
      <c r="M929" s="849">
        <v>618</v>
      </c>
      <c r="N929" s="849">
        <v>52</v>
      </c>
      <c r="O929" s="849">
        <v>32188</v>
      </c>
      <c r="P929" s="837">
        <v>0.9469844071785819</v>
      </c>
      <c r="Q929" s="850">
        <v>619</v>
      </c>
    </row>
    <row r="930" spans="1:17" ht="14.4" customHeight="1" x14ac:dyDescent="0.3">
      <c r="A930" s="831" t="s">
        <v>6072</v>
      </c>
      <c r="B930" s="832" t="s">
        <v>4992</v>
      </c>
      <c r="C930" s="832" t="s">
        <v>4959</v>
      </c>
      <c r="D930" s="832" t="s">
        <v>5082</v>
      </c>
      <c r="E930" s="832" t="s">
        <v>5083</v>
      </c>
      <c r="F930" s="849">
        <v>280</v>
      </c>
      <c r="G930" s="849">
        <v>76160</v>
      </c>
      <c r="H930" s="849">
        <v>0.82840236686390534</v>
      </c>
      <c r="I930" s="849">
        <v>272</v>
      </c>
      <c r="J930" s="849">
        <v>338</v>
      </c>
      <c r="K930" s="849">
        <v>91936</v>
      </c>
      <c r="L930" s="849">
        <v>1</v>
      </c>
      <c r="M930" s="849">
        <v>272</v>
      </c>
      <c r="N930" s="849">
        <v>305</v>
      </c>
      <c r="O930" s="849">
        <v>82960</v>
      </c>
      <c r="P930" s="837">
        <v>0.90236686390532539</v>
      </c>
      <c r="Q930" s="850">
        <v>272</v>
      </c>
    </row>
    <row r="931" spans="1:17" ht="14.4" customHeight="1" x14ac:dyDescent="0.3">
      <c r="A931" s="831" t="s">
        <v>6072</v>
      </c>
      <c r="B931" s="832" t="s">
        <v>4992</v>
      </c>
      <c r="C931" s="832" t="s">
        <v>4959</v>
      </c>
      <c r="D931" s="832" t="s">
        <v>5132</v>
      </c>
      <c r="E931" s="832" t="s">
        <v>5133</v>
      </c>
      <c r="F931" s="849">
        <v>20</v>
      </c>
      <c r="G931" s="849">
        <v>2000</v>
      </c>
      <c r="H931" s="849">
        <v>1.6666666666666667</v>
      </c>
      <c r="I931" s="849">
        <v>100</v>
      </c>
      <c r="J931" s="849">
        <v>12</v>
      </c>
      <c r="K931" s="849">
        <v>1200</v>
      </c>
      <c r="L931" s="849">
        <v>1</v>
      </c>
      <c r="M931" s="849">
        <v>100</v>
      </c>
      <c r="N931" s="849">
        <v>17</v>
      </c>
      <c r="O931" s="849">
        <v>1700</v>
      </c>
      <c r="P931" s="837">
        <v>1.4166666666666667</v>
      </c>
      <c r="Q931" s="850">
        <v>100</v>
      </c>
    </row>
    <row r="932" spans="1:17" ht="14.4" customHeight="1" x14ac:dyDescent="0.3">
      <c r="A932" s="831" t="s">
        <v>6072</v>
      </c>
      <c r="B932" s="832" t="s">
        <v>4992</v>
      </c>
      <c r="C932" s="832" t="s">
        <v>4959</v>
      </c>
      <c r="D932" s="832" t="s">
        <v>5134</v>
      </c>
      <c r="E932" s="832" t="s">
        <v>5125</v>
      </c>
      <c r="F932" s="849">
        <v>34</v>
      </c>
      <c r="G932" s="849">
        <v>34612</v>
      </c>
      <c r="H932" s="849">
        <v>1.3933977455716586</v>
      </c>
      <c r="I932" s="849">
        <v>1018</v>
      </c>
      <c r="J932" s="849">
        <v>24</v>
      </c>
      <c r="K932" s="849">
        <v>24840</v>
      </c>
      <c r="L932" s="849">
        <v>1</v>
      </c>
      <c r="M932" s="849">
        <v>1035</v>
      </c>
      <c r="N932" s="849">
        <v>45</v>
      </c>
      <c r="O932" s="849">
        <v>46575</v>
      </c>
      <c r="P932" s="837">
        <v>1.875</v>
      </c>
      <c r="Q932" s="850">
        <v>1035</v>
      </c>
    </row>
    <row r="933" spans="1:17" ht="14.4" customHeight="1" x14ac:dyDescent="0.3">
      <c r="A933" s="831" t="s">
        <v>6072</v>
      </c>
      <c r="B933" s="832" t="s">
        <v>4992</v>
      </c>
      <c r="C933" s="832" t="s">
        <v>4959</v>
      </c>
      <c r="D933" s="832" t="s">
        <v>5068</v>
      </c>
      <c r="E933" s="832" t="s">
        <v>4987</v>
      </c>
      <c r="F933" s="849"/>
      <c r="G933" s="849"/>
      <c r="H933" s="849"/>
      <c r="I933" s="849"/>
      <c r="J933" s="849">
        <v>2</v>
      </c>
      <c r="K933" s="849">
        <v>746</v>
      </c>
      <c r="L933" s="849">
        <v>1</v>
      </c>
      <c r="M933" s="849">
        <v>373</v>
      </c>
      <c r="N933" s="849"/>
      <c r="O933" s="849"/>
      <c r="P933" s="837"/>
      <c r="Q933" s="850"/>
    </row>
    <row r="934" spans="1:17" ht="14.4" customHeight="1" x14ac:dyDescent="0.3">
      <c r="A934" s="831" t="s">
        <v>6072</v>
      </c>
      <c r="B934" s="832" t="s">
        <v>4992</v>
      </c>
      <c r="C934" s="832" t="s">
        <v>4959</v>
      </c>
      <c r="D934" s="832" t="s">
        <v>5135</v>
      </c>
      <c r="E934" s="832" t="s">
        <v>5125</v>
      </c>
      <c r="F934" s="849">
        <v>9</v>
      </c>
      <c r="G934" s="849">
        <v>7767</v>
      </c>
      <c r="H934" s="849">
        <v>2.2090443686006824</v>
      </c>
      <c r="I934" s="849">
        <v>863</v>
      </c>
      <c r="J934" s="849">
        <v>4</v>
      </c>
      <c r="K934" s="849">
        <v>3516</v>
      </c>
      <c r="L934" s="849">
        <v>1</v>
      </c>
      <c r="M934" s="849">
        <v>879</v>
      </c>
      <c r="N934" s="849">
        <v>6</v>
      </c>
      <c r="O934" s="849">
        <v>5274</v>
      </c>
      <c r="P934" s="837">
        <v>1.5</v>
      </c>
      <c r="Q934" s="850">
        <v>879</v>
      </c>
    </row>
    <row r="935" spans="1:17" ht="14.4" customHeight="1" x14ac:dyDescent="0.3">
      <c r="A935" s="831" t="s">
        <v>6072</v>
      </c>
      <c r="B935" s="832" t="s">
        <v>4992</v>
      </c>
      <c r="C935" s="832" t="s">
        <v>4959</v>
      </c>
      <c r="D935" s="832" t="s">
        <v>5149</v>
      </c>
      <c r="E935" s="832" t="s">
        <v>5085</v>
      </c>
      <c r="F935" s="849">
        <v>4</v>
      </c>
      <c r="G935" s="849">
        <v>2092</v>
      </c>
      <c r="H935" s="849">
        <v>0.56281947807371535</v>
      </c>
      <c r="I935" s="849">
        <v>523</v>
      </c>
      <c r="J935" s="849">
        <v>7</v>
      </c>
      <c r="K935" s="849">
        <v>3717</v>
      </c>
      <c r="L935" s="849">
        <v>1</v>
      </c>
      <c r="M935" s="849">
        <v>531</v>
      </c>
      <c r="N935" s="849"/>
      <c r="O935" s="849"/>
      <c r="P935" s="837"/>
      <c r="Q935" s="850"/>
    </row>
    <row r="936" spans="1:17" ht="14.4" customHeight="1" x14ac:dyDescent="0.3">
      <c r="A936" s="831" t="s">
        <v>6072</v>
      </c>
      <c r="B936" s="832" t="s">
        <v>4992</v>
      </c>
      <c r="C936" s="832" t="s">
        <v>4959</v>
      </c>
      <c r="D936" s="832" t="s">
        <v>5092</v>
      </c>
      <c r="E936" s="832" t="s">
        <v>5085</v>
      </c>
      <c r="F936" s="849">
        <v>8</v>
      </c>
      <c r="G936" s="849">
        <v>6456</v>
      </c>
      <c r="H936" s="849">
        <v>1.9587378640776698</v>
      </c>
      <c r="I936" s="849">
        <v>807</v>
      </c>
      <c r="J936" s="849">
        <v>4</v>
      </c>
      <c r="K936" s="849">
        <v>3296</v>
      </c>
      <c r="L936" s="849">
        <v>1</v>
      </c>
      <c r="M936" s="849">
        <v>824</v>
      </c>
      <c r="N936" s="849">
        <v>3</v>
      </c>
      <c r="O936" s="849">
        <v>2472</v>
      </c>
      <c r="P936" s="837">
        <v>0.75</v>
      </c>
      <c r="Q936" s="850">
        <v>824</v>
      </c>
    </row>
    <row r="937" spans="1:17" ht="14.4" customHeight="1" x14ac:dyDescent="0.3">
      <c r="A937" s="831" t="s">
        <v>6072</v>
      </c>
      <c r="B937" s="832" t="s">
        <v>4992</v>
      </c>
      <c r="C937" s="832" t="s">
        <v>4959</v>
      </c>
      <c r="D937" s="832" t="s">
        <v>5084</v>
      </c>
      <c r="E937" s="832" t="s">
        <v>5085</v>
      </c>
      <c r="F937" s="849">
        <v>11</v>
      </c>
      <c r="G937" s="849">
        <v>6545</v>
      </c>
      <c r="H937" s="849">
        <v>1.2040103016924208</v>
      </c>
      <c r="I937" s="849">
        <v>595</v>
      </c>
      <c r="J937" s="849">
        <v>9</v>
      </c>
      <c r="K937" s="849">
        <v>5436</v>
      </c>
      <c r="L937" s="849">
        <v>1</v>
      </c>
      <c r="M937" s="849">
        <v>604</v>
      </c>
      <c r="N937" s="849">
        <v>6</v>
      </c>
      <c r="O937" s="849">
        <v>3624</v>
      </c>
      <c r="P937" s="837">
        <v>0.66666666666666663</v>
      </c>
      <c r="Q937" s="850">
        <v>604</v>
      </c>
    </row>
    <row r="938" spans="1:17" ht="14.4" customHeight="1" x14ac:dyDescent="0.3">
      <c r="A938" s="831" t="s">
        <v>6072</v>
      </c>
      <c r="B938" s="832" t="s">
        <v>4992</v>
      </c>
      <c r="C938" s="832" t="s">
        <v>4959</v>
      </c>
      <c r="D938" s="832" t="s">
        <v>4989</v>
      </c>
      <c r="E938" s="832" t="s">
        <v>4990</v>
      </c>
      <c r="F938" s="849">
        <v>70</v>
      </c>
      <c r="G938" s="849">
        <v>27650</v>
      </c>
      <c r="H938" s="849">
        <v>1.0064793244030286</v>
      </c>
      <c r="I938" s="849">
        <v>395</v>
      </c>
      <c r="J938" s="849">
        <v>68</v>
      </c>
      <c r="K938" s="849">
        <v>27472</v>
      </c>
      <c r="L938" s="849">
        <v>1</v>
      </c>
      <c r="M938" s="849">
        <v>404</v>
      </c>
      <c r="N938" s="849">
        <v>32</v>
      </c>
      <c r="O938" s="849">
        <v>12928</v>
      </c>
      <c r="P938" s="837">
        <v>0.47058823529411764</v>
      </c>
      <c r="Q938" s="850">
        <v>404</v>
      </c>
    </row>
    <row r="939" spans="1:17" ht="14.4" customHeight="1" x14ac:dyDescent="0.3">
      <c r="A939" s="831" t="s">
        <v>6072</v>
      </c>
      <c r="B939" s="832" t="s">
        <v>4992</v>
      </c>
      <c r="C939" s="832" t="s">
        <v>4959</v>
      </c>
      <c r="D939" s="832" t="s">
        <v>5157</v>
      </c>
      <c r="E939" s="832" t="s">
        <v>5085</v>
      </c>
      <c r="F939" s="849">
        <v>1</v>
      </c>
      <c r="G939" s="849">
        <v>735</v>
      </c>
      <c r="H939" s="849">
        <v>0.97869507323568572</v>
      </c>
      <c r="I939" s="849">
        <v>735</v>
      </c>
      <c r="J939" s="849">
        <v>1</v>
      </c>
      <c r="K939" s="849">
        <v>751</v>
      </c>
      <c r="L939" s="849">
        <v>1</v>
      </c>
      <c r="M939" s="849">
        <v>751</v>
      </c>
      <c r="N939" s="849"/>
      <c r="O939" s="849"/>
      <c r="P939" s="837"/>
      <c r="Q939" s="850"/>
    </row>
    <row r="940" spans="1:17" ht="14.4" customHeight="1" x14ac:dyDescent="0.3">
      <c r="A940" s="831" t="s">
        <v>6072</v>
      </c>
      <c r="B940" s="832" t="s">
        <v>4992</v>
      </c>
      <c r="C940" s="832" t="s">
        <v>4959</v>
      </c>
      <c r="D940" s="832" t="s">
        <v>5086</v>
      </c>
      <c r="E940" s="832" t="s">
        <v>5087</v>
      </c>
      <c r="F940" s="849">
        <v>3</v>
      </c>
      <c r="G940" s="849">
        <v>1833</v>
      </c>
      <c r="H940" s="849"/>
      <c r="I940" s="849">
        <v>611</v>
      </c>
      <c r="J940" s="849"/>
      <c r="K940" s="849"/>
      <c r="L940" s="849"/>
      <c r="M940" s="849"/>
      <c r="N940" s="849">
        <v>1</v>
      </c>
      <c r="O940" s="849">
        <v>624</v>
      </c>
      <c r="P940" s="837"/>
      <c r="Q940" s="850">
        <v>624</v>
      </c>
    </row>
    <row r="941" spans="1:17" ht="14.4" customHeight="1" x14ac:dyDescent="0.3">
      <c r="A941" s="831" t="s">
        <v>6072</v>
      </c>
      <c r="B941" s="832" t="s">
        <v>4992</v>
      </c>
      <c r="C941" s="832" t="s">
        <v>4959</v>
      </c>
      <c r="D941" s="832" t="s">
        <v>6073</v>
      </c>
      <c r="E941" s="832" t="s">
        <v>6074</v>
      </c>
      <c r="F941" s="849">
        <v>0</v>
      </c>
      <c r="G941" s="849">
        <v>0</v>
      </c>
      <c r="H941" s="849"/>
      <c r="I941" s="849"/>
      <c r="J941" s="849"/>
      <c r="K941" s="849"/>
      <c r="L941" s="849"/>
      <c r="M941" s="849"/>
      <c r="N941" s="849">
        <v>1</v>
      </c>
      <c r="O941" s="849">
        <v>543</v>
      </c>
      <c r="P941" s="837"/>
      <c r="Q941" s="850">
        <v>543</v>
      </c>
    </row>
    <row r="942" spans="1:17" ht="14.4" customHeight="1" x14ac:dyDescent="0.3">
      <c r="A942" s="831" t="s">
        <v>6072</v>
      </c>
      <c r="B942" s="832" t="s">
        <v>4992</v>
      </c>
      <c r="C942" s="832" t="s">
        <v>4959</v>
      </c>
      <c r="D942" s="832" t="s">
        <v>5152</v>
      </c>
      <c r="E942" s="832" t="s">
        <v>5153</v>
      </c>
      <c r="F942" s="849">
        <v>5</v>
      </c>
      <c r="G942" s="849">
        <v>1725</v>
      </c>
      <c r="H942" s="849">
        <v>1.2079831932773109</v>
      </c>
      <c r="I942" s="849">
        <v>345</v>
      </c>
      <c r="J942" s="849">
        <v>4</v>
      </c>
      <c r="K942" s="849">
        <v>1428</v>
      </c>
      <c r="L942" s="849">
        <v>1</v>
      </c>
      <c r="M942" s="849">
        <v>357</v>
      </c>
      <c r="N942" s="849">
        <v>5</v>
      </c>
      <c r="O942" s="849">
        <v>1790</v>
      </c>
      <c r="P942" s="837">
        <v>1.2535014005602241</v>
      </c>
      <c r="Q942" s="850">
        <v>358</v>
      </c>
    </row>
    <row r="943" spans="1:17" ht="14.4" customHeight="1" x14ac:dyDescent="0.3">
      <c r="A943" s="831" t="s">
        <v>6075</v>
      </c>
      <c r="B943" s="832" t="s">
        <v>4992</v>
      </c>
      <c r="C943" s="832" t="s">
        <v>5026</v>
      </c>
      <c r="D943" s="832" t="s">
        <v>5073</v>
      </c>
      <c r="E943" s="832" t="s">
        <v>5074</v>
      </c>
      <c r="F943" s="849">
        <v>502</v>
      </c>
      <c r="G943" s="849">
        <v>454184.5</v>
      </c>
      <c r="H943" s="849">
        <v>1.2154963680387409</v>
      </c>
      <c r="I943" s="849">
        <v>904.75</v>
      </c>
      <c r="J943" s="849">
        <v>413</v>
      </c>
      <c r="K943" s="849">
        <v>373661.75</v>
      </c>
      <c r="L943" s="849">
        <v>1</v>
      </c>
      <c r="M943" s="849">
        <v>904.75</v>
      </c>
      <c r="N943" s="849">
        <v>421</v>
      </c>
      <c r="O943" s="849">
        <v>380899.75</v>
      </c>
      <c r="P943" s="837">
        <v>1.0193704600484261</v>
      </c>
      <c r="Q943" s="850">
        <v>904.75</v>
      </c>
    </row>
    <row r="944" spans="1:17" ht="14.4" customHeight="1" x14ac:dyDescent="0.3">
      <c r="A944" s="831" t="s">
        <v>6075</v>
      </c>
      <c r="B944" s="832" t="s">
        <v>4992</v>
      </c>
      <c r="C944" s="832" t="s">
        <v>5026</v>
      </c>
      <c r="D944" s="832" t="s">
        <v>5027</v>
      </c>
      <c r="E944" s="832" t="s">
        <v>5028</v>
      </c>
      <c r="F944" s="849"/>
      <c r="G944" s="849"/>
      <c r="H944" s="849"/>
      <c r="I944" s="849"/>
      <c r="J944" s="849">
        <v>5</v>
      </c>
      <c r="K944" s="849">
        <v>1213.1999999999998</v>
      </c>
      <c r="L944" s="849">
        <v>1</v>
      </c>
      <c r="M944" s="849">
        <v>242.63999999999996</v>
      </c>
      <c r="N944" s="849">
        <v>2</v>
      </c>
      <c r="O944" s="849">
        <v>485.28</v>
      </c>
      <c r="P944" s="837">
        <v>0.4</v>
      </c>
      <c r="Q944" s="850">
        <v>242.64</v>
      </c>
    </row>
    <row r="945" spans="1:17" ht="14.4" customHeight="1" x14ac:dyDescent="0.3">
      <c r="A945" s="831" t="s">
        <v>6075</v>
      </c>
      <c r="B945" s="832" t="s">
        <v>4992</v>
      </c>
      <c r="C945" s="832" t="s">
        <v>5026</v>
      </c>
      <c r="D945" s="832" t="s">
        <v>5029</v>
      </c>
      <c r="E945" s="832" t="s">
        <v>5030</v>
      </c>
      <c r="F945" s="849">
        <v>103</v>
      </c>
      <c r="G945" s="849">
        <v>24991.919999999991</v>
      </c>
      <c r="H945" s="849">
        <v>0.9505370749440335</v>
      </c>
      <c r="I945" s="849">
        <v>242.6399999999999</v>
      </c>
      <c r="J945" s="849">
        <v>108.35999999999999</v>
      </c>
      <c r="K945" s="849">
        <v>26292.419999999984</v>
      </c>
      <c r="L945" s="849">
        <v>1</v>
      </c>
      <c r="M945" s="849">
        <v>242.63953488372081</v>
      </c>
      <c r="N945" s="849">
        <v>116</v>
      </c>
      <c r="O945" s="849">
        <v>28146.239999999983</v>
      </c>
      <c r="P945" s="837">
        <v>1.0705077737233772</v>
      </c>
      <c r="Q945" s="850">
        <v>242.63999999999984</v>
      </c>
    </row>
    <row r="946" spans="1:17" ht="14.4" customHeight="1" x14ac:dyDescent="0.3">
      <c r="A946" s="831" t="s">
        <v>6075</v>
      </c>
      <c r="B946" s="832" t="s">
        <v>4992</v>
      </c>
      <c r="C946" s="832" t="s">
        <v>5026</v>
      </c>
      <c r="D946" s="832" t="s">
        <v>5031</v>
      </c>
      <c r="E946" s="832" t="s">
        <v>5032</v>
      </c>
      <c r="F946" s="849">
        <v>6</v>
      </c>
      <c r="G946" s="849">
        <v>1455.8399999999997</v>
      </c>
      <c r="H946" s="849">
        <v>1.9933729495851245</v>
      </c>
      <c r="I946" s="849">
        <v>242.63999999999996</v>
      </c>
      <c r="J946" s="849">
        <v>3.01</v>
      </c>
      <c r="K946" s="849">
        <v>730.33999999999992</v>
      </c>
      <c r="L946" s="849">
        <v>1</v>
      </c>
      <c r="M946" s="849">
        <v>242.63787375415282</v>
      </c>
      <c r="N946" s="849">
        <v>7</v>
      </c>
      <c r="O946" s="849">
        <v>1698.4799999999996</v>
      </c>
      <c r="P946" s="837">
        <v>2.3256017745159787</v>
      </c>
      <c r="Q946" s="850">
        <v>242.63999999999993</v>
      </c>
    </row>
    <row r="947" spans="1:17" ht="14.4" customHeight="1" x14ac:dyDescent="0.3">
      <c r="A947" s="831" t="s">
        <v>6075</v>
      </c>
      <c r="B947" s="832" t="s">
        <v>4992</v>
      </c>
      <c r="C947" s="832" t="s">
        <v>5026</v>
      </c>
      <c r="D947" s="832" t="s">
        <v>5517</v>
      </c>
      <c r="E947" s="832" t="s">
        <v>5518</v>
      </c>
      <c r="F947" s="849">
        <v>1</v>
      </c>
      <c r="G947" s="849">
        <v>65290.91</v>
      </c>
      <c r="H947" s="849"/>
      <c r="I947" s="849">
        <v>65290.91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6075</v>
      </c>
      <c r="B948" s="832" t="s">
        <v>4992</v>
      </c>
      <c r="C948" s="832" t="s">
        <v>5026</v>
      </c>
      <c r="D948" s="832" t="s">
        <v>6076</v>
      </c>
      <c r="E948" s="832" t="s">
        <v>6077</v>
      </c>
      <c r="F948" s="849">
        <v>1</v>
      </c>
      <c r="G948" s="849">
        <v>373.09</v>
      </c>
      <c r="H948" s="849"/>
      <c r="I948" s="849">
        <v>373.09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" customHeight="1" x14ac:dyDescent="0.3">
      <c r="A949" s="831" t="s">
        <v>6075</v>
      </c>
      <c r="B949" s="832" t="s">
        <v>4992</v>
      </c>
      <c r="C949" s="832" t="s">
        <v>5026</v>
      </c>
      <c r="D949" s="832" t="s">
        <v>5146</v>
      </c>
      <c r="E949" s="832" t="s">
        <v>5147</v>
      </c>
      <c r="F949" s="849"/>
      <c r="G949" s="849"/>
      <c r="H949" s="849"/>
      <c r="I949" s="849"/>
      <c r="J949" s="849">
        <v>2</v>
      </c>
      <c r="K949" s="849">
        <v>5942.5</v>
      </c>
      <c r="L949" s="849">
        <v>1</v>
      </c>
      <c r="M949" s="849">
        <v>2971.25</v>
      </c>
      <c r="N949" s="849"/>
      <c r="O949" s="849"/>
      <c r="P949" s="837"/>
      <c r="Q949" s="850"/>
    </row>
    <row r="950" spans="1:17" ht="14.4" customHeight="1" x14ac:dyDescent="0.3">
      <c r="A950" s="831" t="s">
        <v>6075</v>
      </c>
      <c r="B950" s="832" t="s">
        <v>4992</v>
      </c>
      <c r="C950" s="832" t="s">
        <v>4959</v>
      </c>
      <c r="D950" s="832" t="s">
        <v>4984</v>
      </c>
      <c r="E950" s="832" t="s">
        <v>4985</v>
      </c>
      <c r="F950" s="849">
        <v>8</v>
      </c>
      <c r="G950" s="849">
        <v>1512</v>
      </c>
      <c r="H950" s="849">
        <v>0.64615384615384619</v>
      </c>
      <c r="I950" s="849">
        <v>189</v>
      </c>
      <c r="J950" s="849">
        <v>12</v>
      </c>
      <c r="K950" s="849">
        <v>2340</v>
      </c>
      <c r="L950" s="849">
        <v>1</v>
      </c>
      <c r="M950" s="849">
        <v>195</v>
      </c>
      <c r="N950" s="849">
        <v>11</v>
      </c>
      <c r="O950" s="849">
        <v>2156</v>
      </c>
      <c r="P950" s="837">
        <v>0.92136752136752131</v>
      </c>
      <c r="Q950" s="850">
        <v>196</v>
      </c>
    </row>
    <row r="951" spans="1:17" ht="14.4" customHeight="1" x14ac:dyDescent="0.3">
      <c r="A951" s="831" t="s">
        <v>6075</v>
      </c>
      <c r="B951" s="832" t="s">
        <v>4992</v>
      </c>
      <c r="C951" s="832" t="s">
        <v>4959</v>
      </c>
      <c r="D951" s="832" t="s">
        <v>5041</v>
      </c>
      <c r="E951" s="832" t="s">
        <v>5042</v>
      </c>
      <c r="F951" s="849"/>
      <c r="G951" s="849"/>
      <c r="H951" s="849"/>
      <c r="I951" s="849"/>
      <c r="J951" s="849">
        <v>3</v>
      </c>
      <c r="K951" s="849">
        <v>111</v>
      </c>
      <c r="L951" s="849">
        <v>1</v>
      </c>
      <c r="M951" s="849">
        <v>37</v>
      </c>
      <c r="N951" s="849">
        <v>1</v>
      </c>
      <c r="O951" s="849">
        <v>37</v>
      </c>
      <c r="P951" s="837">
        <v>0.33333333333333331</v>
      </c>
      <c r="Q951" s="850">
        <v>37</v>
      </c>
    </row>
    <row r="952" spans="1:17" ht="14.4" customHeight="1" x14ac:dyDescent="0.3">
      <c r="A952" s="831" t="s">
        <v>6075</v>
      </c>
      <c r="B952" s="832" t="s">
        <v>4992</v>
      </c>
      <c r="C952" s="832" t="s">
        <v>4959</v>
      </c>
      <c r="D952" s="832" t="s">
        <v>4960</v>
      </c>
      <c r="E952" s="832" t="s">
        <v>4961</v>
      </c>
      <c r="F952" s="849">
        <v>2945</v>
      </c>
      <c r="G952" s="849">
        <v>692075</v>
      </c>
      <c r="H952" s="849">
        <v>0.95871728662540379</v>
      </c>
      <c r="I952" s="849">
        <v>235</v>
      </c>
      <c r="J952" s="849">
        <v>2876</v>
      </c>
      <c r="K952" s="849">
        <v>721876</v>
      </c>
      <c r="L952" s="849">
        <v>1</v>
      </c>
      <c r="M952" s="849">
        <v>251</v>
      </c>
      <c r="N952" s="849">
        <v>2789</v>
      </c>
      <c r="O952" s="849">
        <v>700039</v>
      </c>
      <c r="P952" s="837">
        <v>0.96974965229485399</v>
      </c>
      <c r="Q952" s="850">
        <v>251</v>
      </c>
    </row>
    <row r="953" spans="1:17" ht="14.4" customHeight="1" x14ac:dyDescent="0.3">
      <c r="A953" s="831" t="s">
        <v>6075</v>
      </c>
      <c r="B953" s="832" t="s">
        <v>4992</v>
      </c>
      <c r="C953" s="832" t="s">
        <v>4959</v>
      </c>
      <c r="D953" s="832" t="s">
        <v>4963</v>
      </c>
      <c r="E953" s="832" t="s">
        <v>4964</v>
      </c>
      <c r="F953" s="849">
        <v>442</v>
      </c>
      <c r="G953" s="849">
        <v>52156</v>
      </c>
      <c r="H953" s="849">
        <v>0.67858443924017697</v>
      </c>
      <c r="I953" s="849">
        <v>118</v>
      </c>
      <c r="J953" s="849">
        <v>610</v>
      </c>
      <c r="K953" s="849">
        <v>76860</v>
      </c>
      <c r="L953" s="849">
        <v>1</v>
      </c>
      <c r="M953" s="849">
        <v>126</v>
      </c>
      <c r="N953" s="849">
        <v>1253</v>
      </c>
      <c r="O953" s="849">
        <v>157878</v>
      </c>
      <c r="P953" s="837">
        <v>2.0540983606557379</v>
      </c>
      <c r="Q953" s="850">
        <v>126</v>
      </c>
    </row>
    <row r="954" spans="1:17" ht="14.4" customHeight="1" x14ac:dyDescent="0.3">
      <c r="A954" s="831" t="s">
        <v>6075</v>
      </c>
      <c r="B954" s="832" t="s">
        <v>4992</v>
      </c>
      <c r="C954" s="832" t="s">
        <v>4959</v>
      </c>
      <c r="D954" s="832" t="s">
        <v>5076</v>
      </c>
      <c r="E954" s="832" t="s">
        <v>4979</v>
      </c>
      <c r="F954" s="849">
        <v>33</v>
      </c>
      <c r="G954" s="849">
        <v>16071</v>
      </c>
      <c r="H954" s="849">
        <v>5.4111111111111114</v>
      </c>
      <c r="I954" s="849">
        <v>487</v>
      </c>
      <c r="J954" s="849">
        <v>6</v>
      </c>
      <c r="K954" s="849">
        <v>2970</v>
      </c>
      <c r="L954" s="849">
        <v>1</v>
      </c>
      <c r="M954" s="849">
        <v>495</v>
      </c>
      <c r="N954" s="849">
        <v>5</v>
      </c>
      <c r="O954" s="849">
        <v>2475</v>
      </c>
      <c r="P954" s="837">
        <v>0.83333333333333337</v>
      </c>
      <c r="Q954" s="850">
        <v>495</v>
      </c>
    </row>
    <row r="955" spans="1:17" ht="14.4" customHeight="1" x14ac:dyDescent="0.3">
      <c r="A955" s="831" t="s">
        <v>6075</v>
      </c>
      <c r="B955" s="832" t="s">
        <v>4992</v>
      </c>
      <c r="C955" s="832" t="s">
        <v>4959</v>
      </c>
      <c r="D955" s="832" t="s">
        <v>5077</v>
      </c>
      <c r="E955" s="832" t="s">
        <v>5078</v>
      </c>
      <c r="F955" s="849">
        <v>116</v>
      </c>
      <c r="G955" s="849">
        <v>78880</v>
      </c>
      <c r="H955" s="849">
        <v>1.5705638738451737</v>
      </c>
      <c r="I955" s="849">
        <v>680</v>
      </c>
      <c r="J955" s="849">
        <v>73</v>
      </c>
      <c r="K955" s="849">
        <v>50224</v>
      </c>
      <c r="L955" s="849">
        <v>1</v>
      </c>
      <c r="M955" s="849">
        <v>688</v>
      </c>
      <c r="N955" s="849">
        <v>67</v>
      </c>
      <c r="O955" s="849">
        <v>46096</v>
      </c>
      <c r="P955" s="837">
        <v>0.9178082191780822</v>
      </c>
      <c r="Q955" s="850">
        <v>688</v>
      </c>
    </row>
    <row r="956" spans="1:17" ht="14.4" customHeight="1" x14ac:dyDescent="0.3">
      <c r="A956" s="831" t="s">
        <v>6075</v>
      </c>
      <c r="B956" s="832" t="s">
        <v>4992</v>
      </c>
      <c r="C956" s="832" t="s">
        <v>4959</v>
      </c>
      <c r="D956" s="832" t="s">
        <v>5148</v>
      </c>
      <c r="E956" s="832" t="s">
        <v>5091</v>
      </c>
      <c r="F956" s="849">
        <v>1</v>
      </c>
      <c r="G956" s="849">
        <v>752</v>
      </c>
      <c r="H956" s="849">
        <v>0.98947368421052628</v>
      </c>
      <c r="I956" s="849">
        <v>752</v>
      </c>
      <c r="J956" s="849">
        <v>1</v>
      </c>
      <c r="K956" s="849">
        <v>760</v>
      </c>
      <c r="L956" s="849">
        <v>1</v>
      </c>
      <c r="M956" s="849">
        <v>760</v>
      </c>
      <c r="N956" s="849"/>
      <c r="O956" s="849"/>
      <c r="P956" s="837"/>
      <c r="Q956" s="850"/>
    </row>
    <row r="957" spans="1:17" ht="14.4" customHeight="1" x14ac:dyDescent="0.3">
      <c r="A957" s="831" t="s">
        <v>6075</v>
      </c>
      <c r="B957" s="832" t="s">
        <v>4992</v>
      </c>
      <c r="C957" s="832" t="s">
        <v>4959</v>
      </c>
      <c r="D957" s="832" t="s">
        <v>4978</v>
      </c>
      <c r="E957" s="832" t="s">
        <v>4979</v>
      </c>
      <c r="F957" s="849">
        <v>71</v>
      </c>
      <c r="G957" s="849">
        <v>39689</v>
      </c>
      <c r="H957" s="849">
        <v>1.2258771929824561</v>
      </c>
      <c r="I957" s="849">
        <v>559</v>
      </c>
      <c r="J957" s="849">
        <v>57</v>
      </c>
      <c r="K957" s="849">
        <v>32376</v>
      </c>
      <c r="L957" s="849">
        <v>1</v>
      </c>
      <c r="M957" s="849">
        <v>568</v>
      </c>
      <c r="N957" s="849">
        <v>39</v>
      </c>
      <c r="O957" s="849">
        <v>22152</v>
      </c>
      <c r="P957" s="837">
        <v>0.68421052631578949</v>
      </c>
      <c r="Q957" s="850">
        <v>568</v>
      </c>
    </row>
    <row r="958" spans="1:17" ht="14.4" customHeight="1" x14ac:dyDescent="0.3">
      <c r="A958" s="831" t="s">
        <v>6075</v>
      </c>
      <c r="B958" s="832" t="s">
        <v>4992</v>
      </c>
      <c r="C958" s="832" t="s">
        <v>4959</v>
      </c>
      <c r="D958" s="832" t="s">
        <v>5079</v>
      </c>
      <c r="E958" s="832" t="s">
        <v>5078</v>
      </c>
      <c r="F958" s="849">
        <v>1640</v>
      </c>
      <c r="G958" s="849">
        <v>1233280</v>
      </c>
      <c r="H958" s="849">
        <v>1.0564566282956447</v>
      </c>
      <c r="I958" s="849">
        <v>752</v>
      </c>
      <c r="J958" s="849">
        <v>1534</v>
      </c>
      <c r="K958" s="849">
        <v>1167374</v>
      </c>
      <c r="L958" s="849">
        <v>1</v>
      </c>
      <c r="M958" s="849">
        <v>761</v>
      </c>
      <c r="N958" s="849">
        <v>1385</v>
      </c>
      <c r="O958" s="849">
        <v>1053985</v>
      </c>
      <c r="P958" s="837">
        <v>0.90286831812255541</v>
      </c>
      <c r="Q958" s="850">
        <v>761</v>
      </c>
    </row>
    <row r="959" spans="1:17" ht="14.4" customHeight="1" x14ac:dyDescent="0.3">
      <c r="A959" s="831" t="s">
        <v>6075</v>
      </c>
      <c r="B959" s="832" t="s">
        <v>4992</v>
      </c>
      <c r="C959" s="832" t="s">
        <v>4959</v>
      </c>
      <c r="D959" s="832" t="s">
        <v>5124</v>
      </c>
      <c r="E959" s="832" t="s">
        <v>5125</v>
      </c>
      <c r="F959" s="849">
        <v>2223</v>
      </c>
      <c r="G959" s="849">
        <v>1798407</v>
      </c>
      <c r="H959" s="849">
        <v>0.75189519999732424</v>
      </c>
      <c r="I959" s="849">
        <v>809</v>
      </c>
      <c r="J959" s="849">
        <v>2924</v>
      </c>
      <c r="K959" s="849">
        <v>2391832</v>
      </c>
      <c r="L959" s="849">
        <v>1</v>
      </c>
      <c r="M959" s="849">
        <v>818</v>
      </c>
      <c r="N959" s="849">
        <v>3001</v>
      </c>
      <c r="O959" s="849">
        <v>2454818</v>
      </c>
      <c r="P959" s="837">
        <v>1.0263337893296853</v>
      </c>
      <c r="Q959" s="850">
        <v>818</v>
      </c>
    </row>
    <row r="960" spans="1:17" ht="14.4" customHeight="1" x14ac:dyDescent="0.3">
      <c r="A960" s="831" t="s">
        <v>6075</v>
      </c>
      <c r="B960" s="832" t="s">
        <v>4992</v>
      </c>
      <c r="C960" s="832" t="s">
        <v>4959</v>
      </c>
      <c r="D960" s="832" t="s">
        <v>4980</v>
      </c>
      <c r="E960" s="832" t="s">
        <v>4981</v>
      </c>
      <c r="F960" s="849">
        <v>10</v>
      </c>
      <c r="G960" s="849">
        <v>4490</v>
      </c>
      <c r="H960" s="849">
        <v>0.48593073593073594</v>
      </c>
      <c r="I960" s="849">
        <v>449</v>
      </c>
      <c r="J960" s="849">
        <v>20</v>
      </c>
      <c r="K960" s="849">
        <v>9240</v>
      </c>
      <c r="L960" s="849">
        <v>1</v>
      </c>
      <c r="M960" s="849">
        <v>462</v>
      </c>
      <c r="N960" s="849">
        <v>3</v>
      </c>
      <c r="O960" s="849">
        <v>1386</v>
      </c>
      <c r="P960" s="837">
        <v>0.15</v>
      </c>
      <c r="Q960" s="850">
        <v>462</v>
      </c>
    </row>
    <row r="961" spans="1:17" ht="14.4" customHeight="1" x14ac:dyDescent="0.3">
      <c r="A961" s="831" t="s">
        <v>6075</v>
      </c>
      <c r="B961" s="832" t="s">
        <v>4992</v>
      </c>
      <c r="C961" s="832" t="s">
        <v>4959</v>
      </c>
      <c r="D961" s="832" t="s">
        <v>4986</v>
      </c>
      <c r="E961" s="832" t="s">
        <v>4987</v>
      </c>
      <c r="F961" s="849">
        <v>115</v>
      </c>
      <c r="G961" s="849">
        <v>50255</v>
      </c>
      <c r="H961" s="849">
        <v>0.7042460762331838</v>
      </c>
      <c r="I961" s="849">
        <v>437</v>
      </c>
      <c r="J961" s="849">
        <v>160</v>
      </c>
      <c r="K961" s="849">
        <v>71360</v>
      </c>
      <c r="L961" s="849">
        <v>1</v>
      </c>
      <c r="M961" s="849">
        <v>446</v>
      </c>
      <c r="N961" s="849">
        <v>95</v>
      </c>
      <c r="O961" s="849">
        <v>42370</v>
      </c>
      <c r="P961" s="837">
        <v>0.59375</v>
      </c>
      <c r="Q961" s="850">
        <v>446</v>
      </c>
    </row>
    <row r="962" spans="1:17" ht="14.4" customHeight="1" x14ac:dyDescent="0.3">
      <c r="A962" s="831" t="s">
        <v>6075</v>
      </c>
      <c r="B962" s="832" t="s">
        <v>4992</v>
      </c>
      <c r="C962" s="832" t="s">
        <v>4959</v>
      </c>
      <c r="D962" s="832" t="s">
        <v>5080</v>
      </c>
      <c r="E962" s="832" t="s">
        <v>5066</v>
      </c>
      <c r="F962" s="849">
        <v>211</v>
      </c>
      <c r="G962" s="849">
        <v>150865</v>
      </c>
      <c r="H962" s="849">
        <v>0.95498683344305468</v>
      </c>
      <c r="I962" s="849">
        <v>715</v>
      </c>
      <c r="J962" s="849">
        <v>217</v>
      </c>
      <c r="K962" s="849">
        <v>157976</v>
      </c>
      <c r="L962" s="849">
        <v>1</v>
      </c>
      <c r="M962" s="849">
        <v>728</v>
      </c>
      <c r="N962" s="849">
        <v>182</v>
      </c>
      <c r="O962" s="849">
        <v>132496</v>
      </c>
      <c r="P962" s="837">
        <v>0.83870967741935487</v>
      </c>
      <c r="Q962" s="850">
        <v>728</v>
      </c>
    </row>
    <row r="963" spans="1:17" ht="14.4" customHeight="1" x14ac:dyDescent="0.3">
      <c r="A963" s="831" t="s">
        <v>6075</v>
      </c>
      <c r="B963" s="832" t="s">
        <v>4992</v>
      </c>
      <c r="C963" s="832" t="s">
        <v>4959</v>
      </c>
      <c r="D963" s="832" t="s">
        <v>5090</v>
      </c>
      <c r="E963" s="832" t="s">
        <v>5091</v>
      </c>
      <c r="F963" s="849">
        <v>3</v>
      </c>
      <c r="G963" s="849">
        <v>2472</v>
      </c>
      <c r="H963" s="849">
        <v>0.5935174069627851</v>
      </c>
      <c r="I963" s="849">
        <v>824</v>
      </c>
      <c r="J963" s="849">
        <v>5</v>
      </c>
      <c r="K963" s="849">
        <v>4165</v>
      </c>
      <c r="L963" s="849">
        <v>1</v>
      </c>
      <c r="M963" s="849">
        <v>833</v>
      </c>
      <c r="N963" s="849">
        <v>1</v>
      </c>
      <c r="O963" s="849">
        <v>833</v>
      </c>
      <c r="P963" s="837">
        <v>0.2</v>
      </c>
      <c r="Q963" s="850">
        <v>833</v>
      </c>
    </row>
    <row r="964" spans="1:17" ht="14.4" customHeight="1" x14ac:dyDescent="0.3">
      <c r="A964" s="831" t="s">
        <v>6075</v>
      </c>
      <c r="B964" s="832" t="s">
        <v>4992</v>
      </c>
      <c r="C964" s="832" t="s">
        <v>4959</v>
      </c>
      <c r="D964" s="832" t="s">
        <v>4965</v>
      </c>
      <c r="E964" s="832" t="s">
        <v>4966</v>
      </c>
      <c r="F964" s="849">
        <v>848</v>
      </c>
      <c r="G964" s="849">
        <v>178080</v>
      </c>
      <c r="H964" s="849">
        <v>0.81684326407045549</v>
      </c>
      <c r="I964" s="849">
        <v>210</v>
      </c>
      <c r="J964" s="849">
        <v>1014</v>
      </c>
      <c r="K964" s="849">
        <v>218010</v>
      </c>
      <c r="L964" s="849">
        <v>1</v>
      </c>
      <c r="M964" s="849">
        <v>215</v>
      </c>
      <c r="N964" s="849">
        <v>960</v>
      </c>
      <c r="O964" s="849">
        <v>206400</v>
      </c>
      <c r="P964" s="837">
        <v>0.94674556213017746</v>
      </c>
      <c r="Q964" s="850">
        <v>215</v>
      </c>
    </row>
    <row r="965" spans="1:17" ht="14.4" customHeight="1" x14ac:dyDescent="0.3">
      <c r="A965" s="831" t="s">
        <v>6075</v>
      </c>
      <c r="B965" s="832" t="s">
        <v>4992</v>
      </c>
      <c r="C965" s="832" t="s">
        <v>4959</v>
      </c>
      <c r="D965" s="832" t="s">
        <v>5049</v>
      </c>
      <c r="E965" s="832" t="s">
        <v>5050</v>
      </c>
      <c r="F965" s="849">
        <v>1</v>
      </c>
      <c r="G965" s="849">
        <v>331</v>
      </c>
      <c r="H965" s="849"/>
      <c r="I965" s="849">
        <v>331</v>
      </c>
      <c r="J965" s="849"/>
      <c r="K965" s="849"/>
      <c r="L965" s="849"/>
      <c r="M965" s="849"/>
      <c r="N965" s="849">
        <v>2</v>
      </c>
      <c r="O965" s="849">
        <v>710</v>
      </c>
      <c r="P965" s="837"/>
      <c r="Q965" s="850">
        <v>355</v>
      </c>
    </row>
    <row r="966" spans="1:17" ht="14.4" customHeight="1" x14ac:dyDescent="0.3">
      <c r="A966" s="831" t="s">
        <v>6075</v>
      </c>
      <c r="B966" s="832" t="s">
        <v>4992</v>
      </c>
      <c r="C966" s="832" t="s">
        <v>4959</v>
      </c>
      <c r="D966" s="832" t="s">
        <v>4967</v>
      </c>
      <c r="E966" s="832" t="s">
        <v>4968</v>
      </c>
      <c r="F966" s="849">
        <v>6479</v>
      </c>
      <c r="G966" s="849">
        <v>550715</v>
      </c>
      <c r="H966" s="849">
        <v>0.98614916286149168</v>
      </c>
      <c r="I966" s="849">
        <v>85</v>
      </c>
      <c r="J966" s="849">
        <v>6570</v>
      </c>
      <c r="K966" s="849">
        <v>558450</v>
      </c>
      <c r="L966" s="849">
        <v>1</v>
      </c>
      <c r="M966" s="849">
        <v>85</v>
      </c>
      <c r="N966" s="849">
        <v>6654</v>
      </c>
      <c r="O966" s="849">
        <v>565590</v>
      </c>
      <c r="P966" s="837">
        <v>1.0127853881278539</v>
      </c>
      <c r="Q966" s="850">
        <v>85</v>
      </c>
    </row>
    <row r="967" spans="1:17" ht="14.4" customHeight="1" x14ac:dyDescent="0.3">
      <c r="A967" s="831" t="s">
        <v>6075</v>
      </c>
      <c r="B967" s="832" t="s">
        <v>4992</v>
      </c>
      <c r="C967" s="832" t="s">
        <v>4959</v>
      </c>
      <c r="D967" s="832" t="s">
        <v>5051</v>
      </c>
      <c r="E967" s="832" t="s">
        <v>5052</v>
      </c>
      <c r="F967" s="849">
        <v>8</v>
      </c>
      <c r="G967" s="849">
        <v>5656</v>
      </c>
      <c r="H967" s="849">
        <v>0.98331015299026425</v>
      </c>
      <c r="I967" s="849">
        <v>707</v>
      </c>
      <c r="J967" s="849">
        <v>8</v>
      </c>
      <c r="K967" s="849">
        <v>5752</v>
      </c>
      <c r="L967" s="849">
        <v>1</v>
      </c>
      <c r="M967" s="849">
        <v>719</v>
      </c>
      <c r="N967" s="849">
        <v>17</v>
      </c>
      <c r="O967" s="849">
        <v>12240</v>
      </c>
      <c r="P967" s="837">
        <v>2.1279554937413074</v>
      </c>
      <c r="Q967" s="850">
        <v>720</v>
      </c>
    </row>
    <row r="968" spans="1:17" ht="14.4" customHeight="1" x14ac:dyDescent="0.3">
      <c r="A968" s="831" t="s">
        <v>6075</v>
      </c>
      <c r="B968" s="832" t="s">
        <v>4992</v>
      </c>
      <c r="C968" s="832" t="s">
        <v>4959</v>
      </c>
      <c r="D968" s="832" t="s">
        <v>5126</v>
      </c>
      <c r="E968" s="832" t="s">
        <v>5125</v>
      </c>
      <c r="F968" s="849">
        <v>2113</v>
      </c>
      <c r="G968" s="849">
        <v>1975655</v>
      </c>
      <c r="H968" s="849">
        <v>1.1340261514441843</v>
      </c>
      <c r="I968" s="849">
        <v>935</v>
      </c>
      <c r="J968" s="849">
        <v>1830</v>
      </c>
      <c r="K968" s="849">
        <v>1742160</v>
      </c>
      <c r="L968" s="849">
        <v>1</v>
      </c>
      <c r="M968" s="849">
        <v>952</v>
      </c>
      <c r="N968" s="849">
        <v>1921</v>
      </c>
      <c r="O968" s="849">
        <v>1828792</v>
      </c>
      <c r="P968" s="837">
        <v>1.0497267759562841</v>
      </c>
      <c r="Q968" s="850">
        <v>952</v>
      </c>
    </row>
    <row r="969" spans="1:17" ht="14.4" customHeight="1" x14ac:dyDescent="0.3">
      <c r="A969" s="831" t="s">
        <v>6075</v>
      </c>
      <c r="B969" s="832" t="s">
        <v>4992</v>
      </c>
      <c r="C969" s="832" t="s">
        <v>4959</v>
      </c>
      <c r="D969" s="832" t="s">
        <v>5057</v>
      </c>
      <c r="E969" s="832" t="s">
        <v>5058</v>
      </c>
      <c r="F969" s="849">
        <v>9</v>
      </c>
      <c r="G969" s="849">
        <v>1026</v>
      </c>
      <c r="H969" s="849">
        <v>2.1375000000000002</v>
      </c>
      <c r="I969" s="849">
        <v>114</v>
      </c>
      <c r="J969" s="849">
        <v>4</v>
      </c>
      <c r="K969" s="849">
        <v>480</v>
      </c>
      <c r="L969" s="849">
        <v>1</v>
      </c>
      <c r="M969" s="849">
        <v>120</v>
      </c>
      <c r="N969" s="849">
        <v>11</v>
      </c>
      <c r="O969" s="849">
        <v>1320</v>
      </c>
      <c r="P969" s="837">
        <v>2.75</v>
      </c>
      <c r="Q969" s="850">
        <v>120</v>
      </c>
    </row>
    <row r="970" spans="1:17" ht="14.4" customHeight="1" x14ac:dyDescent="0.3">
      <c r="A970" s="831" t="s">
        <v>6075</v>
      </c>
      <c r="B970" s="832" t="s">
        <v>4992</v>
      </c>
      <c r="C970" s="832" t="s">
        <v>4959</v>
      </c>
      <c r="D970" s="832" t="s">
        <v>5127</v>
      </c>
      <c r="E970" s="832" t="s">
        <v>5125</v>
      </c>
      <c r="F970" s="849">
        <v>367</v>
      </c>
      <c r="G970" s="849">
        <v>270479</v>
      </c>
      <c r="H970" s="849">
        <v>1.6135958240119315</v>
      </c>
      <c r="I970" s="849">
        <v>737</v>
      </c>
      <c r="J970" s="849">
        <v>225</v>
      </c>
      <c r="K970" s="849">
        <v>167625</v>
      </c>
      <c r="L970" s="849">
        <v>1</v>
      </c>
      <c r="M970" s="849">
        <v>745</v>
      </c>
      <c r="N970" s="849">
        <v>312</v>
      </c>
      <c r="O970" s="849">
        <v>232440</v>
      </c>
      <c r="P970" s="837">
        <v>1.3866666666666667</v>
      </c>
      <c r="Q970" s="850">
        <v>745</v>
      </c>
    </row>
    <row r="971" spans="1:17" ht="14.4" customHeight="1" x14ac:dyDescent="0.3">
      <c r="A971" s="831" t="s">
        <v>6075</v>
      </c>
      <c r="B971" s="832" t="s">
        <v>4992</v>
      </c>
      <c r="C971" s="832" t="s">
        <v>4959</v>
      </c>
      <c r="D971" s="832" t="s">
        <v>5128</v>
      </c>
      <c r="E971" s="832" t="s">
        <v>5129</v>
      </c>
      <c r="F971" s="849">
        <v>3</v>
      </c>
      <c r="G971" s="849">
        <v>171</v>
      </c>
      <c r="H971" s="849"/>
      <c r="I971" s="849">
        <v>57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6075</v>
      </c>
      <c r="B972" s="832" t="s">
        <v>4992</v>
      </c>
      <c r="C972" s="832" t="s">
        <v>4959</v>
      </c>
      <c r="D972" s="832" t="s">
        <v>6078</v>
      </c>
      <c r="E972" s="832" t="s">
        <v>6079</v>
      </c>
      <c r="F972" s="849">
        <v>1</v>
      </c>
      <c r="G972" s="849">
        <v>82</v>
      </c>
      <c r="H972" s="849"/>
      <c r="I972" s="849">
        <v>82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6075</v>
      </c>
      <c r="B973" s="832" t="s">
        <v>4992</v>
      </c>
      <c r="C973" s="832" t="s">
        <v>4959</v>
      </c>
      <c r="D973" s="832" t="s">
        <v>5130</v>
      </c>
      <c r="E973" s="832" t="s">
        <v>5131</v>
      </c>
      <c r="F973" s="849">
        <v>126</v>
      </c>
      <c r="G973" s="849">
        <v>66402</v>
      </c>
      <c r="H973" s="849">
        <v>1.1872552700745589</v>
      </c>
      <c r="I973" s="849">
        <v>527</v>
      </c>
      <c r="J973" s="849">
        <v>103</v>
      </c>
      <c r="K973" s="849">
        <v>55929</v>
      </c>
      <c r="L973" s="849">
        <v>1</v>
      </c>
      <c r="M973" s="849">
        <v>543</v>
      </c>
      <c r="N973" s="849">
        <v>36</v>
      </c>
      <c r="O973" s="849">
        <v>19548</v>
      </c>
      <c r="P973" s="837">
        <v>0.34951456310679613</v>
      </c>
      <c r="Q973" s="850">
        <v>543</v>
      </c>
    </row>
    <row r="974" spans="1:17" ht="14.4" customHeight="1" x14ac:dyDescent="0.3">
      <c r="A974" s="831" t="s">
        <v>6075</v>
      </c>
      <c r="B974" s="832" t="s">
        <v>4992</v>
      </c>
      <c r="C974" s="832" t="s">
        <v>4959</v>
      </c>
      <c r="D974" s="832" t="s">
        <v>4969</v>
      </c>
      <c r="E974" s="832" t="s">
        <v>4970</v>
      </c>
      <c r="F974" s="849">
        <v>14</v>
      </c>
      <c r="G974" s="849">
        <v>4186</v>
      </c>
      <c r="H974" s="849"/>
      <c r="I974" s="849">
        <v>299</v>
      </c>
      <c r="J974" s="849"/>
      <c r="K974" s="849"/>
      <c r="L974" s="849"/>
      <c r="M974" s="849"/>
      <c r="N974" s="849">
        <v>14</v>
      </c>
      <c r="O974" s="849">
        <v>4298</v>
      </c>
      <c r="P974" s="837"/>
      <c r="Q974" s="850">
        <v>307</v>
      </c>
    </row>
    <row r="975" spans="1:17" ht="14.4" customHeight="1" x14ac:dyDescent="0.3">
      <c r="A975" s="831" t="s">
        <v>6075</v>
      </c>
      <c r="B975" s="832" t="s">
        <v>4992</v>
      </c>
      <c r="C975" s="832" t="s">
        <v>4959</v>
      </c>
      <c r="D975" s="832" t="s">
        <v>5081</v>
      </c>
      <c r="E975" s="832" t="s">
        <v>4966</v>
      </c>
      <c r="F975" s="849">
        <v>119</v>
      </c>
      <c r="G975" s="849">
        <v>20706</v>
      </c>
      <c r="H975" s="849">
        <v>1.129377113559507</v>
      </c>
      <c r="I975" s="849">
        <v>174</v>
      </c>
      <c r="J975" s="849">
        <v>103</v>
      </c>
      <c r="K975" s="849">
        <v>18334</v>
      </c>
      <c r="L975" s="849">
        <v>1</v>
      </c>
      <c r="M975" s="849">
        <v>178</v>
      </c>
      <c r="N975" s="849">
        <v>126</v>
      </c>
      <c r="O975" s="849">
        <v>22428</v>
      </c>
      <c r="P975" s="837">
        <v>1.2233009708737863</v>
      </c>
      <c r="Q975" s="850">
        <v>178</v>
      </c>
    </row>
    <row r="976" spans="1:17" ht="14.4" customHeight="1" x14ac:dyDescent="0.3">
      <c r="A976" s="831" t="s">
        <v>6075</v>
      </c>
      <c r="B976" s="832" t="s">
        <v>4992</v>
      </c>
      <c r="C976" s="832" t="s">
        <v>4959</v>
      </c>
      <c r="D976" s="832" t="s">
        <v>4971</v>
      </c>
      <c r="E976" s="832" t="s">
        <v>4970</v>
      </c>
      <c r="F976" s="849">
        <v>27</v>
      </c>
      <c r="G976" s="849">
        <v>10017</v>
      </c>
      <c r="H976" s="849">
        <v>0.97631578947368425</v>
      </c>
      <c r="I976" s="849">
        <v>371</v>
      </c>
      <c r="J976" s="849">
        <v>27</v>
      </c>
      <c r="K976" s="849">
        <v>10260</v>
      </c>
      <c r="L976" s="849">
        <v>1</v>
      </c>
      <c r="M976" s="849">
        <v>380</v>
      </c>
      <c r="N976" s="849">
        <v>20</v>
      </c>
      <c r="O976" s="849">
        <v>7600</v>
      </c>
      <c r="P976" s="837">
        <v>0.7407407407407407</v>
      </c>
      <c r="Q976" s="850">
        <v>380</v>
      </c>
    </row>
    <row r="977" spans="1:17" ht="14.4" customHeight="1" x14ac:dyDescent="0.3">
      <c r="A977" s="831" t="s">
        <v>6075</v>
      </c>
      <c r="B977" s="832" t="s">
        <v>4992</v>
      </c>
      <c r="C977" s="832" t="s">
        <v>4959</v>
      </c>
      <c r="D977" s="832" t="s">
        <v>5065</v>
      </c>
      <c r="E977" s="832" t="s">
        <v>5066</v>
      </c>
      <c r="F977" s="849">
        <v>24</v>
      </c>
      <c r="G977" s="849">
        <v>14544</v>
      </c>
      <c r="H977" s="849">
        <v>4.7067961165048544</v>
      </c>
      <c r="I977" s="849">
        <v>606</v>
      </c>
      <c r="J977" s="849">
        <v>5</v>
      </c>
      <c r="K977" s="849">
        <v>3090</v>
      </c>
      <c r="L977" s="849">
        <v>1</v>
      </c>
      <c r="M977" s="849">
        <v>618</v>
      </c>
      <c r="N977" s="849">
        <v>2</v>
      </c>
      <c r="O977" s="849">
        <v>1238</v>
      </c>
      <c r="P977" s="837">
        <v>0.40064724919093853</v>
      </c>
      <c r="Q977" s="850">
        <v>619</v>
      </c>
    </row>
    <row r="978" spans="1:17" ht="14.4" customHeight="1" x14ac:dyDescent="0.3">
      <c r="A978" s="831" t="s">
        <v>6075</v>
      </c>
      <c r="B978" s="832" t="s">
        <v>4992</v>
      </c>
      <c r="C978" s="832" t="s">
        <v>4959</v>
      </c>
      <c r="D978" s="832" t="s">
        <v>5132</v>
      </c>
      <c r="E978" s="832" t="s">
        <v>5133</v>
      </c>
      <c r="F978" s="849">
        <v>7</v>
      </c>
      <c r="G978" s="849">
        <v>700</v>
      </c>
      <c r="H978" s="849">
        <v>1.4</v>
      </c>
      <c r="I978" s="849">
        <v>100</v>
      </c>
      <c r="J978" s="849">
        <v>5</v>
      </c>
      <c r="K978" s="849">
        <v>500</v>
      </c>
      <c r="L978" s="849">
        <v>1</v>
      </c>
      <c r="M978" s="849">
        <v>100</v>
      </c>
      <c r="N978" s="849">
        <v>1</v>
      </c>
      <c r="O978" s="849">
        <v>100</v>
      </c>
      <c r="P978" s="837">
        <v>0.2</v>
      </c>
      <c r="Q978" s="850">
        <v>100</v>
      </c>
    </row>
    <row r="979" spans="1:17" ht="14.4" customHeight="1" x14ac:dyDescent="0.3">
      <c r="A979" s="831" t="s">
        <v>6075</v>
      </c>
      <c r="B979" s="832" t="s">
        <v>4992</v>
      </c>
      <c r="C979" s="832" t="s">
        <v>4959</v>
      </c>
      <c r="D979" s="832" t="s">
        <v>5134</v>
      </c>
      <c r="E979" s="832" t="s">
        <v>5125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1035</v>
      </c>
      <c r="P979" s="837"/>
      <c r="Q979" s="850">
        <v>1035</v>
      </c>
    </row>
    <row r="980" spans="1:17" ht="14.4" customHeight="1" x14ac:dyDescent="0.3">
      <c r="A980" s="831" t="s">
        <v>6075</v>
      </c>
      <c r="B980" s="832" t="s">
        <v>4992</v>
      </c>
      <c r="C980" s="832" t="s">
        <v>4959</v>
      </c>
      <c r="D980" s="832" t="s">
        <v>5067</v>
      </c>
      <c r="E980" s="832" t="s">
        <v>4981</v>
      </c>
      <c r="F980" s="849"/>
      <c r="G980" s="849"/>
      <c r="H980" s="849"/>
      <c r="I980" s="849"/>
      <c r="J980" s="849">
        <v>1</v>
      </c>
      <c r="K980" s="849">
        <v>352</v>
      </c>
      <c r="L980" s="849">
        <v>1</v>
      </c>
      <c r="M980" s="849">
        <v>352</v>
      </c>
      <c r="N980" s="849">
        <v>2</v>
      </c>
      <c r="O980" s="849">
        <v>706</v>
      </c>
      <c r="P980" s="837">
        <v>2.0056818181818183</v>
      </c>
      <c r="Q980" s="850">
        <v>353</v>
      </c>
    </row>
    <row r="981" spans="1:17" ht="14.4" customHeight="1" x14ac:dyDescent="0.3">
      <c r="A981" s="831" t="s">
        <v>6075</v>
      </c>
      <c r="B981" s="832" t="s">
        <v>4992</v>
      </c>
      <c r="C981" s="832" t="s">
        <v>4959</v>
      </c>
      <c r="D981" s="832" t="s">
        <v>5068</v>
      </c>
      <c r="E981" s="832" t="s">
        <v>4987</v>
      </c>
      <c r="F981" s="849">
        <v>6</v>
      </c>
      <c r="G981" s="849">
        <v>2190</v>
      </c>
      <c r="H981" s="849">
        <v>0.97855227882037532</v>
      </c>
      <c r="I981" s="849">
        <v>365</v>
      </c>
      <c r="J981" s="849">
        <v>6</v>
      </c>
      <c r="K981" s="849">
        <v>2238</v>
      </c>
      <c r="L981" s="849">
        <v>1</v>
      </c>
      <c r="M981" s="849">
        <v>373</v>
      </c>
      <c r="N981" s="849">
        <v>1</v>
      </c>
      <c r="O981" s="849">
        <v>373</v>
      </c>
      <c r="P981" s="837">
        <v>0.16666666666666666</v>
      </c>
      <c r="Q981" s="850">
        <v>373</v>
      </c>
    </row>
    <row r="982" spans="1:17" ht="14.4" customHeight="1" x14ac:dyDescent="0.3">
      <c r="A982" s="831" t="s">
        <v>6075</v>
      </c>
      <c r="B982" s="832" t="s">
        <v>4992</v>
      </c>
      <c r="C982" s="832" t="s">
        <v>4959</v>
      </c>
      <c r="D982" s="832" t="s">
        <v>5135</v>
      </c>
      <c r="E982" s="832" t="s">
        <v>5125</v>
      </c>
      <c r="F982" s="849">
        <v>44</v>
      </c>
      <c r="G982" s="849">
        <v>37972</v>
      </c>
      <c r="H982" s="849">
        <v>3.0856492767755568</v>
      </c>
      <c r="I982" s="849">
        <v>863</v>
      </c>
      <c r="J982" s="849">
        <v>14</v>
      </c>
      <c r="K982" s="849">
        <v>12306</v>
      </c>
      <c r="L982" s="849">
        <v>1</v>
      </c>
      <c r="M982" s="849">
        <v>879</v>
      </c>
      <c r="N982" s="849">
        <v>15</v>
      </c>
      <c r="O982" s="849">
        <v>13185</v>
      </c>
      <c r="P982" s="837">
        <v>1.0714285714285714</v>
      </c>
      <c r="Q982" s="850">
        <v>879</v>
      </c>
    </row>
    <row r="983" spans="1:17" ht="14.4" customHeight="1" x14ac:dyDescent="0.3">
      <c r="A983" s="831" t="s">
        <v>6075</v>
      </c>
      <c r="B983" s="832" t="s">
        <v>4992</v>
      </c>
      <c r="C983" s="832" t="s">
        <v>4959</v>
      </c>
      <c r="D983" s="832" t="s">
        <v>5149</v>
      </c>
      <c r="E983" s="832" t="s">
        <v>5085</v>
      </c>
      <c r="F983" s="849">
        <v>87</v>
      </c>
      <c r="G983" s="849">
        <v>45501</v>
      </c>
      <c r="H983" s="849">
        <v>4.5099613440380608</v>
      </c>
      <c r="I983" s="849">
        <v>523</v>
      </c>
      <c r="J983" s="849">
        <v>19</v>
      </c>
      <c r="K983" s="849">
        <v>10089</v>
      </c>
      <c r="L983" s="849">
        <v>1</v>
      </c>
      <c r="M983" s="849">
        <v>531</v>
      </c>
      <c r="N983" s="849">
        <v>3</v>
      </c>
      <c r="O983" s="849">
        <v>1593</v>
      </c>
      <c r="P983" s="837">
        <v>0.15789473684210525</v>
      </c>
      <c r="Q983" s="850">
        <v>531</v>
      </c>
    </row>
    <row r="984" spans="1:17" ht="14.4" customHeight="1" x14ac:dyDescent="0.3">
      <c r="A984" s="831" t="s">
        <v>6075</v>
      </c>
      <c r="B984" s="832" t="s">
        <v>4992</v>
      </c>
      <c r="C984" s="832" t="s">
        <v>4959</v>
      </c>
      <c r="D984" s="832" t="s">
        <v>5092</v>
      </c>
      <c r="E984" s="832" t="s">
        <v>5085</v>
      </c>
      <c r="F984" s="849">
        <v>837</v>
      </c>
      <c r="G984" s="849">
        <v>675459</v>
      </c>
      <c r="H984" s="849">
        <v>1.1845835203995736</v>
      </c>
      <c r="I984" s="849">
        <v>807</v>
      </c>
      <c r="J984" s="849">
        <v>692</v>
      </c>
      <c r="K984" s="849">
        <v>570208</v>
      </c>
      <c r="L984" s="849">
        <v>1</v>
      </c>
      <c r="M984" s="849">
        <v>824</v>
      </c>
      <c r="N984" s="849">
        <v>652</v>
      </c>
      <c r="O984" s="849">
        <v>537248</v>
      </c>
      <c r="P984" s="837">
        <v>0.94219653179190754</v>
      </c>
      <c r="Q984" s="850">
        <v>824</v>
      </c>
    </row>
    <row r="985" spans="1:17" ht="14.4" customHeight="1" x14ac:dyDescent="0.3">
      <c r="A985" s="831" t="s">
        <v>6075</v>
      </c>
      <c r="B985" s="832" t="s">
        <v>4992</v>
      </c>
      <c r="C985" s="832" t="s">
        <v>4959</v>
      </c>
      <c r="D985" s="832" t="s">
        <v>5084</v>
      </c>
      <c r="E985" s="832" t="s">
        <v>5085</v>
      </c>
      <c r="F985" s="849">
        <v>349</v>
      </c>
      <c r="G985" s="849">
        <v>207655</v>
      </c>
      <c r="H985" s="849">
        <v>0.72838912897070374</v>
      </c>
      <c r="I985" s="849">
        <v>595</v>
      </c>
      <c r="J985" s="849">
        <v>472</v>
      </c>
      <c r="K985" s="849">
        <v>285088</v>
      </c>
      <c r="L985" s="849">
        <v>1</v>
      </c>
      <c r="M985" s="849">
        <v>604</v>
      </c>
      <c r="N985" s="849">
        <v>357</v>
      </c>
      <c r="O985" s="849">
        <v>215628</v>
      </c>
      <c r="P985" s="837">
        <v>0.75635593220338981</v>
      </c>
      <c r="Q985" s="850">
        <v>604</v>
      </c>
    </row>
    <row r="986" spans="1:17" ht="14.4" customHeight="1" x14ac:dyDescent="0.3">
      <c r="A986" s="831" t="s">
        <v>6075</v>
      </c>
      <c r="B986" s="832" t="s">
        <v>4992</v>
      </c>
      <c r="C986" s="832" t="s">
        <v>4959</v>
      </c>
      <c r="D986" s="832" t="s">
        <v>5069</v>
      </c>
      <c r="E986" s="832" t="s">
        <v>5070</v>
      </c>
      <c r="F986" s="849"/>
      <c r="G986" s="849"/>
      <c r="H986" s="849"/>
      <c r="I986" s="849"/>
      <c r="J986" s="849"/>
      <c r="K986" s="849"/>
      <c r="L986" s="849"/>
      <c r="M986" s="849"/>
      <c r="N986" s="849">
        <v>1</v>
      </c>
      <c r="O986" s="849">
        <v>177</v>
      </c>
      <c r="P986" s="837"/>
      <c r="Q986" s="850">
        <v>177</v>
      </c>
    </row>
    <row r="987" spans="1:17" ht="14.4" customHeight="1" x14ac:dyDescent="0.3">
      <c r="A987" s="831" t="s">
        <v>6075</v>
      </c>
      <c r="B987" s="832" t="s">
        <v>4992</v>
      </c>
      <c r="C987" s="832" t="s">
        <v>4959</v>
      </c>
      <c r="D987" s="832" t="s">
        <v>4989</v>
      </c>
      <c r="E987" s="832" t="s">
        <v>4990</v>
      </c>
      <c r="F987" s="849">
        <v>11</v>
      </c>
      <c r="G987" s="849">
        <v>4345</v>
      </c>
      <c r="H987" s="849"/>
      <c r="I987" s="849">
        <v>395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6075</v>
      </c>
      <c r="B988" s="832" t="s">
        <v>4992</v>
      </c>
      <c r="C988" s="832" t="s">
        <v>4959</v>
      </c>
      <c r="D988" s="832" t="s">
        <v>5157</v>
      </c>
      <c r="E988" s="832" t="s">
        <v>5085</v>
      </c>
      <c r="F988" s="849">
        <v>20</v>
      </c>
      <c r="G988" s="849">
        <v>14700</v>
      </c>
      <c r="H988" s="849">
        <v>6.5246338215712383</v>
      </c>
      <c r="I988" s="849">
        <v>735</v>
      </c>
      <c r="J988" s="849">
        <v>3</v>
      </c>
      <c r="K988" s="849">
        <v>2253</v>
      </c>
      <c r="L988" s="849">
        <v>1</v>
      </c>
      <c r="M988" s="849">
        <v>751</v>
      </c>
      <c r="N988" s="849">
        <v>2</v>
      </c>
      <c r="O988" s="849">
        <v>1502</v>
      </c>
      <c r="P988" s="837">
        <v>0.66666666666666663</v>
      </c>
      <c r="Q988" s="850">
        <v>751</v>
      </c>
    </row>
    <row r="989" spans="1:17" ht="14.4" customHeight="1" x14ac:dyDescent="0.3">
      <c r="A989" s="831" t="s">
        <v>6075</v>
      </c>
      <c r="B989" s="832" t="s">
        <v>4992</v>
      </c>
      <c r="C989" s="832" t="s">
        <v>4959</v>
      </c>
      <c r="D989" s="832" t="s">
        <v>5086</v>
      </c>
      <c r="E989" s="832" t="s">
        <v>5087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624</v>
      </c>
      <c r="P989" s="837"/>
      <c r="Q989" s="850">
        <v>624</v>
      </c>
    </row>
    <row r="990" spans="1:17" ht="14.4" customHeight="1" x14ac:dyDescent="0.3">
      <c r="A990" s="831" t="s">
        <v>6075</v>
      </c>
      <c r="B990" s="832" t="s">
        <v>4992</v>
      </c>
      <c r="C990" s="832" t="s">
        <v>4959</v>
      </c>
      <c r="D990" s="832" t="s">
        <v>5158</v>
      </c>
      <c r="E990" s="832" t="s">
        <v>5159</v>
      </c>
      <c r="F990" s="849"/>
      <c r="G990" s="849"/>
      <c r="H990" s="849"/>
      <c r="I990" s="849"/>
      <c r="J990" s="849"/>
      <c r="K990" s="849"/>
      <c r="L990" s="849"/>
      <c r="M990" s="849"/>
      <c r="N990" s="849">
        <v>1</v>
      </c>
      <c r="O990" s="849">
        <v>1380</v>
      </c>
      <c r="P990" s="837"/>
      <c r="Q990" s="850">
        <v>1380</v>
      </c>
    </row>
    <row r="991" spans="1:17" ht="14.4" customHeight="1" x14ac:dyDescent="0.3">
      <c r="A991" s="831" t="s">
        <v>6075</v>
      </c>
      <c r="B991" s="832" t="s">
        <v>4992</v>
      </c>
      <c r="C991" s="832" t="s">
        <v>4959</v>
      </c>
      <c r="D991" s="832" t="s">
        <v>5151</v>
      </c>
      <c r="E991" s="832" t="s">
        <v>5085</v>
      </c>
      <c r="F991" s="849"/>
      <c r="G991" s="849"/>
      <c r="H991" s="849"/>
      <c r="I991" s="849"/>
      <c r="J991" s="849">
        <v>5</v>
      </c>
      <c r="K991" s="849">
        <v>4370</v>
      </c>
      <c r="L991" s="849">
        <v>1</v>
      </c>
      <c r="M991" s="849">
        <v>874</v>
      </c>
      <c r="N991" s="849"/>
      <c r="O991" s="849"/>
      <c r="P991" s="837"/>
      <c r="Q991" s="850"/>
    </row>
    <row r="992" spans="1:17" ht="14.4" customHeight="1" x14ac:dyDescent="0.3">
      <c r="A992" s="831" t="s">
        <v>6075</v>
      </c>
      <c r="B992" s="832" t="s">
        <v>4992</v>
      </c>
      <c r="C992" s="832" t="s">
        <v>4959</v>
      </c>
      <c r="D992" s="832" t="s">
        <v>5152</v>
      </c>
      <c r="E992" s="832" t="s">
        <v>5153</v>
      </c>
      <c r="F992" s="849">
        <v>2</v>
      </c>
      <c r="G992" s="849">
        <v>690</v>
      </c>
      <c r="H992" s="849"/>
      <c r="I992" s="849">
        <v>345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" customHeight="1" x14ac:dyDescent="0.3">
      <c r="A993" s="831" t="s">
        <v>6080</v>
      </c>
      <c r="B993" s="832" t="s">
        <v>4992</v>
      </c>
      <c r="C993" s="832" t="s">
        <v>5026</v>
      </c>
      <c r="D993" s="832" t="s">
        <v>5073</v>
      </c>
      <c r="E993" s="832" t="s">
        <v>5074</v>
      </c>
      <c r="F993" s="849">
        <v>188</v>
      </c>
      <c r="G993" s="849">
        <v>170093</v>
      </c>
      <c r="H993" s="849">
        <v>1</v>
      </c>
      <c r="I993" s="849">
        <v>904.75</v>
      </c>
      <c r="J993" s="849">
        <v>188</v>
      </c>
      <c r="K993" s="849">
        <v>170093</v>
      </c>
      <c r="L993" s="849">
        <v>1</v>
      </c>
      <c r="M993" s="849">
        <v>904.75</v>
      </c>
      <c r="N993" s="849">
        <v>241</v>
      </c>
      <c r="O993" s="849">
        <v>218044.75</v>
      </c>
      <c r="P993" s="837">
        <v>1.2819148936170213</v>
      </c>
      <c r="Q993" s="850">
        <v>904.75</v>
      </c>
    </row>
    <row r="994" spans="1:17" ht="14.4" customHeight="1" x14ac:dyDescent="0.3">
      <c r="A994" s="831" t="s">
        <v>6080</v>
      </c>
      <c r="B994" s="832" t="s">
        <v>4992</v>
      </c>
      <c r="C994" s="832" t="s">
        <v>4959</v>
      </c>
      <c r="D994" s="832" t="s">
        <v>4984</v>
      </c>
      <c r="E994" s="832" t="s">
        <v>4985</v>
      </c>
      <c r="F994" s="849">
        <v>1</v>
      </c>
      <c r="G994" s="849">
        <v>189</v>
      </c>
      <c r="H994" s="849"/>
      <c r="I994" s="849">
        <v>189</v>
      </c>
      <c r="J994" s="849"/>
      <c r="K994" s="849"/>
      <c r="L994" s="849"/>
      <c r="M994" s="849"/>
      <c r="N994" s="849">
        <v>1</v>
      </c>
      <c r="O994" s="849">
        <v>196</v>
      </c>
      <c r="P994" s="837"/>
      <c r="Q994" s="850">
        <v>196</v>
      </c>
    </row>
    <row r="995" spans="1:17" ht="14.4" customHeight="1" x14ac:dyDescent="0.3">
      <c r="A995" s="831" t="s">
        <v>6080</v>
      </c>
      <c r="B995" s="832" t="s">
        <v>4992</v>
      </c>
      <c r="C995" s="832" t="s">
        <v>4959</v>
      </c>
      <c r="D995" s="832" t="s">
        <v>5122</v>
      </c>
      <c r="E995" s="832" t="s">
        <v>5123</v>
      </c>
      <c r="F995" s="849"/>
      <c r="G995" s="849"/>
      <c r="H995" s="849"/>
      <c r="I995" s="849"/>
      <c r="J995" s="849">
        <v>1</v>
      </c>
      <c r="K995" s="849">
        <v>1158</v>
      </c>
      <c r="L995" s="849">
        <v>1</v>
      </c>
      <c r="M995" s="849">
        <v>1158</v>
      </c>
      <c r="N995" s="849"/>
      <c r="O995" s="849"/>
      <c r="P995" s="837"/>
      <c r="Q995" s="850"/>
    </row>
    <row r="996" spans="1:17" ht="14.4" customHeight="1" x14ac:dyDescent="0.3">
      <c r="A996" s="831" t="s">
        <v>6080</v>
      </c>
      <c r="B996" s="832" t="s">
        <v>4992</v>
      </c>
      <c r="C996" s="832" t="s">
        <v>4959</v>
      </c>
      <c r="D996" s="832" t="s">
        <v>5041</v>
      </c>
      <c r="E996" s="832" t="s">
        <v>5042</v>
      </c>
      <c r="F996" s="849">
        <v>1</v>
      </c>
      <c r="G996" s="849">
        <v>35</v>
      </c>
      <c r="H996" s="849">
        <v>0.23648648648648649</v>
      </c>
      <c r="I996" s="849">
        <v>35</v>
      </c>
      <c r="J996" s="849">
        <v>4</v>
      </c>
      <c r="K996" s="849">
        <v>148</v>
      </c>
      <c r="L996" s="849">
        <v>1</v>
      </c>
      <c r="M996" s="849">
        <v>37</v>
      </c>
      <c r="N996" s="849">
        <v>1</v>
      </c>
      <c r="O996" s="849">
        <v>37</v>
      </c>
      <c r="P996" s="837">
        <v>0.25</v>
      </c>
      <c r="Q996" s="850">
        <v>37</v>
      </c>
    </row>
    <row r="997" spans="1:17" ht="14.4" customHeight="1" x14ac:dyDescent="0.3">
      <c r="A997" s="831" t="s">
        <v>6080</v>
      </c>
      <c r="B997" s="832" t="s">
        <v>4992</v>
      </c>
      <c r="C997" s="832" t="s">
        <v>4959</v>
      </c>
      <c r="D997" s="832" t="s">
        <v>4960</v>
      </c>
      <c r="E997" s="832" t="s">
        <v>4961</v>
      </c>
      <c r="F997" s="849">
        <v>1361</v>
      </c>
      <c r="G997" s="849">
        <v>319835</v>
      </c>
      <c r="H997" s="849">
        <v>0.91870441808828129</v>
      </c>
      <c r="I997" s="849">
        <v>235</v>
      </c>
      <c r="J997" s="849">
        <v>1387</v>
      </c>
      <c r="K997" s="849">
        <v>348137</v>
      </c>
      <c r="L997" s="849">
        <v>1</v>
      </c>
      <c r="M997" s="849">
        <v>251</v>
      </c>
      <c r="N997" s="849">
        <v>1455</v>
      </c>
      <c r="O997" s="849">
        <v>365205</v>
      </c>
      <c r="P997" s="837">
        <v>1.0490266762797404</v>
      </c>
      <c r="Q997" s="850">
        <v>251</v>
      </c>
    </row>
    <row r="998" spans="1:17" ht="14.4" customHeight="1" x14ac:dyDescent="0.3">
      <c r="A998" s="831" t="s">
        <v>6080</v>
      </c>
      <c r="B998" s="832" t="s">
        <v>4992</v>
      </c>
      <c r="C998" s="832" t="s">
        <v>4959</v>
      </c>
      <c r="D998" s="832" t="s">
        <v>4963</v>
      </c>
      <c r="E998" s="832" t="s">
        <v>4964</v>
      </c>
      <c r="F998" s="849">
        <v>2879</v>
      </c>
      <c r="G998" s="849">
        <v>339722</v>
      </c>
      <c r="H998" s="849">
        <v>0.87738573029819367</v>
      </c>
      <c r="I998" s="849">
        <v>118</v>
      </c>
      <c r="J998" s="849">
        <v>3073</v>
      </c>
      <c r="K998" s="849">
        <v>387198</v>
      </c>
      <c r="L998" s="849">
        <v>1</v>
      </c>
      <c r="M998" s="849">
        <v>126</v>
      </c>
      <c r="N998" s="849">
        <v>3212</v>
      </c>
      <c r="O998" s="849">
        <v>404712</v>
      </c>
      <c r="P998" s="837">
        <v>1.0452326716563618</v>
      </c>
      <c r="Q998" s="850">
        <v>126</v>
      </c>
    </row>
    <row r="999" spans="1:17" ht="14.4" customHeight="1" x14ac:dyDescent="0.3">
      <c r="A999" s="831" t="s">
        <v>6080</v>
      </c>
      <c r="B999" s="832" t="s">
        <v>4992</v>
      </c>
      <c r="C999" s="832" t="s">
        <v>4959</v>
      </c>
      <c r="D999" s="832" t="s">
        <v>5076</v>
      </c>
      <c r="E999" s="832" t="s">
        <v>4979</v>
      </c>
      <c r="F999" s="849">
        <v>23</v>
      </c>
      <c r="G999" s="849">
        <v>11201</v>
      </c>
      <c r="H999" s="849">
        <v>11.314141414141414</v>
      </c>
      <c r="I999" s="849">
        <v>487</v>
      </c>
      <c r="J999" s="849">
        <v>2</v>
      </c>
      <c r="K999" s="849">
        <v>990</v>
      </c>
      <c r="L999" s="849">
        <v>1</v>
      </c>
      <c r="M999" s="849">
        <v>495</v>
      </c>
      <c r="N999" s="849">
        <v>1</v>
      </c>
      <c r="O999" s="849">
        <v>495</v>
      </c>
      <c r="P999" s="837">
        <v>0.5</v>
      </c>
      <c r="Q999" s="850">
        <v>495</v>
      </c>
    </row>
    <row r="1000" spans="1:17" ht="14.4" customHeight="1" x14ac:dyDescent="0.3">
      <c r="A1000" s="831" t="s">
        <v>6080</v>
      </c>
      <c r="B1000" s="832" t="s">
        <v>4992</v>
      </c>
      <c r="C1000" s="832" t="s">
        <v>4959</v>
      </c>
      <c r="D1000" s="832" t="s">
        <v>5077</v>
      </c>
      <c r="E1000" s="832" t="s">
        <v>5078</v>
      </c>
      <c r="F1000" s="849">
        <v>26</v>
      </c>
      <c r="G1000" s="849">
        <v>17680</v>
      </c>
      <c r="H1000" s="849">
        <v>0.53536821705426352</v>
      </c>
      <c r="I1000" s="849">
        <v>680</v>
      </c>
      <c r="J1000" s="849">
        <v>48</v>
      </c>
      <c r="K1000" s="849">
        <v>33024</v>
      </c>
      <c r="L1000" s="849">
        <v>1</v>
      </c>
      <c r="M1000" s="849">
        <v>688</v>
      </c>
      <c r="N1000" s="849">
        <v>28</v>
      </c>
      <c r="O1000" s="849">
        <v>19264</v>
      </c>
      <c r="P1000" s="837">
        <v>0.58333333333333337</v>
      </c>
      <c r="Q1000" s="850">
        <v>688</v>
      </c>
    </row>
    <row r="1001" spans="1:17" ht="14.4" customHeight="1" x14ac:dyDescent="0.3">
      <c r="A1001" s="831" t="s">
        <v>6080</v>
      </c>
      <c r="B1001" s="832" t="s">
        <v>4992</v>
      </c>
      <c r="C1001" s="832" t="s">
        <v>4959</v>
      </c>
      <c r="D1001" s="832" t="s">
        <v>4978</v>
      </c>
      <c r="E1001" s="832" t="s">
        <v>4979</v>
      </c>
      <c r="F1001" s="849">
        <v>50</v>
      </c>
      <c r="G1001" s="849">
        <v>27950</v>
      </c>
      <c r="H1001" s="849">
        <v>1.3668818466353678</v>
      </c>
      <c r="I1001" s="849">
        <v>559</v>
      </c>
      <c r="J1001" s="849">
        <v>36</v>
      </c>
      <c r="K1001" s="849">
        <v>20448</v>
      </c>
      <c r="L1001" s="849">
        <v>1</v>
      </c>
      <c r="M1001" s="849">
        <v>568</v>
      </c>
      <c r="N1001" s="849">
        <v>56</v>
      </c>
      <c r="O1001" s="849">
        <v>31808</v>
      </c>
      <c r="P1001" s="837">
        <v>1.5555555555555556</v>
      </c>
      <c r="Q1001" s="850">
        <v>568</v>
      </c>
    </row>
    <row r="1002" spans="1:17" ht="14.4" customHeight="1" x14ac:dyDescent="0.3">
      <c r="A1002" s="831" t="s">
        <v>6080</v>
      </c>
      <c r="B1002" s="832" t="s">
        <v>4992</v>
      </c>
      <c r="C1002" s="832" t="s">
        <v>4959</v>
      </c>
      <c r="D1002" s="832" t="s">
        <v>5079</v>
      </c>
      <c r="E1002" s="832" t="s">
        <v>5078</v>
      </c>
      <c r="F1002" s="849">
        <v>398</v>
      </c>
      <c r="G1002" s="849">
        <v>299296</v>
      </c>
      <c r="H1002" s="849">
        <v>1.0349816723148213</v>
      </c>
      <c r="I1002" s="849">
        <v>752</v>
      </c>
      <c r="J1002" s="849">
        <v>380</v>
      </c>
      <c r="K1002" s="849">
        <v>289180</v>
      </c>
      <c r="L1002" s="849">
        <v>1</v>
      </c>
      <c r="M1002" s="849">
        <v>761</v>
      </c>
      <c r="N1002" s="849">
        <v>506</v>
      </c>
      <c r="O1002" s="849">
        <v>385066</v>
      </c>
      <c r="P1002" s="837">
        <v>1.331578947368421</v>
      </c>
      <c r="Q1002" s="850">
        <v>761</v>
      </c>
    </row>
    <row r="1003" spans="1:17" ht="14.4" customHeight="1" x14ac:dyDescent="0.3">
      <c r="A1003" s="831" t="s">
        <v>6080</v>
      </c>
      <c r="B1003" s="832" t="s">
        <v>4992</v>
      </c>
      <c r="C1003" s="832" t="s">
        <v>4959</v>
      </c>
      <c r="D1003" s="832" t="s">
        <v>5124</v>
      </c>
      <c r="E1003" s="832" t="s">
        <v>5125</v>
      </c>
      <c r="F1003" s="849">
        <v>1592</v>
      </c>
      <c r="G1003" s="849">
        <v>1287928</v>
      </c>
      <c r="H1003" s="849">
        <v>0.94055203559107647</v>
      </c>
      <c r="I1003" s="849">
        <v>809</v>
      </c>
      <c r="J1003" s="849">
        <v>1674</v>
      </c>
      <c r="K1003" s="849">
        <v>1369332</v>
      </c>
      <c r="L1003" s="849">
        <v>1</v>
      </c>
      <c r="M1003" s="849">
        <v>818</v>
      </c>
      <c r="N1003" s="849">
        <v>1506</v>
      </c>
      <c r="O1003" s="849">
        <v>1231908</v>
      </c>
      <c r="P1003" s="837">
        <v>0.89964157706093195</v>
      </c>
      <c r="Q1003" s="850">
        <v>818</v>
      </c>
    </row>
    <row r="1004" spans="1:17" ht="14.4" customHeight="1" x14ac:dyDescent="0.3">
      <c r="A1004" s="831" t="s">
        <v>6080</v>
      </c>
      <c r="B1004" s="832" t="s">
        <v>4992</v>
      </c>
      <c r="C1004" s="832" t="s">
        <v>4959</v>
      </c>
      <c r="D1004" s="832" t="s">
        <v>4980</v>
      </c>
      <c r="E1004" s="832" t="s">
        <v>4981</v>
      </c>
      <c r="F1004" s="849">
        <v>11</v>
      </c>
      <c r="G1004" s="849">
        <v>4939</v>
      </c>
      <c r="H1004" s="849">
        <v>5.3452380952380949</v>
      </c>
      <c r="I1004" s="849">
        <v>449</v>
      </c>
      <c r="J1004" s="849">
        <v>2</v>
      </c>
      <c r="K1004" s="849">
        <v>924</v>
      </c>
      <c r="L1004" s="849">
        <v>1</v>
      </c>
      <c r="M1004" s="849">
        <v>462</v>
      </c>
      <c r="N1004" s="849">
        <v>1</v>
      </c>
      <c r="O1004" s="849">
        <v>462</v>
      </c>
      <c r="P1004" s="837">
        <v>0.5</v>
      </c>
      <c r="Q1004" s="850">
        <v>462</v>
      </c>
    </row>
    <row r="1005" spans="1:17" ht="14.4" customHeight="1" x14ac:dyDescent="0.3">
      <c r="A1005" s="831" t="s">
        <v>6080</v>
      </c>
      <c r="B1005" s="832" t="s">
        <v>4992</v>
      </c>
      <c r="C1005" s="832" t="s">
        <v>4959</v>
      </c>
      <c r="D1005" s="832" t="s">
        <v>4986</v>
      </c>
      <c r="E1005" s="832" t="s">
        <v>4987</v>
      </c>
      <c r="F1005" s="849">
        <v>1</v>
      </c>
      <c r="G1005" s="849">
        <v>437</v>
      </c>
      <c r="H1005" s="849">
        <v>0.48991031390134532</v>
      </c>
      <c r="I1005" s="849">
        <v>437</v>
      </c>
      <c r="J1005" s="849">
        <v>2</v>
      </c>
      <c r="K1005" s="849">
        <v>892</v>
      </c>
      <c r="L1005" s="849">
        <v>1</v>
      </c>
      <c r="M1005" s="849">
        <v>446</v>
      </c>
      <c r="N1005" s="849"/>
      <c r="O1005" s="849"/>
      <c r="P1005" s="837"/>
      <c r="Q1005" s="850"/>
    </row>
    <row r="1006" spans="1:17" ht="14.4" customHeight="1" x14ac:dyDescent="0.3">
      <c r="A1006" s="831" t="s">
        <v>6080</v>
      </c>
      <c r="B1006" s="832" t="s">
        <v>4992</v>
      </c>
      <c r="C1006" s="832" t="s">
        <v>4959</v>
      </c>
      <c r="D1006" s="832" t="s">
        <v>5080</v>
      </c>
      <c r="E1006" s="832" t="s">
        <v>5066</v>
      </c>
      <c r="F1006" s="849">
        <v>52</v>
      </c>
      <c r="G1006" s="849">
        <v>37180</v>
      </c>
      <c r="H1006" s="849">
        <v>0.7979910714285714</v>
      </c>
      <c r="I1006" s="849">
        <v>715</v>
      </c>
      <c r="J1006" s="849">
        <v>64</v>
      </c>
      <c r="K1006" s="849">
        <v>46592</v>
      </c>
      <c r="L1006" s="849">
        <v>1</v>
      </c>
      <c r="M1006" s="849">
        <v>728</v>
      </c>
      <c r="N1006" s="849">
        <v>102</v>
      </c>
      <c r="O1006" s="849">
        <v>74256</v>
      </c>
      <c r="P1006" s="837">
        <v>1.59375</v>
      </c>
      <c r="Q1006" s="850">
        <v>728</v>
      </c>
    </row>
    <row r="1007" spans="1:17" ht="14.4" customHeight="1" x14ac:dyDescent="0.3">
      <c r="A1007" s="831" t="s">
        <v>6080</v>
      </c>
      <c r="B1007" s="832" t="s">
        <v>4992</v>
      </c>
      <c r="C1007" s="832" t="s">
        <v>4959</v>
      </c>
      <c r="D1007" s="832" t="s">
        <v>5090</v>
      </c>
      <c r="E1007" s="832" t="s">
        <v>5091</v>
      </c>
      <c r="F1007" s="849">
        <v>3</v>
      </c>
      <c r="G1007" s="849">
        <v>2472</v>
      </c>
      <c r="H1007" s="849">
        <v>2.9675870348139255</v>
      </c>
      <c r="I1007" s="849">
        <v>824</v>
      </c>
      <c r="J1007" s="849">
        <v>1</v>
      </c>
      <c r="K1007" s="849">
        <v>833</v>
      </c>
      <c r="L1007" s="849">
        <v>1</v>
      </c>
      <c r="M1007" s="849">
        <v>833</v>
      </c>
      <c r="N1007" s="849">
        <v>1</v>
      </c>
      <c r="O1007" s="849">
        <v>833</v>
      </c>
      <c r="P1007" s="837">
        <v>1</v>
      </c>
      <c r="Q1007" s="850">
        <v>833</v>
      </c>
    </row>
    <row r="1008" spans="1:17" ht="14.4" customHeight="1" x14ac:dyDescent="0.3">
      <c r="A1008" s="831" t="s">
        <v>6080</v>
      </c>
      <c r="B1008" s="832" t="s">
        <v>4992</v>
      </c>
      <c r="C1008" s="832" t="s">
        <v>4959</v>
      </c>
      <c r="D1008" s="832" t="s">
        <v>4965</v>
      </c>
      <c r="E1008" s="832" t="s">
        <v>4966</v>
      </c>
      <c r="F1008" s="849">
        <v>481</v>
      </c>
      <c r="G1008" s="849">
        <v>101010</v>
      </c>
      <c r="H1008" s="849">
        <v>0.87163998791905772</v>
      </c>
      <c r="I1008" s="849">
        <v>210</v>
      </c>
      <c r="J1008" s="849">
        <v>539</v>
      </c>
      <c r="K1008" s="849">
        <v>115885</v>
      </c>
      <c r="L1008" s="849">
        <v>1</v>
      </c>
      <c r="M1008" s="849">
        <v>215</v>
      </c>
      <c r="N1008" s="849">
        <v>515</v>
      </c>
      <c r="O1008" s="849">
        <v>110725</v>
      </c>
      <c r="P1008" s="837">
        <v>0.95547309833024119</v>
      </c>
      <c r="Q1008" s="850">
        <v>215</v>
      </c>
    </row>
    <row r="1009" spans="1:17" ht="14.4" customHeight="1" x14ac:dyDescent="0.3">
      <c r="A1009" s="831" t="s">
        <v>6080</v>
      </c>
      <c r="B1009" s="832" t="s">
        <v>4992</v>
      </c>
      <c r="C1009" s="832" t="s">
        <v>4959</v>
      </c>
      <c r="D1009" s="832" t="s">
        <v>5049</v>
      </c>
      <c r="E1009" s="832" t="s">
        <v>5050</v>
      </c>
      <c r="F1009" s="849">
        <v>3</v>
      </c>
      <c r="G1009" s="849">
        <v>993</v>
      </c>
      <c r="H1009" s="849">
        <v>0.70127118644067798</v>
      </c>
      <c r="I1009" s="849">
        <v>331</v>
      </c>
      <c r="J1009" s="849">
        <v>4</v>
      </c>
      <c r="K1009" s="849">
        <v>1416</v>
      </c>
      <c r="L1009" s="849">
        <v>1</v>
      </c>
      <c r="M1009" s="849">
        <v>354</v>
      </c>
      <c r="N1009" s="849">
        <v>3</v>
      </c>
      <c r="O1009" s="849">
        <v>1065</v>
      </c>
      <c r="P1009" s="837">
        <v>0.7521186440677966</v>
      </c>
      <c r="Q1009" s="850">
        <v>355</v>
      </c>
    </row>
    <row r="1010" spans="1:17" ht="14.4" customHeight="1" x14ac:dyDescent="0.3">
      <c r="A1010" s="831" t="s">
        <v>6080</v>
      </c>
      <c r="B1010" s="832" t="s">
        <v>4992</v>
      </c>
      <c r="C1010" s="832" t="s">
        <v>4959</v>
      </c>
      <c r="D1010" s="832" t="s">
        <v>4967</v>
      </c>
      <c r="E1010" s="832" t="s">
        <v>4968</v>
      </c>
      <c r="F1010" s="849">
        <v>3451</v>
      </c>
      <c r="G1010" s="849">
        <v>293335</v>
      </c>
      <c r="H1010" s="849">
        <v>0.97817460317460314</v>
      </c>
      <c r="I1010" s="849">
        <v>85</v>
      </c>
      <c r="J1010" s="849">
        <v>3528</v>
      </c>
      <c r="K1010" s="849">
        <v>299880</v>
      </c>
      <c r="L1010" s="849">
        <v>1</v>
      </c>
      <c r="M1010" s="849">
        <v>85</v>
      </c>
      <c r="N1010" s="849">
        <v>3973</v>
      </c>
      <c r="O1010" s="849">
        <v>337705</v>
      </c>
      <c r="P1010" s="837">
        <v>1.1261337868480725</v>
      </c>
      <c r="Q1010" s="850">
        <v>85</v>
      </c>
    </row>
    <row r="1011" spans="1:17" ht="14.4" customHeight="1" x14ac:dyDescent="0.3">
      <c r="A1011" s="831" t="s">
        <v>6080</v>
      </c>
      <c r="B1011" s="832" t="s">
        <v>4992</v>
      </c>
      <c r="C1011" s="832" t="s">
        <v>4959</v>
      </c>
      <c r="D1011" s="832" t="s">
        <v>5051</v>
      </c>
      <c r="E1011" s="832" t="s">
        <v>5052</v>
      </c>
      <c r="F1011" s="849">
        <v>1</v>
      </c>
      <c r="G1011" s="849">
        <v>707</v>
      </c>
      <c r="H1011" s="849">
        <v>0.24582753824756606</v>
      </c>
      <c r="I1011" s="849">
        <v>707</v>
      </c>
      <c r="J1011" s="849">
        <v>4</v>
      </c>
      <c r="K1011" s="849">
        <v>2876</v>
      </c>
      <c r="L1011" s="849">
        <v>1</v>
      </c>
      <c r="M1011" s="849">
        <v>719</v>
      </c>
      <c r="N1011" s="849">
        <v>7</v>
      </c>
      <c r="O1011" s="849">
        <v>5040</v>
      </c>
      <c r="P1011" s="837">
        <v>1.7524339360222532</v>
      </c>
      <c r="Q1011" s="850">
        <v>720</v>
      </c>
    </row>
    <row r="1012" spans="1:17" ht="14.4" customHeight="1" x14ac:dyDescent="0.3">
      <c r="A1012" s="831" t="s">
        <v>6080</v>
      </c>
      <c r="B1012" s="832" t="s">
        <v>4992</v>
      </c>
      <c r="C1012" s="832" t="s">
        <v>4959</v>
      </c>
      <c r="D1012" s="832" t="s">
        <v>5126</v>
      </c>
      <c r="E1012" s="832" t="s">
        <v>5125</v>
      </c>
      <c r="F1012" s="849">
        <v>1235</v>
      </c>
      <c r="G1012" s="849">
        <v>1154725</v>
      </c>
      <c r="H1012" s="849">
        <v>0.93591545414462085</v>
      </c>
      <c r="I1012" s="849">
        <v>935</v>
      </c>
      <c r="J1012" s="849">
        <v>1296</v>
      </c>
      <c r="K1012" s="849">
        <v>1233792</v>
      </c>
      <c r="L1012" s="849">
        <v>1</v>
      </c>
      <c r="M1012" s="849">
        <v>952</v>
      </c>
      <c r="N1012" s="849">
        <v>1867</v>
      </c>
      <c r="O1012" s="849">
        <v>1777384</v>
      </c>
      <c r="P1012" s="837">
        <v>1.4405864197530864</v>
      </c>
      <c r="Q1012" s="850">
        <v>952</v>
      </c>
    </row>
    <row r="1013" spans="1:17" ht="14.4" customHeight="1" x14ac:dyDescent="0.3">
      <c r="A1013" s="831" t="s">
        <v>6080</v>
      </c>
      <c r="B1013" s="832" t="s">
        <v>4992</v>
      </c>
      <c r="C1013" s="832" t="s">
        <v>4959</v>
      </c>
      <c r="D1013" s="832" t="s">
        <v>5057</v>
      </c>
      <c r="E1013" s="832" t="s">
        <v>5058</v>
      </c>
      <c r="F1013" s="849">
        <v>2</v>
      </c>
      <c r="G1013" s="849">
        <v>228</v>
      </c>
      <c r="H1013" s="849">
        <v>0.31666666666666665</v>
      </c>
      <c r="I1013" s="849">
        <v>114</v>
      </c>
      <c r="J1013" s="849">
        <v>6</v>
      </c>
      <c r="K1013" s="849">
        <v>720</v>
      </c>
      <c r="L1013" s="849">
        <v>1</v>
      </c>
      <c r="M1013" s="849">
        <v>120</v>
      </c>
      <c r="N1013" s="849">
        <v>8</v>
      </c>
      <c r="O1013" s="849">
        <v>960</v>
      </c>
      <c r="P1013" s="837">
        <v>1.3333333333333333</v>
      </c>
      <c r="Q1013" s="850">
        <v>120</v>
      </c>
    </row>
    <row r="1014" spans="1:17" ht="14.4" customHeight="1" x14ac:dyDescent="0.3">
      <c r="A1014" s="831" t="s">
        <v>6080</v>
      </c>
      <c r="B1014" s="832" t="s">
        <v>4992</v>
      </c>
      <c r="C1014" s="832" t="s">
        <v>4959</v>
      </c>
      <c r="D1014" s="832" t="s">
        <v>5127</v>
      </c>
      <c r="E1014" s="832" t="s">
        <v>5125</v>
      </c>
      <c r="F1014" s="849">
        <v>120</v>
      </c>
      <c r="G1014" s="849">
        <v>88440</v>
      </c>
      <c r="H1014" s="849">
        <v>1.348993288590604</v>
      </c>
      <c r="I1014" s="849">
        <v>737</v>
      </c>
      <c r="J1014" s="849">
        <v>88</v>
      </c>
      <c r="K1014" s="849">
        <v>65560</v>
      </c>
      <c r="L1014" s="849">
        <v>1</v>
      </c>
      <c r="M1014" s="849">
        <v>745</v>
      </c>
      <c r="N1014" s="849">
        <v>57</v>
      </c>
      <c r="O1014" s="849">
        <v>42465</v>
      </c>
      <c r="P1014" s="837">
        <v>0.64772727272727271</v>
      </c>
      <c r="Q1014" s="850">
        <v>745</v>
      </c>
    </row>
    <row r="1015" spans="1:17" ht="14.4" customHeight="1" x14ac:dyDescent="0.3">
      <c r="A1015" s="831" t="s">
        <v>6080</v>
      </c>
      <c r="B1015" s="832" t="s">
        <v>4992</v>
      </c>
      <c r="C1015" s="832" t="s">
        <v>4959</v>
      </c>
      <c r="D1015" s="832" t="s">
        <v>5128</v>
      </c>
      <c r="E1015" s="832" t="s">
        <v>5129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2</v>
      </c>
      <c r="O1015" s="849">
        <v>116</v>
      </c>
      <c r="P1015" s="837"/>
      <c r="Q1015" s="850">
        <v>58</v>
      </c>
    </row>
    <row r="1016" spans="1:17" ht="14.4" customHeight="1" x14ac:dyDescent="0.3">
      <c r="A1016" s="831" t="s">
        <v>6080</v>
      </c>
      <c r="B1016" s="832" t="s">
        <v>4992</v>
      </c>
      <c r="C1016" s="832" t="s">
        <v>4959</v>
      </c>
      <c r="D1016" s="832" t="s">
        <v>5130</v>
      </c>
      <c r="E1016" s="832" t="s">
        <v>5131</v>
      </c>
      <c r="F1016" s="849">
        <v>25</v>
      </c>
      <c r="G1016" s="849">
        <v>13175</v>
      </c>
      <c r="H1016" s="849">
        <v>1.347963986085533</v>
      </c>
      <c r="I1016" s="849">
        <v>527</v>
      </c>
      <c r="J1016" s="849">
        <v>18</v>
      </c>
      <c r="K1016" s="849">
        <v>9774</v>
      </c>
      <c r="L1016" s="849">
        <v>1</v>
      </c>
      <c r="M1016" s="849">
        <v>543</v>
      </c>
      <c r="N1016" s="849">
        <v>9</v>
      </c>
      <c r="O1016" s="849">
        <v>4887</v>
      </c>
      <c r="P1016" s="837">
        <v>0.5</v>
      </c>
      <c r="Q1016" s="850">
        <v>543</v>
      </c>
    </row>
    <row r="1017" spans="1:17" ht="14.4" customHeight="1" x14ac:dyDescent="0.3">
      <c r="A1017" s="831" t="s">
        <v>6080</v>
      </c>
      <c r="B1017" s="832" t="s">
        <v>4992</v>
      </c>
      <c r="C1017" s="832" t="s">
        <v>4959</v>
      </c>
      <c r="D1017" s="832" t="s">
        <v>4969</v>
      </c>
      <c r="E1017" s="832" t="s">
        <v>4970</v>
      </c>
      <c r="F1017" s="849">
        <v>14</v>
      </c>
      <c r="G1017" s="849">
        <v>4186</v>
      </c>
      <c r="H1017" s="849">
        <v>6.8175895765472312</v>
      </c>
      <c r="I1017" s="849">
        <v>299</v>
      </c>
      <c r="J1017" s="849">
        <v>2</v>
      </c>
      <c r="K1017" s="849">
        <v>614</v>
      </c>
      <c r="L1017" s="849">
        <v>1</v>
      </c>
      <c r="M1017" s="849">
        <v>307</v>
      </c>
      <c r="N1017" s="849">
        <v>1</v>
      </c>
      <c r="O1017" s="849">
        <v>307</v>
      </c>
      <c r="P1017" s="837">
        <v>0.5</v>
      </c>
      <c r="Q1017" s="850">
        <v>307</v>
      </c>
    </row>
    <row r="1018" spans="1:17" ht="14.4" customHeight="1" x14ac:dyDescent="0.3">
      <c r="A1018" s="831" t="s">
        <v>6080</v>
      </c>
      <c r="B1018" s="832" t="s">
        <v>4992</v>
      </c>
      <c r="C1018" s="832" t="s">
        <v>4959</v>
      </c>
      <c r="D1018" s="832" t="s">
        <v>5081</v>
      </c>
      <c r="E1018" s="832" t="s">
        <v>4966</v>
      </c>
      <c r="F1018" s="849">
        <v>48</v>
      </c>
      <c r="G1018" s="849">
        <v>8352</v>
      </c>
      <c r="H1018" s="849">
        <v>1.2681445490434256</v>
      </c>
      <c r="I1018" s="849">
        <v>174</v>
      </c>
      <c r="J1018" s="849">
        <v>37</v>
      </c>
      <c r="K1018" s="849">
        <v>6586</v>
      </c>
      <c r="L1018" s="849">
        <v>1</v>
      </c>
      <c r="M1018" s="849">
        <v>178</v>
      </c>
      <c r="N1018" s="849">
        <v>22</v>
      </c>
      <c r="O1018" s="849">
        <v>3916</v>
      </c>
      <c r="P1018" s="837">
        <v>0.59459459459459463</v>
      </c>
      <c r="Q1018" s="850">
        <v>178</v>
      </c>
    </row>
    <row r="1019" spans="1:17" ht="14.4" customHeight="1" x14ac:dyDescent="0.3">
      <c r="A1019" s="831" t="s">
        <v>6080</v>
      </c>
      <c r="B1019" s="832" t="s">
        <v>4992</v>
      </c>
      <c r="C1019" s="832" t="s">
        <v>4959</v>
      </c>
      <c r="D1019" s="832" t="s">
        <v>4971</v>
      </c>
      <c r="E1019" s="832" t="s">
        <v>4970</v>
      </c>
      <c r="F1019" s="849">
        <v>11</v>
      </c>
      <c r="G1019" s="849">
        <v>4081</v>
      </c>
      <c r="H1019" s="849">
        <v>0.29025604551920342</v>
      </c>
      <c r="I1019" s="849">
        <v>371</v>
      </c>
      <c r="J1019" s="849">
        <v>37</v>
      </c>
      <c r="K1019" s="849">
        <v>14060</v>
      </c>
      <c r="L1019" s="849">
        <v>1</v>
      </c>
      <c r="M1019" s="849">
        <v>380</v>
      </c>
      <c r="N1019" s="849">
        <v>10</v>
      </c>
      <c r="O1019" s="849">
        <v>3800</v>
      </c>
      <c r="P1019" s="837">
        <v>0.27027027027027029</v>
      </c>
      <c r="Q1019" s="850">
        <v>380</v>
      </c>
    </row>
    <row r="1020" spans="1:17" ht="14.4" customHeight="1" x14ac:dyDescent="0.3">
      <c r="A1020" s="831" t="s">
        <v>6080</v>
      </c>
      <c r="B1020" s="832" t="s">
        <v>4992</v>
      </c>
      <c r="C1020" s="832" t="s">
        <v>4959</v>
      </c>
      <c r="D1020" s="832" t="s">
        <v>5065</v>
      </c>
      <c r="E1020" s="832" t="s">
        <v>5066</v>
      </c>
      <c r="F1020" s="849">
        <v>3</v>
      </c>
      <c r="G1020" s="849">
        <v>1818</v>
      </c>
      <c r="H1020" s="849">
        <v>0.42024965325936198</v>
      </c>
      <c r="I1020" s="849">
        <v>606</v>
      </c>
      <c r="J1020" s="849">
        <v>7</v>
      </c>
      <c r="K1020" s="849">
        <v>4326</v>
      </c>
      <c r="L1020" s="849">
        <v>1</v>
      </c>
      <c r="M1020" s="849">
        <v>618</v>
      </c>
      <c r="N1020" s="849">
        <v>7</v>
      </c>
      <c r="O1020" s="849">
        <v>4333</v>
      </c>
      <c r="P1020" s="837">
        <v>1.0016181229773462</v>
      </c>
      <c r="Q1020" s="850">
        <v>619</v>
      </c>
    </row>
    <row r="1021" spans="1:17" ht="14.4" customHeight="1" x14ac:dyDescent="0.3">
      <c r="A1021" s="831" t="s">
        <v>6080</v>
      </c>
      <c r="B1021" s="832" t="s">
        <v>4992</v>
      </c>
      <c r="C1021" s="832" t="s">
        <v>4959</v>
      </c>
      <c r="D1021" s="832" t="s">
        <v>5132</v>
      </c>
      <c r="E1021" s="832" t="s">
        <v>5133</v>
      </c>
      <c r="F1021" s="849">
        <v>5</v>
      </c>
      <c r="G1021" s="849">
        <v>500</v>
      </c>
      <c r="H1021" s="849">
        <v>1.25</v>
      </c>
      <c r="I1021" s="849">
        <v>100</v>
      </c>
      <c r="J1021" s="849">
        <v>4</v>
      </c>
      <c r="K1021" s="849">
        <v>400</v>
      </c>
      <c r="L1021" s="849">
        <v>1</v>
      </c>
      <c r="M1021" s="849">
        <v>100</v>
      </c>
      <c r="N1021" s="849">
        <v>9</v>
      </c>
      <c r="O1021" s="849">
        <v>900</v>
      </c>
      <c r="P1021" s="837">
        <v>2.25</v>
      </c>
      <c r="Q1021" s="850">
        <v>100</v>
      </c>
    </row>
    <row r="1022" spans="1:17" ht="14.4" customHeight="1" x14ac:dyDescent="0.3">
      <c r="A1022" s="831" t="s">
        <v>6080</v>
      </c>
      <c r="B1022" s="832" t="s">
        <v>4992</v>
      </c>
      <c r="C1022" s="832" t="s">
        <v>4959</v>
      </c>
      <c r="D1022" s="832" t="s">
        <v>5134</v>
      </c>
      <c r="E1022" s="832" t="s">
        <v>5125</v>
      </c>
      <c r="F1022" s="849">
        <v>34</v>
      </c>
      <c r="G1022" s="849">
        <v>34612</v>
      </c>
      <c r="H1022" s="849">
        <v>0.92893183038110572</v>
      </c>
      <c r="I1022" s="849">
        <v>1018</v>
      </c>
      <c r="J1022" s="849">
        <v>36</v>
      </c>
      <c r="K1022" s="849">
        <v>37260</v>
      </c>
      <c r="L1022" s="849">
        <v>1</v>
      </c>
      <c r="M1022" s="849">
        <v>1035</v>
      </c>
      <c r="N1022" s="849"/>
      <c r="O1022" s="849"/>
      <c r="P1022" s="837"/>
      <c r="Q1022" s="850"/>
    </row>
    <row r="1023" spans="1:17" ht="14.4" customHeight="1" x14ac:dyDescent="0.3">
      <c r="A1023" s="831" t="s">
        <v>6080</v>
      </c>
      <c r="B1023" s="832" t="s">
        <v>4992</v>
      </c>
      <c r="C1023" s="832" t="s">
        <v>4959</v>
      </c>
      <c r="D1023" s="832" t="s">
        <v>5135</v>
      </c>
      <c r="E1023" s="832" t="s">
        <v>5125</v>
      </c>
      <c r="F1023" s="849">
        <v>19</v>
      </c>
      <c r="G1023" s="849">
        <v>16397</v>
      </c>
      <c r="H1023" s="849"/>
      <c r="I1023" s="849">
        <v>863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" customHeight="1" x14ac:dyDescent="0.3">
      <c r="A1024" s="831" t="s">
        <v>6080</v>
      </c>
      <c r="B1024" s="832" t="s">
        <v>4992</v>
      </c>
      <c r="C1024" s="832" t="s">
        <v>4959</v>
      </c>
      <c r="D1024" s="832" t="s">
        <v>5149</v>
      </c>
      <c r="E1024" s="832" t="s">
        <v>5085</v>
      </c>
      <c r="F1024" s="849">
        <v>2</v>
      </c>
      <c r="G1024" s="849">
        <v>1046</v>
      </c>
      <c r="H1024" s="849">
        <v>0.11587459842694139</v>
      </c>
      <c r="I1024" s="849">
        <v>523</v>
      </c>
      <c r="J1024" s="849">
        <v>17</v>
      </c>
      <c r="K1024" s="849">
        <v>9027</v>
      </c>
      <c r="L1024" s="849">
        <v>1</v>
      </c>
      <c r="M1024" s="849">
        <v>531</v>
      </c>
      <c r="N1024" s="849">
        <v>10</v>
      </c>
      <c r="O1024" s="849">
        <v>5310</v>
      </c>
      <c r="P1024" s="837">
        <v>0.58823529411764708</v>
      </c>
      <c r="Q1024" s="850">
        <v>531</v>
      </c>
    </row>
    <row r="1025" spans="1:17" ht="14.4" customHeight="1" x14ac:dyDescent="0.3">
      <c r="A1025" s="831" t="s">
        <v>6080</v>
      </c>
      <c r="B1025" s="832" t="s">
        <v>4992</v>
      </c>
      <c r="C1025" s="832" t="s">
        <v>4959</v>
      </c>
      <c r="D1025" s="832" t="s">
        <v>5092</v>
      </c>
      <c r="E1025" s="832" t="s">
        <v>5085</v>
      </c>
      <c r="F1025" s="849">
        <v>14</v>
      </c>
      <c r="G1025" s="849">
        <v>11298</v>
      </c>
      <c r="H1025" s="849"/>
      <c r="I1025" s="849">
        <v>807</v>
      </c>
      <c r="J1025" s="849"/>
      <c r="K1025" s="849"/>
      <c r="L1025" s="849"/>
      <c r="M1025" s="849"/>
      <c r="N1025" s="849">
        <v>24</v>
      </c>
      <c r="O1025" s="849">
        <v>19776</v>
      </c>
      <c r="P1025" s="837"/>
      <c r="Q1025" s="850">
        <v>824</v>
      </c>
    </row>
    <row r="1026" spans="1:17" ht="14.4" customHeight="1" x14ac:dyDescent="0.3">
      <c r="A1026" s="831" t="s">
        <v>6080</v>
      </c>
      <c r="B1026" s="832" t="s">
        <v>4992</v>
      </c>
      <c r="C1026" s="832" t="s">
        <v>4959</v>
      </c>
      <c r="D1026" s="832" t="s">
        <v>5084</v>
      </c>
      <c r="E1026" s="832" t="s">
        <v>5085</v>
      </c>
      <c r="F1026" s="849">
        <v>150</v>
      </c>
      <c r="G1026" s="849">
        <v>89250</v>
      </c>
      <c r="H1026" s="849">
        <v>0.75007563787944997</v>
      </c>
      <c r="I1026" s="849">
        <v>595</v>
      </c>
      <c r="J1026" s="849">
        <v>197</v>
      </c>
      <c r="K1026" s="849">
        <v>118988</v>
      </c>
      <c r="L1026" s="849">
        <v>1</v>
      </c>
      <c r="M1026" s="849">
        <v>604</v>
      </c>
      <c r="N1026" s="849">
        <v>280</v>
      </c>
      <c r="O1026" s="849">
        <v>169120</v>
      </c>
      <c r="P1026" s="837">
        <v>1.4213197969543148</v>
      </c>
      <c r="Q1026" s="850">
        <v>604</v>
      </c>
    </row>
    <row r="1027" spans="1:17" ht="14.4" customHeight="1" x14ac:dyDescent="0.3">
      <c r="A1027" s="831" t="s">
        <v>6080</v>
      </c>
      <c r="B1027" s="832" t="s">
        <v>4992</v>
      </c>
      <c r="C1027" s="832" t="s">
        <v>4959</v>
      </c>
      <c r="D1027" s="832" t="s">
        <v>4989</v>
      </c>
      <c r="E1027" s="832" t="s">
        <v>4990</v>
      </c>
      <c r="F1027" s="849">
        <v>3</v>
      </c>
      <c r="G1027" s="849">
        <v>1185</v>
      </c>
      <c r="H1027" s="849"/>
      <c r="I1027" s="849">
        <v>395</v>
      </c>
      <c r="J1027" s="849"/>
      <c r="K1027" s="849"/>
      <c r="L1027" s="849"/>
      <c r="M1027" s="849"/>
      <c r="N1027" s="849">
        <v>3</v>
      </c>
      <c r="O1027" s="849">
        <v>1212</v>
      </c>
      <c r="P1027" s="837"/>
      <c r="Q1027" s="850">
        <v>404</v>
      </c>
    </row>
    <row r="1028" spans="1:17" ht="14.4" customHeight="1" x14ac:dyDescent="0.3">
      <c r="A1028" s="831" t="s">
        <v>6080</v>
      </c>
      <c r="B1028" s="832" t="s">
        <v>4992</v>
      </c>
      <c r="C1028" s="832" t="s">
        <v>4959</v>
      </c>
      <c r="D1028" s="832" t="s">
        <v>5157</v>
      </c>
      <c r="E1028" s="832" t="s">
        <v>5085</v>
      </c>
      <c r="F1028" s="849">
        <v>2</v>
      </c>
      <c r="G1028" s="849">
        <v>1470</v>
      </c>
      <c r="H1028" s="849"/>
      <c r="I1028" s="849">
        <v>735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" customHeight="1" x14ac:dyDescent="0.3">
      <c r="A1029" s="831" t="s">
        <v>6080</v>
      </c>
      <c r="B1029" s="832" t="s">
        <v>4992</v>
      </c>
      <c r="C1029" s="832" t="s">
        <v>4959</v>
      </c>
      <c r="D1029" s="832" t="s">
        <v>5086</v>
      </c>
      <c r="E1029" s="832" t="s">
        <v>5087</v>
      </c>
      <c r="F1029" s="849">
        <v>1</v>
      </c>
      <c r="G1029" s="849">
        <v>611</v>
      </c>
      <c r="H1029" s="849">
        <v>0.49036918138041735</v>
      </c>
      <c r="I1029" s="849">
        <v>611</v>
      </c>
      <c r="J1029" s="849">
        <v>2</v>
      </c>
      <c r="K1029" s="849">
        <v>1246</v>
      </c>
      <c r="L1029" s="849">
        <v>1</v>
      </c>
      <c r="M1029" s="849">
        <v>623</v>
      </c>
      <c r="N1029" s="849"/>
      <c r="O1029" s="849"/>
      <c r="P1029" s="837"/>
      <c r="Q1029" s="850"/>
    </row>
    <row r="1030" spans="1:17" ht="14.4" customHeight="1" x14ac:dyDescent="0.3">
      <c r="A1030" s="831" t="s">
        <v>6080</v>
      </c>
      <c r="B1030" s="832" t="s">
        <v>4992</v>
      </c>
      <c r="C1030" s="832" t="s">
        <v>4959</v>
      </c>
      <c r="D1030" s="832" t="s">
        <v>5136</v>
      </c>
      <c r="E1030" s="832" t="s">
        <v>5087</v>
      </c>
      <c r="F1030" s="849">
        <v>1</v>
      </c>
      <c r="G1030" s="849">
        <v>525</v>
      </c>
      <c r="H1030" s="849">
        <v>0.48882681564245811</v>
      </c>
      <c r="I1030" s="849">
        <v>525</v>
      </c>
      <c r="J1030" s="849">
        <v>2</v>
      </c>
      <c r="K1030" s="849">
        <v>1074</v>
      </c>
      <c r="L1030" s="849">
        <v>1</v>
      </c>
      <c r="M1030" s="849">
        <v>537</v>
      </c>
      <c r="N1030" s="849"/>
      <c r="O1030" s="849"/>
      <c r="P1030" s="837"/>
      <c r="Q1030" s="850"/>
    </row>
    <row r="1031" spans="1:17" ht="14.4" customHeight="1" x14ac:dyDescent="0.3">
      <c r="A1031" s="831" t="s">
        <v>6081</v>
      </c>
      <c r="B1031" s="832" t="s">
        <v>4992</v>
      </c>
      <c r="C1031" s="832" t="s">
        <v>5026</v>
      </c>
      <c r="D1031" s="832" t="s">
        <v>5073</v>
      </c>
      <c r="E1031" s="832" t="s">
        <v>5074</v>
      </c>
      <c r="F1031" s="849">
        <v>18</v>
      </c>
      <c r="G1031" s="849">
        <v>16285.5</v>
      </c>
      <c r="H1031" s="849">
        <v>0.9</v>
      </c>
      <c r="I1031" s="849">
        <v>904.75</v>
      </c>
      <c r="J1031" s="849">
        <v>20</v>
      </c>
      <c r="K1031" s="849">
        <v>18095</v>
      </c>
      <c r="L1031" s="849">
        <v>1</v>
      </c>
      <c r="M1031" s="849">
        <v>904.75</v>
      </c>
      <c r="N1031" s="849">
        <v>8</v>
      </c>
      <c r="O1031" s="849">
        <v>7238</v>
      </c>
      <c r="P1031" s="837">
        <v>0.4</v>
      </c>
      <c r="Q1031" s="850">
        <v>904.75</v>
      </c>
    </row>
    <row r="1032" spans="1:17" ht="14.4" customHeight="1" x14ac:dyDescent="0.3">
      <c r="A1032" s="831" t="s">
        <v>6081</v>
      </c>
      <c r="B1032" s="832" t="s">
        <v>4992</v>
      </c>
      <c r="C1032" s="832" t="s">
        <v>4959</v>
      </c>
      <c r="D1032" s="832" t="s">
        <v>5041</v>
      </c>
      <c r="E1032" s="832" t="s">
        <v>5042</v>
      </c>
      <c r="F1032" s="849"/>
      <c r="G1032" s="849"/>
      <c r="H1032" s="849"/>
      <c r="I1032" s="849"/>
      <c r="J1032" s="849">
        <v>2</v>
      </c>
      <c r="K1032" s="849">
        <v>74</v>
      </c>
      <c r="L1032" s="849">
        <v>1</v>
      </c>
      <c r="M1032" s="849">
        <v>37</v>
      </c>
      <c r="N1032" s="849">
        <v>4</v>
      </c>
      <c r="O1032" s="849">
        <v>148</v>
      </c>
      <c r="P1032" s="837">
        <v>2</v>
      </c>
      <c r="Q1032" s="850">
        <v>37</v>
      </c>
    </row>
    <row r="1033" spans="1:17" ht="14.4" customHeight="1" x14ac:dyDescent="0.3">
      <c r="A1033" s="831" t="s">
        <v>6081</v>
      </c>
      <c r="B1033" s="832" t="s">
        <v>4992</v>
      </c>
      <c r="C1033" s="832" t="s">
        <v>4959</v>
      </c>
      <c r="D1033" s="832" t="s">
        <v>4960</v>
      </c>
      <c r="E1033" s="832" t="s">
        <v>4961</v>
      </c>
      <c r="F1033" s="849">
        <v>1122</v>
      </c>
      <c r="G1033" s="849">
        <v>263670</v>
      </c>
      <c r="H1033" s="849">
        <v>0.97266489597166883</v>
      </c>
      <c r="I1033" s="849">
        <v>235</v>
      </c>
      <c r="J1033" s="849">
        <v>1080</v>
      </c>
      <c r="K1033" s="849">
        <v>271080</v>
      </c>
      <c r="L1033" s="849">
        <v>1</v>
      </c>
      <c r="M1033" s="849">
        <v>251</v>
      </c>
      <c r="N1033" s="849">
        <v>1243</v>
      </c>
      <c r="O1033" s="849">
        <v>311993</v>
      </c>
      <c r="P1033" s="837">
        <v>1.1509259259259259</v>
      </c>
      <c r="Q1033" s="850">
        <v>251</v>
      </c>
    </row>
    <row r="1034" spans="1:17" ht="14.4" customHeight="1" x14ac:dyDescent="0.3">
      <c r="A1034" s="831" t="s">
        <v>6081</v>
      </c>
      <c r="B1034" s="832" t="s">
        <v>4992</v>
      </c>
      <c r="C1034" s="832" t="s">
        <v>4959</v>
      </c>
      <c r="D1034" s="832" t="s">
        <v>4963</v>
      </c>
      <c r="E1034" s="832" t="s">
        <v>4964</v>
      </c>
      <c r="F1034" s="849">
        <v>616</v>
      </c>
      <c r="G1034" s="849">
        <v>72688</v>
      </c>
      <c r="H1034" s="849">
        <v>0.99463601532567048</v>
      </c>
      <c r="I1034" s="849">
        <v>118</v>
      </c>
      <c r="J1034" s="849">
        <v>580</v>
      </c>
      <c r="K1034" s="849">
        <v>73080</v>
      </c>
      <c r="L1034" s="849">
        <v>1</v>
      </c>
      <c r="M1034" s="849">
        <v>126</v>
      </c>
      <c r="N1034" s="849">
        <v>2557</v>
      </c>
      <c r="O1034" s="849">
        <v>322182</v>
      </c>
      <c r="P1034" s="837">
        <v>4.4086206896551721</v>
      </c>
      <c r="Q1034" s="850">
        <v>126</v>
      </c>
    </row>
    <row r="1035" spans="1:17" ht="14.4" customHeight="1" x14ac:dyDescent="0.3">
      <c r="A1035" s="831" t="s">
        <v>6081</v>
      </c>
      <c r="B1035" s="832" t="s">
        <v>4992</v>
      </c>
      <c r="C1035" s="832" t="s">
        <v>4959</v>
      </c>
      <c r="D1035" s="832" t="s">
        <v>5075</v>
      </c>
      <c r="E1035" s="832" t="s">
        <v>4990</v>
      </c>
      <c r="F1035" s="849">
        <v>1</v>
      </c>
      <c r="G1035" s="849">
        <v>323</v>
      </c>
      <c r="H1035" s="849">
        <v>0.24395770392749244</v>
      </c>
      <c r="I1035" s="849">
        <v>323</v>
      </c>
      <c r="J1035" s="849">
        <v>4</v>
      </c>
      <c r="K1035" s="849">
        <v>1324</v>
      </c>
      <c r="L1035" s="849">
        <v>1</v>
      </c>
      <c r="M1035" s="849">
        <v>331</v>
      </c>
      <c r="N1035" s="849"/>
      <c r="O1035" s="849"/>
      <c r="P1035" s="837"/>
      <c r="Q1035" s="850"/>
    </row>
    <row r="1036" spans="1:17" ht="14.4" customHeight="1" x14ac:dyDescent="0.3">
      <c r="A1036" s="831" t="s">
        <v>6081</v>
      </c>
      <c r="B1036" s="832" t="s">
        <v>4992</v>
      </c>
      <c r="C1036" s="832" t="s">
        <v>4959</v>
      </c>
      <c r="D1036" s="832" t="s">
        <v>5076</v>
      </c>
      <c r="E1036" s="832" t="s">
        <v>4979</v>
      </c>
      <c r="F1036" s="849">
        <v>2</v>
      </c>
      <c r="G1036" s="849">
        <v>974</v>
      </c>
      <c r="H1036" s="849">
        <v>0.32794612794612793</v>
      </c>
      <c r="I1036" s="849">
        <v>487</v>
      </c>
      <c r="J1036" s="849">
        <v>6</v>
      </c>
      <c r="K1036" s="849">
        <v>2970</v>
      </c>
      <c r="L1036" s="849">
        <v>1</v>
      </c>
      <c r="M1036" s="849">
        <v>495</v>
      </c>
      <c r="N1036" s="849"/>
      <c r="O1036" s="849"/>
      <c r="P1036" s="837"/>
      <c r="Q1036" s="850"/>
    </row>
    <row r="1037" spans="1:17" ht="14.4" customHeight="1" x14ac:dyDescent="0.3">
      <c r="A1037" s="831" t="s">
        <v>6081</v>
      </c>
      <c r="B1037" s="832" t="s">
        <v>4992</v>
      </c>
      <c r="C1037" s="832" t="s">
        <v>4959</v>
      </c>
      <c r="D1037" s="832" t="s">
        <v>5077</v>
      </c>
      <c r="E1037" s="832" t="s">
        <v>5078</v>
      </c>
      <c r="F1037" s="849">
        <v>15</v>
      </c>
      <c r="G1037" s="849">
        <v>10200</v>
      </c>
      <c r="H1037" s="849">
        <v>7.4127906976744189</v>
      </c>
      <c r="I1037" s="849">
        <v>680</v>
      </c>
      <c r="J1037" s="849">
        <v>2</v>
      </c>
      <c r="K1037" s="849">
        <v>1376</v>
      </c>
      <c r="L1037" s="849">
        <v>1</v>
      </c>
      <c r="M1037" s="849">
        <v>688</v>
      </c>
      <c r="N1037" s="849">
        <v>3</v>
      </c>
      <c r="O1037" s="849">
        <v>2064</v>
      </c>
      <c r="P1037" s="837">
        <v>1.5</v>
      </c>
      <c r="Q1037" s="850">
        <v>688</v>
      </c>
    </row>
    <row r="1038" spans="1:17" ht="14.4" customHeight="1" x14ac:dyDescent="0.3">
      <c r="A1038" s="831" t="s">
        <v>6081</v>
      </c>
      <c r="B1038" s="832" t="s">
        <v>4992</v>
      </c>
      <c r="C1038" s="832" t="s">
        <v>4959</v>
      </c>
      <c r="D1038" s="832" t="s">
        <v>4978</v>
      </c>
      <c r="E1038" s="832" t="s">
        <v>4979</v>
      </c>
      <c r="F1038" s="849">
        <v>7</v>
      </c>
      <c r="G1038" s="849">
        <v>3913</v>
      </c>
      <c r="H1038" s="849">
        <v>0.86113556338028174</v>
      </c>
      <c r="I1038" s="849">
        <v>559</v>
      </c>
      <c r="J1038" s="849">
        <v>8</v>
      </c>
      <c r="K1038" s="849">
        <v>4544</v>
      </c>
      <c r="L1038" s="849">
        <v>1</v>
      </c>
      <c r="M1038" s="849">
        <v>568</v>
      </c>
      <c r="N1038" s="849">
        <v>3</v>
      </c>
      <c r="O1038" s="849">
        <v>1704</v>
      </c>
      <c r="P1038" s="837">
        <v>0.375</v>
      </c>
      <c r="Q1038" s="850">
        <v>568</v>
      </c>
    </row>
    <row r="1039" spans="1:17" ht="14.4" customHeight="1" x14ac:dyDescent="0.3">
      <c r="A1039" s="831" t="s">
        <v>6081</v>
      </c>
      <c r="B1039" s="832" t="s">
        <v>4992</v>
      </c>
      <c r="C1039" s="832" t="s">
        <v>4959</v>
      </c>
      <c r="D1039" s="832" t="s">
        <v>5079</v>
      </c>
      <c r="E1039" s="832" t="s">
        <v>5078</v>
      </c>
      <c r="F1039" s="849"/>
      <c r="G1039" s="849"/>
      <c r="H1039" s="849"/>
      <c r="I1039" s="849"/>
      <c r="J1039" s="849">
        <v>18</v>
      </c>
      <c r="K1039" s="849">
        <v>13698</v>
      </c>
      <c r="L1039" s="849">
        <v>1</v>
      </c>
      <c r="M1039" s="849">
        <v>761</v>
      </c>
      <c r="N1039" s="849">
        <v>2</v>
      </c>
      <c r="O1039" s="849">
        <v>1522</v>
      </c>
      <c r="P1039" s="837">
        <v>0.1111111111111111</v>
      </c>
      <c r="Q1039" s="850">
        <v>761</v>
      </c>
    </row>
    <row r="1040" spans="1:17" ht="14.4" customHeight="1" x14ac:dyDescent="0.3">
      <c r="A1040" s="831" t="s">
        <v>6081</v>
      </c>
      <c r="B1040" s="832" t="s">
        <v>4992</v>
      </c>
      <c r="C1040" s="832" t="s">
        <v>4959</v>
      </c>
      <c r="D1040" s="832" t="s">
        <v>5124</v>
      </c>
      <c r="E1040" s="832" t="s">
        <v>5125</v>
      </c>
      <c r="F1040" s="849">
        <v>903</v>
      </c>
      <c r="G1040" s="849">
        <v>730527</v>
      </c>
      <c r="H1040" s="849">
        <v>1.2084773913072249</v>
      </c>
      <c r="I1040" s="849">
        <v>809</v>
      </c>
      <c r="J1040" s="849">
        <v>739</v>
      </c>
      <c r="K1040" s="849">
        <v>604502</v>
      </c>
      <c r="L1040" s="849">
        <v>1</v>
      </c>
      <c r="M1040" s="849">
        <v>818</v>
      </c>
      <c r="N1040" s="849">
        <v>886</v>
      </c>
      <c r="O1040" s="849">
        <v>724748</v>
      </c>
      <c r="P1040" s="837">
        <v>1.1989174560216509</v>
      </c>
      <c r="Q1040" s="850">
        <v>818</v>
      </c>
    </row>
    <row r="1041" spans="1:17" ht="14.4" customHeight="1" x14ac:dyDescent="0.3">
      <c r="A1041" s="831" t="s">
        <v>6081</v>
      </c>
      <c r="B1041" s="832" t="s">
        <v>4992</v>
      </c>
      <c r="C1041" s="832" t="s">
        <v>4959</v>
      </c>
      <c r="D1041" s="832" t="s">
        <v>4980</v>
      </c>
      <c r="E1041" s="832" t="s">
        <v>4981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462</v>
      </c>
      <c r="P1041" s="837"/>
      <c r="Q1041" s="850">
        <v>462</v>
      </c>
    </row>
    <row r="1042" spans="1:17" ht="14.4" customHeight="1" x14ac:dyDescent="0.3">
      <c r="A1042" s="831" t="s">
        <v>6081</v>
      </c>
      <c r="B1042" s="832" t="s">
        <v>4992</v>
      </c>
      <c r="C1042" s="832" t="s">
        <v>4959</v>
      </c>
      <c r="D1042" s="832" t="s">
        <v>4965</v>
      </c>
      <c r="E1042" s="832" t="s">
        <v>4966</v>
      </c>
      <c r="F1042" s="849">
        <v>203</v>
      </c>
      <c r="G1042" s="849">
        <v>42630</v>
      </c>
      <c r="H1042" s="849">
        <v>0.97674418604651159</v>
      </c>
      <c r="I1042" s="849">
        <v>210</v>
      </c>
      <c r="J1042" s="849">
        <v>203</v>
      </c>
      <c r="K1042" s="849">
        <v>43645</v>
      </c>
      <c r="L1042" s="849">
        <v>1</v>
      </c>
      <c r="M1042" s="849">
        <v>215</v>
      </c>
      <c r="N1042" s="849">
        <v>204</v>
      </c>
      <c r="O1042" s="849">
        <v>43860</v>
      </c>
      <c r="P1042" s="837">
        <v>1.0049261083743843</v>
      </c>
      <c r="Q1042" s="850">
        <v>215</v>
      </c>
    </row>
    <row r="1043" spans="1:17" ht="14.4" customHeight="1" x14ac:dyDescent="0.3">
      <c r="A1043" s="831" t="s">
        <v>6081</v>
      </c>
      <c r="B1043" s="832" t="s">
        <v>4992</v>
      </c>
      <c r="C1043" s="832" t="s">
        <v>4959</v>
      </c>
      <c r="D1043" s="832" t="s">
        <v>5047</v>
      </c>
      <c r="E1043" s="832" t="s">
        <v>5048</v>
      </c>
      <c r="F1043" s="849"/>
      <c r="G1043" s="849"/>
      <c r="H1043" s="849"/>
      <c r="I1043" s="849"/>
      <c r="J1043" s="849">
        <v>1</v>
      </c>
      <c r="K1043" s="849">
        <v>701</v>
      </c>
      <c r="L1043" s="849">
        <v>1</v>
      </c>
      <c r="M1043" s="849">
        <v>701</v>
      </c>
      <c r="N1043" s="849">
        <v>1</v>
      </c>
      <c r="O1043" s="849">
        <v>701</v>
      </c>
      <c r="P1043" s="837">
        <v>1</v>
      </c>
      <c r="Q1043" s="850">
        <v>701</v>
      </c>
    </row>
    <row r="1044" spans="1:17" ht="14.4" customHeight="1" x14ac:dyDescent="0.3">
      <c r="A1044" s="831" t="s">
        <v>6081</v>
      </c>
      <c r="B1044" s="832" t="s">
        <v>4992</v>
      </c>
      <c r="C1044" s="832" t="s">
        <v>4959</v>
      </c>
      <c r="D1044" s="832" t="s">
        <v>5049</v>
      </c>
      <c r="E1044" s="832" t="s">
        <v>5050</v>
      </c>
      <c r="F1044" s="849">
        <v>2</v>
      </c>
      <c r="G1044" s="849">
        <v>662</v>
      </c>
      <c r="H1044" s="849">
        <v>0.93502824858757061</v>
      </c>
      <c r="I1044" s="849">
        <v>331</v>
      </c>
      <c r="J1044" s="849">
        <v>2</v>
      </c>
      <c r="K1044" s="849">
        <v>708</v>
      </c>
      <c r="L1044" s="849">
        <v>1</v>
      </c>
      <c r="M1044" s="849">
        <v>354</v>
      </c>
      <c r="N1044" s="849">
        <v>5</v>
      </c>
      <c r="O1044" s="849">
        <v>1775</v>
      </c>
      <c r="P1044" s="837">
        <v>2.5070621468926553</v>
      </c>
      <c r="Q1044" s="850">
        <v>355</v>
      </c>
    </row>
    <row r="1045" spans="1:17" ht="14.4" customHeight="1" x14ac:dyDescent="0.3">
      <c r="A1045" s="831" t="s">
        <v>6081</v>
      </c>
      <c r="B1045" s="832" t="s">
        <v>4992</v>
      </c>
      <c r="C1045" s="832" t="s">
        <v>4959</v>
      </c>
      <c r="D1045" s="832" t="s">
        <v>4967</v>
      </c>
      <c r="E1045" s="832" t="s">
        <v>4968</v>
      </c>
      <c r="F1045" s="849">
        <v>2510</v>
      </c>
      <c r="G1045" s="849">
        <v>213350</v>
      </c>
      <c r="H1045" s="849">
        <v>1.0671768707482994</v>
      </c>
      <c r="I1045" s="849">
        <v>85</v>
      </c>
      <c r="J1045" s="849">
        <v>2352</v>
      </c>
      <c r="K1045" s="849">
        <v>199920</v>
      </c>
      <c r="L1045" s="849">
        <v>1</v>
      </c>
      <c r="M1045" s="849">
        <v>85</v>
      </c>
      <c r="N1045" s="849">
        <v>2818</v>
      </c>
      <c r="O1045" s="849">
        <v>239530</v>
      </c>
      <c r="P1045" s="837">
        <v>1.1981292517006803</v>
      </c>
      <c r="Q1045" s="850">
        <v>85</v>
      </c>
    </row>
    <row r="1046" spans="1:17" ht="14.4" customHeight="1" x14ac:dyDescent="0.3">
      <c r="A1046" s="831" t="s">
        <v>6081</v>
      </c>
      <c r="B1046" s="832" t="s">
        <v>4992</v>
      </c>
      <c r="C1046" s="832" t="s">
        <v>4959</v>
      </c>
      <c r="D1046" s="832" t="s">
        <v>5051</v>
      </c>
      <c r="E1046" s="832" t="s">
        <v>5052</v>
      </c>
      <c r="F1046" s="849">
        <v>3</v>
      </c>
      <c r="G1046" s="849">
        <v>2121</v>
      </c>
      <c r="H1046" s="849">
        <v>0.36874130737134908</v>
      </c>
      <c r="I1046" s="849">
        <v>707</v>
      </c>
      <c r="J1046" s="849">
        <v>8</v>
      </c>
      <c r="K1046" s="849">
        <v>5752</v>
      </c>
      <c r="L1046" s="849">
        <v>1</v>
      </c>
      <c r="M1046" s="849">
        <v>719</v>
      </c>
      <c r="N1046" s="849">
        <v>8</v>
      </c>
      <c r="O1046" s="849">
        <v>5760</v>
      </c>
      <c r="P1046" s="837">
        <v>1.0013908205841446</v>
      </c>
      <c r="Q1046" s="850">
        <v>720</v>
      </c>
    </row>
    <row r="1047" spans="1:17" ht="14.4" customHeight="1" x14ac:dyDescent="0.3">
      <c r="A1047" s="831" t="s">
        <v>6081</v>
      </c>
      <c r="B1047" s="832" t="s">
        <v>4992</v>
      </c>
      <c r="C1047" s="832" t="s">
        <v>4959</v>
      </c>
      <c r="D1047" s="832" t="s">
        <v>5126</v>
      </c>
      <c r="E1047" s="832" t="s">
        <v>5125</v>
      </c>
      <c r="F1047" s="849">
        <v>81</v>
      </c>
      <c r="G1047" s="849">
        <v>75735</v>
      </c>
      <c r="H1047" s="849">
        <v>0.72984927916120579</v>
      </c>
      <c r="I1047" s="849">
        <v>935</v>
      </c>
      <c r="J1047" s="849">
        <v>109</v>
      </c>
      <c r="K1047" s="849">
        <v>103768</v>
      </c>
      <c r="L1047" s="849">
        <v>1</v>
      </c>
      <c r="M1047" s="849">
        <v>952</v>
      </c>
      <c r="N1047" s="849">
        <v>51</v>
      </c>
      <c r="O1047" s="849">
        <v>48552</v>
      </c>
      <c r="P1047" s="837">
        <v>0.46788990825688076</v>
      </c>
      <c r="Q1047" s="850">
        <v>952</v>
      </c>
    </row>
    <row r="1048" spans="1:17" ht="14.4" customHeight="1" x14ac:dyDescent="0.3">
      <c r="A1048" s="831" t="s">
        <v>6081</v>
      </c>
      <c r="B1048" s="832" t="s">
        <v>4992</v>
      </c>
      <c r="C1048" s="832" t="s">
        <v>4959</v>
      </c>
      <c r="D1048" s="832" t="s">
        <v>5057</v>
      </c>
      <c r="E1048" s="832" t="s">
        <v>5058</v>
      </c>
      <c r="F1048" s="849"/>
      <c r="G1048" s="849"/>
      <c r="H1048" s="849"/>
      <c r="I1048" s="849"/>
      <c r="J1048" s="849">
        <v>8</v>
      </c>
      <c r="K1048" s="849">
        <v>960</v>
      </c>
      <c r="L1048" s="849">
        <v>1</v>
      </c>
      <c r="M1048" s="849">
        <v>120</v>
      </c>
      <c r="N1048" s="849">
        <v>1</v>
      </c>
      <c r="O1048" s="849">
        <v>120</v>
      </c>
      <c r="P1048" s="837">
        <v>0.125</v>
      </c>
      <c r="Q1048" s="850">
        <v>120</v>
      </c>
    </row>
    <row r="1049" spans="1:17" ht="14.4" customHeight="1" x14ac:dyDescent="0.3">
      <c r="A1049" s="831" t="s">
        <v>6081</v>
      </c>
      <c r="B1049" s="832" t="s">
        <v>4992</v>
      </c>
      <c r="C1049" s="832" t="s">
        <v>4959</v>
      </c>
      <c r="D1049" s="832" t="s">
        <v>5127</v>
      </c>
      <c r="E1049" s="832" t="s">
        <v>5125</v>
      </c>
      <c r="F1049" s="849">
        <v>1489</v>
      </c>
      <c r="G1049" s="849">
        <v>1097393</v>
      </c>
      <c r="H1049" s="849">
        <v>0.98859781090941845</v>
      </c>
      <c r="I1049" s="849">
        <v>737</v>
      </c>
      <c r="J1049" s="849">
        <v>1490</v>
      </c>
      <c r="K1049" s="849">
        <v>1110050</v>
      </c>
      <c r="L1049" s="849">
        <v>1</v>
      </c>
      <c r="M1049" s="849">
        <v>745</v>
      </c>
      <c r="N1049" s="849">
        <v>1859</v>
      </c>
      <c r="O1049" s="849">
        <v>1384955</v>
      </c>
      <c r="P1049" s="837">
        <v>1.2476510067114095</v>
      </c>
      <c r="Q1049" s="850">
        <v>745</v>
      </c>
    </row>
    <row r="1050" spans="1:17" ht="14.4" customHeight="1" x14ac:dyDescent="0.3">
      <c r="A1050" s="831" t="s">
        <v>6081</v>
      </c>
      <c r="B1050" s="832" t="s">
        <v>4992</v>
      </c>
      <c r="C1050" s="832" t="s">
        <v>4959</v>
      </c>
      <c r="D1050" s="832" t="s">
        <v>5128</v>
      </c>
      <c r="E1050" s="832" t="s">
        <v>5129</v>
      </c>
      <c r="F1050" s="849">
        <v>2</v>
      </c>
      <c r="G1050" s="849">
        <v>114</v>
      </c>
      <c r="H1050" s="849"/>
      <c r="I1050" s="849">
        <v>57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6081</v>
      </c>
      <c r="B1051" s="832" t="s">
        <v>4992</v>
      </c>
      <c r="C1051" s="832" t="s">
        <v>4959</v>
      </c>
      <c r="D1051" s="832" t="s">
        <v>5130</v>
      </c>
      <c r="E1051" s="832" t="s">
        <v>5131</v>
      </c>
      <c r="F1051" s="849">
        <v>24</v>
      </c>
      <c r="G1051" s="849">
        <v>12648</v>
      </c>
      <c r="H1051" s="849">
        <v>1.0587644399799097</v>
      </c>
      <c r="I1051" s="849">
        <v>527</v>
      </c>
      <c r="J1051" s="849">
        <v>22</v>
      </c>
      <c r="K1051" s="849">
        <v>11946</v>
      </c>
      <c r="L1051" s="849">
        <v>1</v>
      </c>
      <c r="M1051" s="849">
        <v>543</v>
      </c>
      <c r="N1051" s="849">
        <v>9</v>
      </c>
      <c r="O1051" s="849">
        <v>4887</v>
      </c>
      <c r="P1051" s="837">
        <v>0.40909090909090912</v>
      </c>
      <c r="Q1051" s="850">
        <v>543</v>
      </c>
    </row>
    <row r="1052" spans="1:17" ht="14.4" customHeight="1" x14ac:dyDescent="0.3">
      <c r="A1052" s="831" t="s">
        <v>6081</v>
      </c>
      <c r="B1052" s="832" t="s">
        <v>4992</v>
      </c>
      <c r="C1052" s="832" t="s">
        <v>4959</v>
      </c>
      <c r="D1052" s="832" t="s">
        <v>4969</v>
      </c>
      <c r="E1052" s="832" t="s">
        <v>4970</v>
      </c>
      <c r="F1052" s="849">
        <v>4</v>
      </c>
      <c r="G1052" s="849">
        <v>1196</v>
      </c>
      <c r="H1052" s="849">
        <v>1.2985884907709011</v>
      </c>
      <c r="I1052" s="849">
        <v>299</v>
      </c>
      <c r="J1052" s="849">
        <v>3</v>
      </c>
      <c r="K1052" s="849">
        <v>921</v>
      </c>
      <c r="L1052" s="849">
        <v>1</v>
      </c>
      <c r="M1052" s="849">
        <v>307</v>
      </c>
      <c r="N1052" s="849">
        <v>6</v>
      </c>
      <c r="O1052" s="849">
        <v>1842</v>
      </c>
      <c r="P1052" s="837">
        <v>2</v>
      </c>
      <c r="Q1052" s="850">
        <v>307</v>
      </c>
    </row>
    <row r="1053" spans="1:17" ht="14.4" customHeight="1" x14ac:dyDescent="0.3">
      <c r="A1053" s="831" t="s">
        <v>6081</v>
      </c>
      <c r="B1053" s="832" t="s">
        <v>4992</v>
      </c>
      <c r="C1053" s="832" t="s">
        <v>4959</v>
      </c>
      <c r="D1053" s="832" t="s">
        <v>5081</v>
      </c>
      <c r="E1053" s="832" t="s">
        <v>4966</v>
      </c>
      <c r="F1053" s="849">
        <v>381</v>
      </c>
      <c r="G1053" s="849">
        <v>66294</v>
      </c>
      <c r="H1053" s="849">
        <v>1.0011779630300834</v>
      </c>
      <c r="I1053" s="849">
        <v>174</v>
      </c>
      <c r="J1053" s="849">
        <v>372</v>
      </c>
      <c r="K1053" s="849">
        <v>66216</v>
      </c>
      <c r="L1053" s="849">
        <v>1</v>
      </c>
      <c r="M1053" s="849">
        <v>178</v>
      </c>
      <c r="N1053" s="849">
        <v>465</v>
      </c>
      <c r="O1053" s="849">
        <v>82770</v>
      </c>
      <c r="P1053" s="837">
        <v>1.25</v>
      </c>
      <c r="Q1053" s="850">
        <v>178</v>
      </c>
    </row>
    <row r="1054" spans="1:17" ht="14.4" customHeight="1" x14ac:dyDescent="0.3">
      <c r="A1054" s="831" t="s">
        <v>6081</v>
      </c>
      <c r="B1054" s="832" t="s">
        <v>4992</v>
      </c>
      <c r="C1054" s="832" t="s">
        <v>4959</v>
      </c>
      <c r="D1054" s="832" t="s">
        <v>4971</v>
      </c>
      <c r="E1054" s="832" t="s">
        <v>4970</v>
      </c>
      <c r="F1054" s="849"/>
      <c r="G1054" s="849"/>
      <c r="H1054" s="849"/>
      <c r="I1054" s="849"/>
      <c r="J1054" s="849">
        <v>5</v>
      </c>
      <c r="K1054" s="849">
        <v>1900</v>
      </c>
      <c r="L1054" s="849">
        <v>1</v>
      </c>
      <c r="M1054" s="849">
        <v>380</v>
      </c>
      <c r="N1054" s="849">
        <v>17</v>
      </c>
      <c r="O1054" s="849">
        <v>6460</v>
      </c>
      <c r="P1054" s="837">
        <v>3.4</v>
      </c>
      <c r="Q1054" s="850">
        <v>380</v>
      </c>
    </row>
    <row r="1055" spans="1:17" ht="14.4" customHeight="1" x14ac:dyDescent="0.3">
      <c r="A1055" s="831" t="s">
        <v>6081</v>
      </c>
      <c r="B1055" s="832" t="s">
        <v>4992</v>
      </c>
      <c r="C1055" s="832" t="s">
        <v>4959</v>
      </c>
      <c r="D1055" s="832" t="s">
        <v>5132</v>
      </c>
      <c r="E1055" s="832" t="s">
        <v>5133</v>
      </c>
      <c r="F1055" s="849">
        <v>2</v>
      </c>
      <c r="G1055" s="849">
        <v>200</v>
      </c>
      <c r="H1055" s="849"/>
      <c r="I1055" s="849">
        <v>100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" customHeight="1" x14ac:dyDescent="0.3">
      <c r="A1056" s="831" t="s">
        <v>6081</v>
      </c>
      <c r="B1056" s="832" t="s">
        <v>4992</v>
      </c>
      <c r="C1056" s="832" t="s">
        <v>4959</v>
      </c>
      <c r="D1056" s="832" t="s">
        <v>5067</v>
      </c>
      <c r="E1056" s="832" t="s">
        <v>4981</v>
      </c>
      <c r="F1056" s="849"/>
      <c r="G1056" s="849"/>
      <c r="H1056" s="849"/>
      <c r="I1056" s="849"/>
      <c r="J1056" s="849">
        <v>2</v>
      </c>
      <c r="K1056" s="849">
        <v>704</v>
      </c>
      <c r="L1056" s="849">
        <v>1</v>
      </c>
      <c r="M1056" s="849">
        <v>352</v>
      </c>
      <c r="N1056" s="849"/>
      <c r="O1056" s="849"/>
      <c r="P1056" s="837"/>
      <c r="Q1056" s="850"/>
    </row>
    <row r="1057" spans="1:17" ht="14.4" customHeight="1" x14ac:dyDescent="0.3">
      <c r="A1057" s="831" t="s">
        <v>6081</v>
      </c>
      <c r="B1057" s="832" t="s">
        <v>4992</v>
      </c>
      <c r="C1057" s="832" t="s">
        <v>4959</v>
      </c>
      <c r="D1057" s="832" t="s">
        <v>5135</v>
      </c>
      <c r="E1057" s="832" t="s">
        <v>5125</v>
      </c>
      <c r="F1057" s="849">
        <v>13</v>
      </c>
      <c r="G1057" s="849">
        <v>11219</v>
      </c>
      <c r="H1057" s="849">
        <v>12.763367463026166</v>
      </c>
      <c r="I1057" s="849">
        <v>863</v>
      </c>
      <c r="J1057" s="849">
        <v>1</v>
      </c>
      <c r="K1057" s="849">
        <v>879</v>
      </c>
      <c r="L1057" s="849">
        <v>1</v>
      </c>
      <c r="M1057" s="849">
        <v>879</v>
      </c>
      <c r="N1057" s="849"/>
      <c r="O1057" s="849"/>
      <c r="P1057" s="837"/>
      <c r="Q1057" s="850"/>
    </row>
    <row r="1058" spans="1:17" ht="14.4" customHeight="1" x14ac:dyDescent="0.3">
      <c r="A1058" s="831" t="s">
        <v>6081</v>
      </c>
      <c r="B1058" s="832" t="s">
        <v>4992</v>
      </c>
      <c r="C1058" s="832" t="s">
        <v>4959</v>
      </c>
      <c r="D1058" s="832" t="s">
        <v>5069</v>
      </c>
      <c r="E1058" s="832" t="s">
        <v>5070</v>
      </c>
      <c r="F1058" s="849">
        <v>1</v>
      </c>
      <c r="G1058" s="849">
        <v>165</v>
      </c>
      <c r="H1058" s="849"/>
      <c r="I1058" s="849">
        <v>165</v>
      </c>
      <c r="J1058" s="849"/>
      <c r="K1058" s="849"/>
      <c r="L1058" s="849"/>
      <c r="M1058" s="849"/>
      <c r="N1058" s="849">
        <v>2</v>
      </c>
      <c r="O1058" s="849">
        <v>354</v>
      </c>
      <c r="P1058" s="837"/>
      <c r="Q1058" s="850">
        <v>177</v>
      </c>
    </row>
    <row r="1059" spans="1:17" ht="14.4" customHeight="1" x14ac:dyDescent="0.3">
      <c r="A1059" s="831" t="s">
        <v>6081</v>
      </c>
      <c r="B1059" s="832" t="s">
        <v>4992</v>
      </c>
      <c r="C1059" s="832" t="s">
        <v>4959</v>
      </c>
      <c r="D1059" s="832" t="s">
        <v>4989</v>
      </c>
      <c r="E1059" s="832" t="s">
        <v>4990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4</v>
      </c>
      <c r="O1059" s="849">
        <v>1616</v>
      </c>
      <c r="P1059" s="837"/>
      <c r="Q1059" s="850">
        <v>404</v>
      </c>
    </row>
    <row r="1060" spans="1:17" ht="14.4" customHeight="1" x14ac:dyDescent="0.3">
      <c r="A1060" s="831" t="s">
        <v>6082</v>
      </c>
      <c r="B1060" s="832" t="s">
        <v>4992</v>
      </c>
      <c r="C1060" s="832" t="s">
        <v>5026</v>
      </c>
      <c r="D1060" s="832" t="s">
        <v>5073</v>
      </c>
      <c r="E1060" s="832" t="s">
        <v>5074</v>
      </c>
      <c r="F1060" s="849">
        <v>36</v>
      </c>
      <c r="G1060" s="849">
        <v>32571</v>
      </c>
      <c r="H1060" s="849">
        <v>1.3333333333333333</v>
      </c>
      <c r="I1060" s="849">
        <v>904.75</v>
      </c>
      <c r="J1060" s="849">
        <v>27</v>
      </c>
      <c r="K1060" s="849">
        <v>24428.25</v>
      </c>
      <c r="L1060" s="849">
        <v>1</v>
      </c>
      <c r="M1060" s="849">
        <v>904.75</v>
      </c>
      <c r="N1060" s="849">
        <v>13</v>
      </c>
      <c r="O1060" s="849">
        <v>11761.75</v>
      </c>
      <c r="P1060" s="837">
        <v>0.48148148148148145</v>
      </c>
      <c r="Q1060" s="850">
        <v>904.75</v>
      </c>
    </row>
    <row r="1061" spans="1:17" ht="14.4" customHeight="1" x14ac:dyDescent="0.3">
      <c r="A1061" s="831" t="s">
        <v>6082</v>
      </c>
      <c r="B1061" s="832" t="s">
        <v>4992</v>
      </c>
      <c r="C1061" s="832" t="s">
        <v>4959</v>
      </c>
      <c r="D1061" s="832" t="s">
        <v>5041</v>
      </c>
      <c r="E1061" s="832" t="s">
        <v>5042</v>
      </c>
      <c r="F1061" s="849">
        <v>1</v>
      </c>
      <c r="G1061" s="849">
        <v>35</v>
      </c>
      <c r="H1061" s="849"/>
      <c r="I1061" s="849">
        <v>35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6082</v>
      </c>
      <c r="B1062" s="832" t="s">
        <v>4992</v>
      </c>
      <c r="C1062" s="832" t="s">
        <v>4959</v>
      </c>
      <c r="D1062" s="832" t="s">
        <v>4960</v>
      </c>
      <c r="E1062" s="832" t="s">
        <v>4961</v>
      </c>
      <c r="F1062" s="849">
        <v>213</v>
      </c>
      <c r="G1062" s="849">
        <v>50055</v>
      </c>
      <c r="H1062" s="849">
        <v>1.0332762215387157</v>
      </c>
      <c r="I1062" s="849">
        <v>235</v>
      </c>
      <c r="J1062" s="849">
        <v>193</v>
      </c>
      <c r="K1062" s="849">
        <v>48443</v>
      </c>
      <c r="L1062" s="849">
        <v>1</v>
      </c>
      <c r="M1062" s="849">
        <v>251</v>
      </c>
      <c r="N1062" s="849">
        <v>203</v>
      </c>
      <c r="O1062" s="849">
        <v>50953</v>
      </c>
      <c r="P1062" s="837">
        <v>1.0518134715025906</v>
      </c>
      <c r="Q1062" s="850">
        <v>251</v>
      </c>
    </row>
    <row r="1063" spans="1:17" ht="14.4" customHeight="1" x14ac:dyDescent="0.3">
      <c r="A1063" s="831" t="s">
        <v>6082</v>
      </c>
      <c r="B1063" s="832" t="s">
        <v>4992</v>
      </c>
      <c r="C1063" s="832" t="s">
        <v>4959</v>
      </c>
      <c r="D1063" s="832" t="s">
        <v>4963</v>
      </c>
      <c r="E1063" s="832" t="s">
        <v>4964</v>
      </c>
      <c r="F1063" s="849">
        <v>214</v>
      </c>
      <c r="G1063" s="849">
        <v>25252</v>
      </c>
      <c r="H1063" s="849">
        <v>0.98241518829754126</v>
      </c>
      <c r="I1063" s="849">
        <v>118</v>
      </c>
      <c r="J1063" s="849">
        <v>204</v>
      </c>
      <c r="K1063" s="849">
        <v>25704</v>
      </c>
      <c r="L1063" s="849">
        <v>1</v>
      </c>
      <c r="M1063" s="849">
        <v>126</v>
      </c>
      <c r="N1063" s="849">
        <v>224</v>
      </c>
      <c r="O1063" s="849">
        <v>28224</v>
      </c>
      <c r="P1063" s="837">
        <v>1.0980392156862746</v>
      </c>
      <c r="Q1063" s="850">
        <v>126</v>
      </c>
    </row>
    <row r="1064" spans="1:17" ht="14.4" customHeight="1" x14ac:dyDescent="0.3">
      <c r="A1064" s="831" t="s">
        <v>6082</v>
      </c>
      <c r="B1064" s="832" t="s">
        <v>4992</v>
      </c>
      <c r="C1064" s="832" t="s">
        <v>4959</v>
      </c>
      <c r="D1064" s="832" t="s">
        <v>5076</v>
      </c>
      <c r="E1064" s="832" t="s">
        <v>4979</v>
      </c>
      <c r="F1064" s="849">
        <v>1</v>
      </c>
      <c r="G1064" s="849">
        <v>487</v>
      </c>
      <c r="H1064" s="849"/>
      <c r="I1064" s="849">
        <v>487</v>
      </c>
      <c r="J1064" s="849"/>
      <c r="K1064" s="849"/>
      <c r="L1064" s="849"/>
      <c r="M1064" s="849"/>
      <c r="N1064" s="849">
        <v>2</v>
      </c>
      <c r="O1064" s="849">
        <v>990</v>
      </c>
      <c r="P1064" s="837"/>
      <c r="Q1064" s="850">
        <v>495</v>
      </c>
    </row>
    <row r="1065" spans="1:17" ht="14.4" customHeight="1" x14ac:dyDescent="0.3">
      <c r="A1065" s="831" t="s">
        <v>6082</v>
      </c>
      <c r="B1065" s="832" t="s">
        <v>4992</v>
      </c>
      <c r="C1065" s="832" t="s">
        <v>4959</v>
      </c>
      <c r="D1065" s="832" t="s">
        <v>5077</v>
      </c>
      <c r="E1065" s="832" t="s">
        <v>5078</v>
      </c>
      <c r="F1065" s="849">
        <v>2</v>
      </c>
      <c r="G1065" s="849">
        <v>1360</v>
      </c>
      <c r="H1065" s="849">
        <v>0.17970401691331925</v>
      </c>
      <c r="I1065" s="849">
        <v>680</v>
      </c>
      <c r="J1065" s="849">
        <v>11</v>
      </c>
      <c r="K1065" s="849">
        <v>7568</v>
      </c>
      <c r="L1065" s="849">
        <v>1</v>
      </c>
      <c r="M1065" s="849">
        <v>688</v>
      </c>
      <c r="N1065" s="849">
        <v>9</v>
      </c>
      <c r="O1065" s="849">
        <v>6192</v>
      </c>
      <c r="P1065" s="837">
        <v>0.81818181818181823</v>
      </c>
      <c r="Q1065" s="850">
        <v>688</v>
      </c>
    </row>
    <row r="1066" spans="1:17" ht="14.4" customHeight="1" x14ac:dyDescent="0.3">
      <c r="A1066" s="831" t="s">
        <v>6082</v>
      </c>
      <c r="B1066" s="832" t="s">
        <v>4992</v>
      </c>
      <c r="C1066" s="832" t="s">
        <v>4959</v>
      </c>
      <c r="D1066" s="832" t="s">
        <v>4978</v>
      </c>
      <c r="E1066" s="832" t="s">
        <v>4979</v>
      </c>
      <c r="F1066" s="849">
        <v>5</v>
      </c>
      <c r="G1066" s="849">
        <v>2795</v>
      </c>
      <c r="H1066" s="849">
        <v>4.920774647887324</v>
      </c>
      <c r="I1066" s="849">
        <v>559</v>
      </c>
      <c r="J1066" s="849">
        <v>1</v>
      </c>
      <c r="K1066" s="849">
        <v>568</v>
      </c>
      <c r="L1066" s="849">
        <v>1</v>
      </c>
      <c r="M1066" s="849">
        <v>568</v>
      </c>
      <c r="N1066" s="849">
        <v>19</v>
      </c>
      <c r="O1066" s="849">
        <v>10792</v>
      </c>
      <c r="P1066" s="837">
        <v>19</v>
      </c>
      <c r="Q1066" s="850">
        <v>568</v>
      </c>
    </row>
    <row r="1067" spans="1:17" ht="14.4" customHeight="1" x14ac:dyDescent="0.3">
      <c r="A1067" s="831" t="s">
        <v>6082</v>
      </c>
      <c r="B1067" s="832" t="s">
        <v>4992</v>
      </c>
      <c r="C1067" s="832" t="s">
        <v>4959</v>
      </c>
      <c r="D1067" s="832" t="s">
        <v>5079</v>
      </c>
      <c r="E1067" s="832" t="s">
        <v>5078</v>
      </c>
      <c r="F1067" s="849">
        <v>9</v>
      </c>
      <c r="G1067" s="849">
        <v>6768</v>
      </c>
      <c r="H1067" s="849">
        <v>0.68412008490852116</v>
      </c>
      <c r="I1067" s="849">
        <v>752</v>
      </c>
      <c r="J1067" s="849">
        <v>13</v>
      </c>
      <c r="K1067" s="849">
        <v>9893</v>
      </c>
      <c r="L1067" s="849">
        <v>1</v>
      </c>
      <c r="M1067" s="849">
        <v>761</v>
      </c>
      <c r="N1067" s="849">
        <v>2</v>
      </c>
      <c r="O1067" s="849">
        <v>1522</v>
      </c>
      <c r="P1067" s="837">
        <v>0.15384615384615385</v>
      </c>
      <c r="Q1067" s="850">
        <v>761</v>
      </c>
    </row>
    <row r="1068" spans="1:17" ht="14.4" customHeight="1" x14ac:dyDescent="0.3">
      <c r="A1068" s="831" t="s">
        <v>6082</v>
      </c>
      <c r="B1068" s="832" t="s">
        <v>4992</v>
      </c>
      <c r="C1068" s="832" t="s">
        <v>4959</v>
      </c>
      <c r="D1068" s="832" t="s">
        <v>5124</v>
      </c>
      <c r="E1068" s="832" t="s">
        <v>5125</v>
      </c>
      <c r="F1068" s="849">
        <v>381</v>
      </c>
      <c r="G1068" s="849">
        <v>308229</v>
      </c>
      <c r="H1068" s="849">
        <v>1.1418426316959325</v>
      </c>
      <c r="I1068" s="849">
        <v>809</v>
      </c>
      <c r="J1068" s="849">
        <v>330</v>
      </c>
      <c r="K1068" s="849">
        <v>269940</v>
      </c>
      <c r="L1068" s="849">
        <v>1</v>
      </c>
      <c r="M1068" s="849">
        <v>818</v>
      </c>
      <c r="N1068" s="849">
        <v>446</v>
      </c>
      <c r="O1068" s="849">
        <v>364828</v>
      </c>
      <c r="P1068" s="837">
        <v>1.3515151515151516</v>
      </c>
      <c r="Q1068" s="850">
        <v>818</v>
      </c>
    </row>
    <row r="1069" spans="1:17" ht="14.4" customHeight="1" x14ac:dyDescent="0.3">
      <c r="A1069" s="831" t="s">
        <v>6082</v>
      </c>
      <c r="B1069" s="832" t="s">
        <v>4992</v>
      </c>
      <c r="C1069" s="832" t="s">
        <v>4959</v>
      </c>
      <c r="D1069" s="832" t="s">
        <v>4980</v>
      </c>
      <c r="E1069" s="832" t="s">
        <v>4981</v>
      </c>
      <c r="F1069" s="849"/>
      <c r="G1069" s="849"/>
      <c r="H1069" s="849"/>
      <c r="I1069" s="849"/>
      <c r="J1069" s="849">
        <v>1</v>
      </c>
      <c r="K1069" s="849">
        <v>462</v>
      </c>
      <c r="L1069" s="849">
        <v>1</v>
      </c>
      <c r="M1069" s="849">
        <v>462</v>
      </c>
      <c r="N1069" s="849">
        <v>1</v>
      </c>
      <c r="O1069" s="849">
        <v>462</v>
      </c>
      <c r="P1069" s="837">
        <v>1</v>
      </c>
      <c r="Q1069" s="850">
        <v>462</v>
      </c>
    </row>
    <row r="1070" spans="1:17" ht="14.4" customHeight="1" x14ac:dyDescent="0.3">
      <c r="A1070" s="831" t="s">
        <v>6082</v>
      </c>
      <c r="B1070" s="832" t="s">
        <v>4992</v>
      </c>
      <c r="C1070" s="832" t="s">
        <v>4959</v>
      </c>
      <c r="D1070" s="832" t="s">
        <v>4965</v>
      </c>
      <c r="E1070" s="832" t="s">
        <v>4966</v>
      </c>
      <c r="F1070" s="849">
        <v>128</v>
      </c>
      <c r="G1070" s="849">
        <v>26880</v>
      </c>
      <c r="H1070" s="849">
        <v>1.2257181942544459</v>
      </c>
      <c r="I1070" s="849">
        <v>210</v>
      </c>
      <c r="J1070" s="849">
        <v>102</v>
      </c>
      <c r="K1070" s="849">
        <v>21930</v>
      </c>
      <c r="L1070" s="849">
        <v>1</v>
      </c>
      <c r="M1070" s="849">
        <v>215</v>
      </c>
      <c r="N1070" s="849">
        <v>121</v>
      </c>
      <c r="O1070" s="849">
        <v>26015</v>
      </c>
      <c r="P1070" s="837">
        <v>1.1862745098039216</v>
      </c>
      <c r="Q1070" s="850">
        <v>215</v>
      </c>
    </row>
    <row r="1071" spans="1:17" ht="14.4" customHeight="1" x14ac:dyDescent="0.3">
      <c r="A1071" s="831" t="s">
        <v>6082</v>
      </c>
      <c r="B1071" s="832" t="s">
        <v>4992</v>
      </c>
      <c r="C1071" s="832" t="s">
        <v>4959</v>
      </c>
      <c r="D1071" s="832" t="s">
        <v>5049</v>
      </c>
      <c r="E1071" s="832" t="s">
        <v>5050</v>
      </c>
      <c r="F1071" s="849"/>
      <c r="G1071" s="849"/>
      <c r="H1071" s="849"/>
      <c r="I1071" s="849"/>
      <c r="J1071" s="849">
        <v>1</v>
      </c>
      <c r="K1071" s="849">
        <v>354</v>
      </c>
      <c r="L1071" s="849">
        <v>1</v>
      </c>
      <c r="M1071" s="849">
        <v>354</v>
      </c>
      <c r="N1071" s="849"/>
      <c r="O1071" s="849"/>
      <c r="P1071" s="837"/>
      <c r="Q1071" s="850"/>
    </row>
    <row r="1072" spans="1:17" ht="14.4" customHeight="1" x14ac:dyDescent="0.3">
      <c r="A1072" s="831" t="s">
        <v>6082</v>
      </c>
      <c r="B1072" s="832" t="s">
        <v>4992</v>
      </c>
      <c r="C1072" s="832" t="s">
        <v>4959</v>
      </c>
      <c r="D1072" s="832" t="s">
        <v>4967</v>
      </c>
      <c r="E1072" s="832" t="s">
        <v>4968</v>
      </c>
      <c r="F1072" s="849">
        <v>579</v>
      </c>
      <c r="G1072" s="849">
        <v>49215</v>
      </c>
      <c r="H1072" s="849">
        <v>1.0662983425414365</v>
      </c>
      <c r="I1072" s="849">
        <v>85</v>
      </c>
      <c r="J1072" s="849">
        <v>543</v>
      </c>
      <c r="K1072" s="849">
        <v>46155</v>
      </c>
      <c r="L1072" s="849">
        <v>1</v>
      </c>
      <c r="M1072" s="849">
        <v>85</v>
      </c>
      <c r="N1072" s="849">
        <v>539</v>
      </c>
      <c r="O1072" s="849">
        <v>45815</v>
      </c>
      <c r="P1072" s="837">
        <v>0.99263351749539597</v>
      </c>
      <c r="Q1072" s="850">
        <v>85</v>
      </c>
    </row>
    <row r="1073" spans="1:17" ht="14.4" customHeight="1" x14ac:dyDescent="0.3">
      <c r="A1073" s="831" t="s">
        <v>6082</v>
      </c>
      <c r="B1073" s="832" t="s">
        <v>4992</v>
      </c>
      <c r="C1073" s="832" t="s">
        <v>4959</v>
      </c>
      <c r="D1073" s="832" t="s">
        <v>5126</v>
      </c>
      <c r="E1073" s="832" t="s">
        <v>5125</v>
      </c>
      <c r="F1073" s="849">
        <v>137</v>
      </c>
      <c r="G1073" s="849">
        <v>128095</v>
      </c>
      <c r="H1073" s="849">
        <v>1.431420972644377</v>
      </c>
      <c r="I1073" s="849">
        <v>935</v>
      </c>
      <c r="J1073" s="849">
        <v>94</v>
      </c>
      <c r="K1073" s="849">
        <v>89488</v>
      </c>
      <c r="L1073" s="849">
        <v>1</v>
      </c>
      <c r="M1073" s="849">
        <v>952</v>
      </c>
      <c r="N1073" s="849">
        <v>55</v>
      </c>
      <c r="O1073" s="849">
        <v>52360</v>
      </c>
      <c r="P1073" s="837">
        <v>0.58510638297872342</v>
      </c>
      <c r="Q1073" s="850">
        <v>952</v>
      </c>
    </row>
    <row r="1074" spans="1:17" ht="14.4" customHeight="1" x14ac:dyDescent="0.3">
      <c r="A1074" s="831" t="s">
        <v>6082</v>
      </c>
      <c r="B1074" s="832" t="s">
        <v>4992</v>
      </c>
      <c r="C1074" s="832" t="s">
        <v>4959</v>
      </c>
      <c r="D1074" s="832" t="s">
        <v>5057</v>
      </c>
      <c r="E1074" s="832" t="s">
        <v>5058</v>
      </c>
      <c r="F1074" s="849">
        <v>2</v>
      </c>
      <c r="G1074" s="849">
        <v>228</v>
      </c>
      <c r="H1074" s="849"/>
      <c r="I1074" s="849">
        <v>114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6082</v>
      </c>
      <c r="B1075" s="832" t="s">
        <v>4992</v>
      </c>
      <c r="C1075" s="832" t="s">
        <v>4959</v>
      </c>
      <c r="D1075" s="832" t="s">
        <v>5127</v>
      </c>
      <c r="E1075" s="832" t="s">
        <v>5125</v>
      </c>
      <c r="F1075" s="849">
        <v>47</v>
      </c>
      <c r="G1075" s="849">
        <v>34639</v>
      </c>
      <c r="H1075" s="849">
        <v>0.58119127516778524</v>
      </c>
      <c r="I1075" s="849">
        <v>737</v>
      </c>
      <c r="J1075" s="849">
        <v>80</v>
      </c>
      <c r="K1075" s="849">
        <v>59600</v>
      </c>
      <c r="L1075" s="849">
        <v>1</v>
      </c>
      <c r="M1075" s="849">
        <v>745</v>
      </c>
      <c r="N1075" s="849">
        <v>28</v>
      </c>
      <c r="O1075" s="849">
        <v>20860</v>
      </c>
      <c r="P1075" s="837">
        <v>0.35</v>
      </c>
      <c r="Q1075" s="850">
        <v>745</v>
      </c>
    </row>
    <row r="1076" spans="1:17" ht="14.4" customHeight="1" x14ac:dyDescent="0.3">
      <c r="A1076" s="831" t="s">
        <v>6082</v>
      </c>
      <c r="B1076" s="832" t="s">
        <v>4992</v>
      </c>
      <c r="C1076" s="832" t="s">
        <v>4959</v>
      </c>
      <c r="D1076" s="832" t="s">
        <v>5081</v>
      </c>
      <c r="E1076" s="832" t="s">
        <v>4966</v>
      </c>
      <c r="F1076" s="849">
        <v>13</v>
      </c>
      <c r="G1076" s="849">
        <v>2262</v>
      </c>
      <c r="H1076" s="849">
        <v>0.5294943820224719</v>
      </c>
      <c r="I1076" s="849">
        <v>174</v>
      </c>
      <c r="J1076" s="849">
        <v>24</v>
      </c>
      <c r="K1076" s="849">
        <v>4272</v>
      </c>
      <c r="L1076" s="849">
        <v>1</v>
      </c>
      <c r="M1076" s="849">
        <v>178</v>
      </c>
      <c r="N1076" s="849">
        <v>7</v>
      </c>
      <c r="O1076" s="849">
        <v>1246</v>
      </c>
      <c r="P1076" s="837">
        <v>0.29166666666666669</v>
      </c>
      <c r="Q1076" s="850">
        <v>178</v>
      </c>
    </row>
    <row r="1077" spans="1:17" ht="14.4" customHeight="1" x14ac:dyDescent="0.3">
      <c r="A1077" s="831" t="s">
        <v>6082</v>
      </c>
      <c r="B1077" s="832" t="s">
        <v>4992</v>
      </c>
      <c r="C1077" s="832" t="s">
        <v>4959</v>
      </c>
      <c r="D1077" s="832" t="s">
        <v>5134</v>
      </c>
      <c r="E1077" s="832" t="s">
        <v>5125</v>
      </c>
      <c r="F1077" s="849"/>
      <c r="G1077" s="849"/>
      <c r="H1077" s="849"/>
      <c r="I1077" s="849"/>
      <c r="J1077" s="849">
        <v>7</v>
      </c>
      <c r="K1077" s="849">
        <v>7245</v>
      </c>
      <c r="L1077" s="849">
        <v>1</v>
      </c>
      <c r="M1077" s="849">
        <v>1035</v>
      </c>
      <c r="N1077" s="849"/>
      <c r="O1077" s="849"/>
      <c r="P1077" s="837"/>
      <c r="Q1077" s="850"/>
    </row>
    <row r="1078" spans="1:17" ht="14.4" customHeight="1" x14ac:dyDescent="0.3">
      <c r="A1078" s="831" t="s">
        <v>6082</v>
      </c>
      <c r="B1078" s="832" t="s">
        <v>4992</v>
      </c>
      <c r="C1078" s="832" t="s">
        <v>4959</v>
      </c>
      <c r="D1078" s="832" t="s">
        <v>5135</v>
      </c>
      <c r="E1078" s="832" t="s">
        <v>5125</v>
      </c>
      <c r="F1078" s="849"/>
      <c r="G1078" s="849"/>
      <c r="H1078" s="849"/>
      <c r="I1078" s="849"/>
      <c r="J1078" s="849">
        <v>4</v>
      </c>
      <c r="K1078" s="849">
        <v>3516</v>
      </c>
      <c r="L1078" s="849">
        <v>1</v>
      </c>
      <c r="M1078" s="849">
        <v>879</v>
      </c>
      <c r="N1078" s="849"/>
      <c r="O1078" s="849"/>
      <c r="P1078" s="837"/>
      <c r="Q1078" s="850"/>
    </row>
    <row r="1079" spans="1:17" ht="14.4" customHeight="1" x14ac:dyDescent="0.3">
      <c r="A1079" s="831" t="s">
        <v>6083</v>
      </c>
      <c r="B1079" s="832" t="s">
        <v>4992</v>
      </c>
      <c r="C1079" s="832" t="s">
        <v>5026</v>
      </c>
      <c r="D1079" s="832" t="s">
        <v>5140</v>
      </c>
      <c r="E1079" s="832" t="s">
        <v>5141</v>
      </c>
      <c r="F1079" s="849">
        <v>1</v>
      </c>
      <c r="G1079" s="849">
        <v>2310</v>
      </c>
      <c r="H1079" s="849">
        <v>0.5</v>
      </c>
      <c r="I1079" s="849">
        <v>2310</v>
      </c>
      <c r="J1079" s="849">
        <v>2</v>
      </c>
      <c r="K1079" s="849">
        <v>4620</v>
      </c>
      <c r="L1079" s="849">
        <v>1</v>
      </c>
      <c r="M1079" s="849">
        <v>2310</v>
      </c>
      <c r="N1079" s="849">
        <v>1</v>
      </c>
      <c r="O1079" s="849">
        <v>2310</v>
      </c>
      <c r="P1079" s="837">
        <v>0.5</v>
      </c>
      <c r="Q1079" s="850">
        <v>2310</v>
      </c>
    </row>
    <row r="1080" spans="1:17" ht="14.4" customHeight="1" x14ac:dyDescent="0.3">
      <c r="A1080" s="831" t="s">
        <v>6083</v>
      </c>
      <c r="B1080" s="832" t="s">
        <v>4992</v>
      </c>
      <c r="C1080" s="832" t="s">
        <v>5026</v>
      </c>
      <c r="D1080" s="832" t="s">
        <v>5073</v>
      </c>
      <c r="E1080" s="832" t="s">
        <v>5074</v>
      </c>
      <c r="F1080" s="849">
        <v>18</v>
      </c>
      <c r="G1080" s="849">
        <v>16285.5</v>
      </c>
      <c r="H1080" s="849">
        <v>4.5</v>
      </c>
      <c r="I1080" s="849">
        <v>904.75</v>
      </c>
      <c r="J1080" s="849">
        <v>4</v>
      </c>
      <c r="K1080" s="849">
        <v>3619</v>
      </c>
      <c r="L1080" s="849">
        <v>1</v>
      </c>
      <c r="M1080" s="849">
        <v>904.75</v>
      </c>
      <c r="N1080" s="849">
        <v>2</v>
      </c>
      <c r="O1080" s="849">
        <v>1809.5</v>
      </c>
      <c r="P1080" s="837">
        <v>0.5</v>
      </c>
      <c r="Q1080" s="850">
        <v>904.75</v>
      </c>
    </row>
    <row r="1081" spans="1:17" ht="14.4" customHeight="1" x14ac:dyDescent="0.3">
      <c r="A1081" s="831" t="s">
        <v>6083</v>
      </c>
      <c r="B1081" s="832" t="s">
        <v>4992</v>
      </c>
      <c r="C1081" s="832" t="s">
        <v>4959</v>
      </c>
      <c r="D1081" s="832" t="s">
        <v>5041</v>
      </c>
      <c r="E1081" s="832" t="s">
        <v>5042</v>
      </c>
      <c r="F1081" s="849"/>
      <c r="G1081" s="849"/>
      <c r="H1081" s="849"/>
      <c r="I1081" s="849"/>
      <c r="J1081" s="849">
        <v>1</v>
      </c>
      <c r="K1081" s="849">
        <v>37</v>
      </c>
      <c r="L1081" s="849">
        <v>1</v>
      </c>
      <c r="M1081" s="849">
        <v>37</v>
      </c>
      <c r="N1081" s="849"/>
      <c r="O1081" s="849"/>
      <c r="P1081" s="837"/>
      <c r="Q1081" s="850"/>
    </row>
    <row r="1082" spans="1:17" ht="14.4" customHeight="1" x14ac:dyDescent="0.3">
      <c r="A1082" s="831" t="s">
        <v>6083</v>
      </c>
      <c r="B1082" s="832" t="s">
        <v>4992</v>
      </c>
      <c r="C1082" s="832" t="s">
        <v>4959</v>
      </c>
      <c r="D1082" s="832" t="s">
        <v>4960</v>
      </c>
      <c r="E1082" s="832" t="s">
        <v>4961</v>
      </c>
      <c r="F1082" s="849">
        <v>378</v>
      </c>
      <c r="G1082" s="849">
        <v>88830</v>
      </c>
      <c r="H1082" s="849">
        <v>0.94880531493329634</v>
      </c>
      <c r="I1082" s="849">
        <v>235</v>
      </c>
      <c r="J1082" s="849">
        <v>373</v>
      </c>
      <c r="K1082" s="849">
        <v>93623</v>
      </c>
      <c r="L1082" s="849">
        <v>1</v>
      </c>
      <c r="M1082" s="849">
        <v>251</v>
      </c>
      <c r="N1082" s="849">
        <v>494</v>
      </c>
      <c r="O1082" s="849">
        <v>123994</v>
      </c>
      <c r="P1082" s="837">
        <v>1.3243967828418231</v>
      </c>
      <c r="Q1082" s="850">
        <v>251</v>
      </c>
    </row>
    <row r="1083" spans="1:17" ht="14.4" customHeight="1" x14ac:dyDescent="0.3">
      <c r="A1083" s="831" t="s">
        <v>6083</v>
      </c>
      <c r="B1083" s="832" t="s">
        <v>4992</v>
      </c>
      <c r="C1083" s="832" t="s">
        <v>4959</v>
      </c>
      <c r="D1083" s="832" t="s">
        <v>4963</v>
      </c>
      <c r="E1083" s="832" t="s">
        <v>4964</v>
      </c>
      <c r="F1083" s="849">
        <v>104</v>
      </c>
      <c r="G1083" s="849">
        <v>12272</v>
      </c>
      <c r="H1083" s="849">
        <v>0.88542568542568545</v>
      </c>
      <c r="I1083" s="849">
        <v>118</v>
      </c>
      <c r="J1083" s="849">
        <v>110</v>
      </c>
      <c r="K1083" s="849">
        <v>13860</v>
      </c>
      <c r="L1083" s="849">
        <v>1</v>
      </c>
      <c r="M1083" s="849">
        <v>126</v>
      </c>
      <c r="N1083" s="849">
        <v>150</v>
      </c>
      <c r="O1083" s="849">
        <v>18900</v>
      </c>
      <c r="P1083" s="837">
        <v>1.3636363636363635</v>
      </c>
      <c r="Q1083" s="850">
        <v>126</v>
      </c>
    </row>
    <row r="1084" spans="1:17" ht="14.4" customHeight="1" x14ac:dyDescent="0.3">
      <c r="A1084" s="831" t="s">
        <v>6083</v>
      </c>
      <c r="B1084" s="832" t="s">
        <v>4992</v>
      </c>
      <c r="C1084" s="832" t="s">
        <v>4959</v>
      </c>
      <c r="D1084" s="832" t="s">
        <v>5076</v>
      </c>
      <c r="E1084" s="832" t="s">
        <v>4979</v>
      </c>
      <c r="F1084" s="849">
        <v>5</v>
      </c>
      <c r="G1084" s="849">
        <v>2435</v>
      </c>
      <c r="H1084" s="849">
        <v>2.4595959595959598</v>
      </c>
      <c r="I1084" s="849">
        <v>487</v>
      </c>
      <c r="J1084" s="849">
        <v>2</v>
      </c>
      <c r="K1084" s="849">
        <v>990</v>
      </c>
      <c r="L1084" s="849">
        <v>1</v>
      </c>
      <c r="M1084" s="849">
        <v>495</v>
      </c>
      <c r="N1084" s="849">
        <v>1</v>
      </c>
      <c r="O1084" s="849">
        <v>495</v>
      </c>
      <c r="P1084" s="837">
        <v>0.5</v>
      </c>
      <c r="Q1084" s="850">
        <v>495</v>
      </c>
    </row>
    <row r="1085" spans="1:17" ht="14.4" customHeight="1" x14ac:dyDescent="0.3">
      <c r="A1085" s="831" t="s">
        <v>6083</v>
      </c>
      <c r="B1085" s="832" t="s">
        <v>4992</v>
      </c>
      <c r="C1085" s="832" t="s">
        <v>4959</v>
      </c>
      <c r="D1085" s="832" t="s">
        <v>5077</v>
      </c>
      <c r="E1085" s="832" t="s">
        <v>5078</v>
      </c>
      <c r="F1085" s="849">
        <v>8</v>
      </c>
      <c r="G1085" s="849">
        <v>5440</v>
      </c>
      <c r="H1085" s="849">
        <v>2.635658914728682</v>
      </c>
      <c r="I1085" s="849">
        <v>680</v>
      </c>
      <c r="J1085" s="849">
        <v>3</v>
      </c>
      <c r="K1085" s="849">
        <v>2064</v>
      </c>
      <c r="L1085" s="849">
        <v>1</v>
      </c>
      <c r="M1085" s="849">
        <v>688</v>
      </c>
      <c r="N1085" s="849"/>
      <c r="O1085" s="849"/>
      <c r="P1085" s="837"/>
      <c r="Q1085" s="850"/>
    </row>
    <row r="1086" spans="1:17" ht="14.4" customHeight="1" x14ac:dyDescent="0.3">
      <c r="A1086" s="831" t="s">
        <v>6083</v>
      </c>
      <c r="B1086" s="832" t="s">
        <v>4992</v>
      </c>
      <c r="C1086" s="832" t="s">
        <v>4959</v>
      </c>
      <c r="D1086" s="832" t="s">
        <v>4978</v>
      </c>
      <c r="E1086" s="832" t="s">
        <v>4979</v>
      </c>
      <c r="F1086" s="849">
        <v>14</v>
      </c>
      <c r="G1086" s="849">
        <v>7826</v>
      </c>
      <c r="H1086" s="849">
        <v>13.778169014084508</v>
      </c>
      <c r="I1086" s="849">
        <v>559</v>
      </c>
      <c r="J1086" s="849">
        <v>1</v>
      </c>
      <c r="K1086" s="849">
        <v>568</v>
      </c>
      <c r="L1086" s="849">
        <v>1</v>
      </c>
      <c r="M1086" s="849">
        <v>568</v>
      </c>
      <c r="N1086" s="849">
        <v>10</v>
      </c>
      <c r="O1086" s="849">
        <v>5680</v>
      </c>
      <c r="P1086" s="837">
        <v>10</v>
      </c>
      <c r="Q1086" s="850">
        <v>568</v>
      </c>
    </row>
    <row r="1087" spans="1:17" ht="14.4" customHeight="1" x14ac:dyDescent="0.3">
      <c r="A1087" s="831" t="s">
        <v>6083</v>
      </c>
      <c r="B1087" s="832" t="s">
        <v>4992</v>
      </c>
      <c r="C1087" s="832" t="s">
        <v>4959</v>
      </c>
      <c r="D1087" s="832" t="s">
        <v>5079</v>
      </c>
      <c r="E1087" s="832" t="s">
        <v>5078</v>
      </c>
      <c r="F1087" s="849">
        <v>3</v>
      </c>
      <c r="G1087" s="849">
        <v>2256</v>
      </c>
      <c r="H1087" s="849">
        <v>0.98817345597897499</v>
      </c>
      <c r="I1087" s="849">
        <v>752</v>
      </c>
      <c r="J1087" s="849">
        <v>3</v>
      </c>
      <c r="K1087" s="849">
        <v>2283</v>
      </c>
      <c r="L1087" s="849">
        <v>1</v>
      </c>
      <c r="M1087" s="849">
        <v>761</v>
      </c>
      <c r="N1087" s="849">
        <v>18</v>
      </c>
      <c r="O1087" s="849">
        <v>13698</v>
      </c>
      <c r="P1087" s="837">
        <v>6</v>
      </c>
      <c r="Q1087" s="850">
        <v>761</v>
      </c>
    </row>
    <row r="1088" spans="1:17" ht="14.4" customHeight="1" x14ac:dyDescent="0.3">
      <c r="A1088" s="831" t="s">
        <v>6083</v>
      </c>
      <c r="B1088" s="832" t="s">
        <v>4992</v>
      </c>
      <c r="C1088" s="832" t="s">
        <v>4959</v>
      </c>
      <c r="D1088" s="832" t="s">
        <v>5124</v>
      </c>
      <c r="E1088" s="832" t="s">
        <v>5125</v>
      </c>
      <c r="F1088" s="849">
        <v>236</v>
      </c>
      <c r="G1088" s="849">
        <v>190924</v>
      </c>
      <c r="H1088" s="849">
        <v>0.57916482129748159</v>
      </c>
      <c r="I1088" s="849">
        <v>809</v>
      </c>
      <c r="J1088" s="849">
        <v>403</v>
      </c>
      <c r="K1088" s="849">
        <v>329654</v>
      </c>
      <c r="L1088" s="849">
        <v>1</v>
      </c>
      <c r="M1088" s="849">
        <v>818</v>
      </c>
      <c r="N1088" s="849">
        <v>549</v>
      </c>
      <c r="O1088" s="849">
        <v>449082</v>
      </c>
      <c r="P1088" s="837">
        <v>1.3622828784119108</v>
      </c>
      <c r="Q1088" s="850">
        <v>818</v>
      </c>
    </row>
    <row r="1089" spans="1:17" ht="14.4" customHeight="1" x14ac:dyDescent="0.3">
      <c r="A1089" s="831" t="s">
        <v>6083</v>
      </c>
      <c r="B1089" s="832" t="s">
        <v>4992</v>
      </c>
      <c r="C1089" s="832" t="s">
        <v>4959</v>
      </c>
      <c r="D1089" s="832" t="s">
        <v>4980</v>
      </c>
      <c r="E1089" s="832" t="s">
        <v>4981</v>
      </c>
      <c r="F1089" s="849">
        <v>1</v>
      </c>
      <c r="G1089" s="849">
        <v>449</v>
      </c>
      <c r="H1089" s="849">
        <v>0.97186147186147187</v>
      </c>
      <c r="I1089" s="849">
        <v>449</v>
      </c>
      <c r="J1089" s="849">
        <v>1</v>
      </c>
      <c r="K1089" s="849">
        <v>462</v>
      </c>
      <c r="L1089" s="849">
        <v>1</v>
      </c>
      <c r="M1089" s="849">
        <v>462</v>
      </c>
      <c r="N1089" s="849">
        <v>1</v>
      </c>
      <c r="O1089" s="849">
        <v>462</v>
      </c>
      <c r="P1089" s="837">
        <v>1</v>
      </c>
      <c r="Q1089" s="850">
        <v>462</v>
      </c>
    </row>
    <row r="1090" spans="1:17" ht="14.4" customHeight="1" x14ac:dyDescent="0.3">
      <c r="A1090" s="831" t="s">
        <v>6083</v>
      </c>
      <c r="B1090" s="832" t="s">
        <v>4992</v>
      </c>
      <c r="C1090" s="832" t="s">
        <v>4959</v>
      </c>
      <c r="D1090" s="832" t="s">
        <v>5080</v>
      </c>
      <c r="E1090" s="832" t="s">
        <v>5066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1</v>
      </c>
      <c r="O1090" s="849">
        <v>728</v>
      </c>
      <c r="P1090" s="837"/>
      <c r="Q1090" s="850">
        <v>728</v>
      </c>
    </row>
    <row r="1091" spans="1:17" ht="14.4" customHeight="1" x14ac:dyDescent="0.3">
      <c r="A1091" s="831" t="s">
        <v>6083</v>
      </c>
      <c r="B1091" s="832" t="s">
        <v>4992</v>
      </c>
      <c r="C1091" s="832" t="s">
        <v>4959</v>
      </c>
      <c r="D1091" s="832" t="s">
        <v>4965</v>
      </c>
      <c r="E1091" s="832" t="s">
        <v>4966</v>
      </c>
      <c r="F1091" s="849">
        <v>81</v>
      </c>
      <c r="G1091" s="849">
        <v>17010</v>
      </c>
      <c r="H1091" s="849">
        <v>0.75348837209302322</v>
      </c>
      <c r="I1091" s="849">
        <v>210</v>
      </c>
      <c r="J1091" s="849">
        <v>105</v>
      </c>
      <c r="K1091" s="849">
        <v>22575</v>
      </c>
      <c r="L1091" s="849">
        <v>1</v>
      </c>
      <c r="M1091" s="849">
        <v>215</v>
      </c>
      <c r="N1091" s="849">
        <v>174</v>
      </c>
      <c r="O1091" s="849">
        <v>37410</v>
      </c>
      <c r="P1091" s="837">
        <v>1.6571428571428573</v>
      </c>
      <c r="Q1091" s="850">
        <v>215</v>
      </c>
    </row>
    <row r="1092" spans="1:17" ht="14.4" customHeight="1" x14ac:dyDescent="0.3">
      <c r="A1092" s="831" t="s">
        <v>6083</v>
      </c>
      <c r="B1092" s="832" t="s">
        <v>4992</v>
      </c>
      <c r="C1092" s="832" t="s">
        <v>4959</v>
      </c>
      <c r="D1092" s="832" t="s">
        <v>5047</v>
      </c>
      <c r="E1092" s="832" t="s">
        <v>5048</v>
      </c>
      <c r="F1092" s="849">
        <v>1</v>
      </c>
      <c r="G1092" s="849">
        <v>653</v>
      </c>
      <c r="H1092" s="849"/>
      <c r="I1092" s="849">
        <v>653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6083</v>
      </c>
      <c r="B1093" s="832" t="s">
        <v>4992</v>
      </c>
      <c r="C1093" s="832" t="s">
        <v>4959</v>
      </c>
      <c r="D1093" s="832" t="s">
        <v>5049</v>
      </c>
      <c r="E1093" s="832" t="s">
        <v>5050</v>
      </c>
      <c r="F1093" s="849">
        <v>9</v>
      </c>
      <c r="G1093" s="849">
        <v>2979</v>
      </c>
      <c r="H1093" s="849">
        <v>1.6830508474576271</v>
      </c>
      <c r="I1093" s="849">
        <v>331</v>
      </c>
      <c r="J1093" s="849">
        <v>5</v>
      </c>
      <c r="K1093" s="849">
        <v>1770</v>
      </c>
      <c r="L1093" s="849">
        <v>1</v>
      </c>
      <c r="M1093" s="849">
        <v>354</v>
      </c>
      <c r="N1093" s="849">
        <v>6</v>
      </c>
      <c r="O1093" s="849">
        <v>2130</v>
      </c>
      <c r="P1093" s="837">
        <v>1.2033898305084745</v>
      </c>
      <c r="Q1093" s="850">
        <v>355</v>
      </c>
    </row>
    <row r="1094" spans="1:17" ht="14.4" customHeight="1" x14ac:dyDescent="0.3">
      <c r="A1094" s="831" t="s">
        <v>6083</v>
      </c>
      <c r="B1094" s="832" t="s">
        <v>4992</v>
      </c>
      <c r="C1094" s="832" t="s">
        <v>4959</v>
      </c>
      <c r="D1094" s="832" t="s">
        <v>4967</v>
      </c>
      <c r="E1094" s="832" t="s">
        <v>4968</v>
      </c>
      <c r="F1094" s="849">
        <v>98</v>
      </c>
      <c r="G1094" s="849">
        <v>8330</v>
      </c>
      <c r="H1094" s="849">
        <v>0.95145631067961167</v>
      </c>
      <c r="I1094" s="849">
        <v>85</v>
      </c>
      <c r="J1094" s="849">
        <v>103</v>
      </c>
      <c r="K1094" s="849">
        <v>8755</v>
      </c>
      <c r="L1094" s="849">
        <v>1</v>
      </c>
      <c r="M1094" s="849">
        <v>85</v>
      </c>
      <c r="N1094" s="849">
        <v>126</v>
      </c>
      <c r="O1094" s="849">
        <v>10710</v>
      </c>
      <c r="P1094" s="837">
        <v>1.2233009708737863</v>
      </c>
      <c r="Q1094" s="850">
        <v>85</v>
      </c>
    </row>
    <row r="1095" spans="1:17" ht="14.4" customHeight="1" x14ac:dyDescent="0.3">
      <c r="A1095" s="831" t="s">
        <v>6083</v>
      </c>
      <c r="B1095" s="832" t="s">
        <v>4992</v>
      </c>
      <c r="C1095" s="832" t="s">
        <v>4959</v>
      </c>
      <c r="D1095" s="832" t="s">
        <v>5051</v>
      </c>
      <c r="E1095" s="832" t="s">
        <v>5052</v>
      </c>
      <c r="F1095" s="849">
        <v>2</v>
      </c>
      <c r="G1095" s="849">
        <v>1414</v>
      </c>
      <c r="H1095" s="849">
        <v>0.39332406119610569</v>
      </c>
      <c r="I1095" s="849">
        <v>707</v>
      </c>
      <c r="J1095" s="849">
        <v>5</v>
      </c>
      <c r="K1095" s="849">
        <v>3595</v>
      </c>
      <c r="L1095" s="849">
        <v>1</v>
      </c>
      <c r="M1095" s="849">
        <v>719</v>
      </c>
      <c r="N1095" s="849">
        <v>7</v>
      </c>
      <c r="O1095" s="849">
        <v>5040</v>
      </c>
      <c r="P1095" s="837">
        <v>1.4019471488178026</v>
      </c>
      <c r="Q1095" s="850">
        <v>720</v>
      </c>
    </row>
    <row r="1096" spans="1:17" ht="14.4" customHeight="1" x14ac:dyDescent="0.3">
      <c r="A1096" s="831" t="s">
        <v>6083</v>
      </c>
      <c r="B1096" s="832" t="s">
        <v>4992</v>
      </c>
      <c r="C1096" s="832" t="s">
        <v>4959</v>
      </c>
      <c r="D1096" s="832" t="s">
        <v>5126</v>
      </c>
      <c r="E1096" s="832" t="s">
        <v>5125</v>
      </c>
      <c r="F1096" s="849">
        <v>34</v>
      </c>
      <c r="G1096" s="849">
        <v>31790</v>
      </c>
      <c r="H1096" s="849">
        <v>3.7103174603174605</v>
      </c>
      <c r="I1096" s="849">
        <v>935</v>
      </c>
      <c r="J1096" s="849">
        <v>9</v>
      </c>
      <c r="K1096" s="849">
        <v>8568</v>
      </c>
      <c r="L1096" s="849">
        <v>1</v>
      </c>
      <c r="M1096" s="849">
        <v>952</v>
      </c>
      <c r="N1096" s="849">
        <v>8</v>
      </c>
      <c r="O1096" s="849">
        <v>7616</v>
      </c>
      <c r="P1096" s="837">
        <v>0.88888888888888884</v>
      </c>
      <c r="Q1096" s="850">
        <v>952</v>
      </c>
    </row>
    <row r="1097" spans="1:17" ht="14.4" customHeight="1" x14ac:dyDescent="0.3">
      <c r="A1097" s="831" t="s">
        <v>6083</v>
      </c>
      <c r="B1097" s="832" t="s">
        <v>4992</v>
      </c>
      <c r="C1097" s="832" t="s">
        <v>4959</v>
      </c>
      <c r="D1097" s="832" t="s">
        <v>5057</v>
      </c>
      <c r="E1097" s="832" t="s">
        <v>5058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3</v>
      </c>
      <c r="O1097" s="849">
        <v>360</v>
      </c>
      <c r="P1097" s="837"/>
      <c r="Q1097" s="850">
        <v>120</v>
      </c>
    </row>
    <row r="1098" spans="1:17" ht="14.4" customHeight="1" x14ac:dyDescent="0.3">
      <c r="A1098" s="831" t="s">
        <v>6083</v>
      </c>
      <c r="B1098" s="832" t="s">
        <v>4992</v>
      </c>
      <c r="C1098" s="832" t="s">
        <v>4959</v>
      </c>
      <c r="D1098" s="832" t="s">
        <v>5127</v>
      </c>
      <c r="E1098" s="832" t="s">
        <v>5125</v>
      </c>
      <c r="F1098" s="849">
        <v>119</v>
      </c>
      <c r="G1098" s="849">
        <v>87703</v>
      </c>
      <c r="H1098" s="849">
        <v>4.2043624161073829</v>
      </c>
      <c r="I1098" s="849">
        <v>737</v>
      </c>
      <c r="J1098" s="849">
        <v>28</v>
      </c>
      <c r="K1098" s="849">
        <v>20860</v>
      </c>
      <c r="L1098" s="849">
        <v>1</v>
      </c>
      <c r="M1098" s="849">
        <v>745</v>
      </c>
      <c r="N1098" s="849">
        <v>4</v>
      </c>
      <c r="O1098" s="849">
        <v>2980</v>
      </c>
      <c r="P1098" s="837">
        <v>0.14285714285714285</v>
      </c>
      <c r="Q1098" s="850">
        <v>745</v>
      </c>
    </row>
    <row r="1099" spans="1:17" ht="14.4" customHeight="1" x14ac:dyDescent="0.3">
      <c r="A1099" s="831" t="s">
        <v>6083</v>
      </c>
      <c r="B1099" s="832" t="s">
        <v>4992</v>
      </c>
      <c r="C1099" s="832" t="s">
        <v>4959</v>
      </c>
      <c r="D1099" s="832" t="s">
        <v>5130</v>
      </c>
      <c r="E1099" s="832" t="s">
        <v>5131</v>
      </c>
      <c r="F1099" s="849">
        <v>4</v>
      </c>
      <c r="G1099" s="849">
        <v>2108</v>
      </c>
      <c r="H1099" s="849">
        <v>1.9410681399631675</v>
      </c>
      <c r="I1099" s="849">
        <v>527</v>
      </c>
      <c r="J1099" s="849">
        <v>2</v>
      </c>
      <c r="K1099" s="849">
        <v>1086</v>
      </c>
      <c r="L1099" s="849">
        <v>1</v>
      </c>
      <c r="M1099" s="849">
        <v>543</v>
      </c>
      <c r="N1099" s="849">
        <v>30</v>
      </c>
      <c r="O1099" s="849">
        <v>16290</v>
      </c>
      <c r="P1099" s="837">
        <v>15</v>
      </c>
      <c r="Q1099" s="850">
        <v>543</v>
      </c>
    </row>
    <row r="1100" spans="1:17" ht="14.4" customHeight="1" x14ac:dyDescent="0.3">
      <c r="A1100" s="831" t="s">
        <v>6083</v>
      </c>
      <c r="B1100" s="832" t="s">
        <v>4992</v>
      </c>
      <c r="C1100" s="832" t="s">
        <v>4959</v>
      </c>
      <c r="D1100" s="832" t="s">
        <v>4969</v>
      </c>
      <c r="E1100" s="832" t="s">
        <v>4970</v>
      </c>
      <c r="F1100" s="849">
        <v>10</v>
      </c>
      <c r="G1100" s="849">
        <v>2990</v>
      </c>
      <c r="H1100" s="849">
        <v>4.8697068403908794</v>
      </c>
      <c r="I1100" s="849">
        <v>299</v>
      </c>
      <c r="J1100" s="849">
        <v>2</v>
      </c>
      <c r="K1100" s="849">
        <v>614</v>
      </c>
      <c r="L1100" s="849">
        <v>1</v>
      </c>
      <c r="M1100" s="849">
        <v>307</v>
      </c>
      <c r="N1100" s="849">
        <v>4</v>
      </c>
      <c r="O1100" s="849">
        <v>1228</v>
      </c>
      <c r="P1100" s="837">
        <v>2</v>
      </c>
      <c r="Q1100" s="850">
        <v>307</v>
      </c>
    </row>
    <row r="1101" spans="1:17" ht="14.4" customHeight="1" x14ac:dyDescent="0.3">
      <c r="A1101" s="831" t="s">
        <v>6083</v>
      </c>
      <c r="B1101" s="832" t="s">
        <v>4992</v>
      </c>
      <c r="C1101" s="832" t="s">
        <v>4959</v>
      </c>
      <c r="D1101" s="832" t="s">
        <v>5081</v>
      </c>
      <c r="E1101" s="832" t="s">
        <v>4966</v>
      </c>
      <c r="F1101" s="849">
        <v>33</v>
      </c>
      <c r="G1101" s="849">
        <v>5742</v>
      </c>
      <c r="H1101" s="849">
        <v>6.451685393258427</v>
      </c>
      <c r="I1101" s="849">
        <v>174</v>
      </c>
      <c r="J1101" s="849">
        <v>5</v>
      </c>
      <c r="K1101" s="849">
        <v>890</v>
      </c>
      <c r="L1101" s="849">
        <v>1</v>
      </c>
      <c r="M1101" s="849">
        <v>178</v>
      </c>
      <c r="N1101" s="849">
        <v>2</v>
      </c>
      <c r="O1101" s="849">
        <v>356</v>
      </c>
      <c r="P1101" s="837">
        <v>0.4</v>
      </c>
      <c r="Q1101" s="850">
        <v>178</v>
      </c>
    </row>
    <row r="1102" spans="1:17" ht="14.4" customHeight="1" x14ac:dyDescent="0.3">
      <c r="A1102" s="831" t="s">
        <v>6083</v>
      </c>
      <c r="B1102" s="832" t="s">
        <v>4992</v>
      </c>
      <c r="C1102" s="832" t="s">
        <v>4959</v>
      </c>
      <c r="D1102" s="832" t="s">
        <v>4971</v>
      </c>
      <c r="E1102" s="832" t="s">
        <v>4970</v>
      </c>
      <c r="F1102" s="849">
        <v>21</v>
      </c>
      <c r="G1102" s="849">
        <v>7791</v>
      </c>
      <c r="H1102" s="849">
        <v>0.73223684210526319</v>
      </c>
      <c r="I1102" s="849">
        <v>371</v>
      </c>
      <c r="J1102" s="849">
        <v>28</v>
      </c>
      <c r="K1102" s="849">
        <v>10640</v>
      </c>
      <c r="L1102" s="849">
        <v>1</v>
      </c>
      <c r="M1102" s="849">
        <v>380</v>
      </c>
      <c r="N1102" s="849">
        <v>27</v>
      </c>
      <c r="O1102" s="849">
        <v>10260</v>
      </c>
      <c r="P1102" s="837">
        <v>0.9642857142857143</v>
      </c>
      <c r="Q1102" s="850">
        <v>380</v>
      </c>
    </row>
    <row r="1103" spans="1:17" ht="14.4" customHeight="1" x14ac:dyDescent="0.3">
      <c r="A1103" s="831" t="s">
        <v>6083</v>
      </c>
      <c r="B1103" s="832" t="s">
        <v>4992</v>
      </c>
      <c r="C1103" s="832" t="s">
        <v>4959</v>
      </c>
      <c r="D1103" s="832" t="s">
        <v>5067</v>
      </c>
      <c r="E1103" s="832" t="s">
        <v>4981</v>
      </c>
      <c r="F1103" s="849">
        <v>1</v>
      </c>
      <c r="G1103" s="849">
        <v>340</v>
      </c>
      <c r="H1103" s="849"/>
      <c r="I1103" s="849">
        <v>340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6083</v>
      </c>
      <c r="B1104" s="832" t="s">
        <v>4992</v>
      </c>
      <c r="C1104" s="832" t="s">
        <v>4959</v>
      </c>
      <c r="D1104" s="832" t="s">
        <v>5135</v>
      </c>
      <c r="E1104" s="832" t="s">
        <v>5125</v>
      </c>
      <c r="F1104" s="849">
        <v>32</v>
      </c>
      <c r="G1104" s="849">
        <v>27616</v>
      </c>
      <c r="H1104" s="849">
        <v>6.2835039817974971</v>
      </c>
      <c r="I1104" s="849">
        <v>863</v>
      </c>
      <c r="J1104" s="849">
        <v>5</v>
      </c>
      <c r="K1104" s="849">
        <v>4395</v>
      </c>
      <c r="L1104" s="849">
        <v>1</v>
      </c>
      <c r="M1104" s="849">
        <v>879</v>
      </c>
      <c r="N1104" s="849"/>
      <c r="O1104" s="849"/>
      <c r="P1104" s="837"/>
      <c r="Q1104" s="850"/>
    </row>
    <row r="1105" spans="1:17" ht="14.4" customHeight="1" x14ac:dyDescent="0.3">
      <c r="A1105" s="831" t="s">
        <v>6083</v>
      </c>
      <c r="B1105" s="832" t="s">
        <v>4992</v>
      </c>
      <c r="C1105" s="832" t="s">
        <v>4959</v>
      </c>
      <c r="D1105" s="832" t="s">
        <v>5084</v>
      </c>
      <c r="E1105" s="832" t="s">
        <v>5085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5</v>
      </c>
      <c r="O1105" s="849">
        <v>3020</v>
      </c>
      <c r="P1105" s="837"/>
      <c r="Q1105" s="850">
        <v>604</v>
      </c>
    </row>
    <row r="1106" spans="1:17" ht="14.4" customHeight="1" x14ac:dyDescent="0.3">
      <c r="A1106" s="831" t="s">
        <v>6083</v>
      </c>
      <c r="B1106" s="832" t="s">
        <v>4992</v>
      </c>
      <c r="C1106" s="832" t="s">
        <v>4959</v>
      </c>
      <c r="D1106" s="832" t="s">
        <v>5069</v>
      </c>
      <c r="E1106" s="832" t="s">
        <v>5070</v>
      </c>
      <c r="F1106" s="849"/>
      <c r="G1106" s="849"/>
      <c r="H1106" s="849"/>
      <c r="I1106" s="849"/>
      <c r="J1106" s="849">
        <v>3</v>
      </c>
      <c r="K1106" s="849">
        <v>531</v>
      </c>
      <c r="L1106" s="849">
        <v>1</v>
      </c>
      <c r="M1106" s="849">
        <v>177</v>
      </c>
      <c r="N1106" s="849"/>
      <c r="O1106" s="849"/>
      <c r="P1106" s="837"/>
      <c r="Q1106" s="850"/>
    </row>
    <row r="1107" spans="1:17" ht="14.4" customHeight="1" x14ac:dyDescent="0.3">
      <c r="A1107" s="831" t="s">
        <v>6083</v>
      </c>
      <c r="B1107" s="832" t="s">
        <v>4992</v>
      </c>
      <c r="C1107" s="832" t="s">
        <v>4959</v>
      </c>
      <c r="D1107" s="832" t="s">
        <v>4989</v>
      </c>
      <c r="E1107" s="832" t="s">
        <v>4990</v>
      </c>
      <c r="F1107" s="849">
        <v>2</v>
      </c>
      <c r="G1107" s="849">
        <v>790</v>
      </c>
      <c r="H1107" s="849"/>
      <c r="I1107" s="849">
        <v>395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6083</v>
      </c>
      <c r="B1108" s="832" t="s">
        <v>4992</v>
      </c>
      <c r="C1108" s="832" t="s">
        <v>4959</v>
      </c>
      <c r="D1108" s="832" t="s">
        <v>5086</v>
      </c>
      <c r="E1108" s="832" t="s">
        <v>5087</v>
      </c>
      <c r="F1108" s="849">
        <v>2</v>
      </c>
      <c r="G1108" s="849">
        <v>1222</v>
      </c>
      <c r="H1108" s="849">
        <v>1.9614767255216694</v>
      </c>
      <c r="I1108" s="849">
        <v>611</v>
      </c>
      <c r="J1108" s="849">
        <v>1</v>
      </c>
      <c r="K1108" s="849">
        <v>623</v>
      </c>
      <c r="L1108" s="849">
        <v>1</v>
      </c>
      <c r="M1108" s="849">
        <v>623</v>
      </c>
      <c r="N1108" s="849"/>
      <c r="O1108" s="849"/>
      <c r="P1108" s="837"/>
      <c r="Q1108" s="850"/>
    </row>
    <row r="1109" spans="1:17" ht="14.4" customHeight="1" x14ac:dyDescent="0.3">
      <c r="A1109" s="831" t="s">
        <v>6083</v>
      </c>
      <c r="B1109" s="832" t="s">
        <v>4992</v>
      </c>
      <c r="C1109" s="832" t="s">
        <v>4959</v>
      </c>
      <c r="D1109" s="832" t="s">
        <v>5136</v>
      </c>
      <c r="E1109" s="832" t="s">
        <v>5087</v>
      </c>
      <c r="F1109" s="849">
        <v>2</v>
      </c>
      <c r="G1109" s="849">
        <v>1050</v>
      </c>
      <c r="H1109" s="849"/>
      <c r="I1109" s="849">
        <v>525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" customHeight="1" x14ac:dyDescent="0.3">
      <c r="A1110" s="831" t="s">
        <v>6084</v>
      </c>
      <c r="B1110" s="832" t="s">
        <v>4992</v>
      </c>
      <c r="C1110" s="832" t="s">
        <v>5026</v>
      </c>
      <c r="D1110" s="832" t="s">
        <v>5073</v>
      </c>
      <c r="E1110" s="832" t="s">
        <v>5074</v>
      </c>
      <c r="F1110" s="849">
        <v>8</v>
      </c>
      <c r="G1110" s="849">
        <v>7238</v>
      </c>
      <c r="H1110" s="849">
        <v>0.33333333333333331</v>
      </c>
      <c r="I1110" s="849">
        <v>904.75</v>
      </c>
      <c r="J1110" s="849">
        <v>24</v>
      </c>
      <c r="K1110" s="849">
        <v>21714</v>
      </c>
      <c r="L1110" s="849">
        <v>1</v>
      </c>
      <c r="M1110" s="849">
        <v>904.75</v>
      </c>
      <c r="N1110" s="849">
        <v>9</v>
      </c>
      <c r="O1110" s="849">
        <v>8142.75</v>
      </c>
      <c r="P1110" s="837">
        <v>0.375</v>
      </c>
      <c r="Q1110" s="850">
        <v>904.75</v>
      </c>
    </row>
    <row r="1111" spans="1:17" ht="14.4" customHeight="1" x14ac:dyDescent="0.3">
      <c r="A1111" s="831" t="s">
        <v>6084</v>
      </c>
      <c r="B1111" s="832" t="s">
        <v>4992</v>
      </c>
      <c r="C1111" s="832" t="s">
        <v>5026</v>
      </c>
      <c r="D1111" s="832" t="s">
        <v>5029</v>
      </c>
      <c r="E1111" s="832" t="s">
        <v>5030</v>
      </c>
      <c r="F1111" s="849">
        <v>1</v>
      </c>
      <c r="G1111" s="849">
        <v>242.64</v>
      </c>
      <c r="H1111" s="849">
        <v>1</v>
      </c>
      <c r="I1111" s="849">
        <v>242.64</v>
      </c>
      <c r="J1111" s="849">
        <v>1</v>
      </c>
      <c r="K1111" s="849">
        <v>242.64</v>
      </c>
      <c r="L1111" s="849">
        <v>1</v>
      </c>
      <c r="M1111" s="849">
        <v>242.64</v>
      </c>
      <c r="N1111" s="849">
        <v>1</v>
      </c>
      <c r="O1111" s="849">
        <v>242.64</v>
      </c>
      <c r="P1111" s="837">
        <v>1</v>
      </c>
      <c r="Q1111" s="850">
        <v>242.64</v>
      </c>
    </row>
    <row r="1112" spans="1:17" ht="14.4" customHeight="1" x14ac:dyDescent="0.3">
      <c r="A1112" s="831" t="s">
        <v>6084</v>
      </c>
      <c r="B1112" s="832" t="s">
        <v>4992</v>
      </c>
      <c r="C1112" s="832" t="s">
        <v>5026</v>
      </c>
      <c r="D1112" s="832" t="s">
        <v>5031</v>
      </c>
      <c r="E1112" s="832" t="s">
        <v>5032</v>
      </c>
      <c r="F1112" s="849"/>
      <c r="G1112" s="849"/>
      <c r="H1112" s="849"/>
      <c r="I1112" s="849"/>
      <c r="J1112" s="849">
        <v>1</v>
      </c>
      <c r="K1112" s="849">
        <v>242.64</v>
      </c>
      <c r="L1112" s="849">
        <v>1</v>
      </c>
      <c r="M1112" s="849">
        <v>242.64</v>
      </c>
      <c r="N1112" s="849"/>
      <c r="O1112" s="849"/>
      <c r="P1112" s="837"/>
      <c r="Q1112" s="850"/>
    </row>
    <row r="1113" spans="1:17" ht="14.4" customHeight="1" x14ac:dyDescent="0.3">
      <c r="A1113" s="831" t="s">
        <v>6084</v>
      </c>
      <c r="B1113" s="832" t="s">
        <v>4992</v>
      </c>
      <c r="C1113" s="832" t="s">
        <v>5026</v>
      </c>
      <c r="D1113" s="832" t="s">
        <v>5035</v>
      </c>
      <c r="E1113" s="832" t="s">
        <v>5034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4</v>
      </c>
      <c r="O1113" s="849">
        <v>1796</v>
      </c>
      <c r="P1113" s="837"/>
      <c r="Q1113" s="850">
        <v>449</v>
      </c>
    </row>
    <row r="1114" spans="1:17" ht="14.4" customHeight="1" x14ac:dyDescent="0.3">
      <c r="A1114" s="831" t="s">
        <v>6084</v>
      </c>
      <c r="B1114" s="832" t="s">
        <v>4992</v>
      </c>
      <c r="C1114" s="832" t="s">
        <v>5026</v>
      </c>
      <c r="D1114" s="832" t="s">
        <v>5036</v>
      </c>
      <c r="E1114" s="832" t="s">
        <v>5034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4</v>
      </c>
      <c r="O1114" s="849">
        <v>2000</v>
      </c>
      <c r="P1114" s="837"/>
      <c r="Q1114" s="850">
        <v>500</v>
      </c>
    </row>
    <row r="1115" spans="1:17" ht="14.4" customHeight="1" x14ac:dyDescent="0.3">
      <c r="A1115" s="831" t="s">
        <v>6084</v>
      </c>
      <c r="B1115" s="832" t="s">
        <v>4992</v>
      </c>
      <c r="C1115" s="832" t="s">
        <v>4959</v>
      </c>
      <c r="D1115" s="832" t="s">
        <v>4984</v>
      </c>
      <c r="E1115" s="832" t="s">
        <v>4985</v>
      </c>
      <c r="F1115" s="849">
        <v>1</v>
      </c>
      <c r="G1115" s="849">
        <v>189</v>
      </c>
      <c r="H1115" s="849">
        <v>0.48461538461538461</v>
      </c>
      <c r="I1115" s="849">
        <v>189</v>
      </c>
      <c r="J1115" s="849">
        <v>2</v>
      </c>
      <c r="K1115" s="849">
        <v>390</v>
      </c>
      <c r="L1115" s="849">
        <v>1</v>
      </c>
      <c r="M1115" s="849">
        <v>195</v>
      </c>
      <c r="N1115" s="849"/>
      <c r="O1115" s="849"/>
      <c r="P1115" s="837"/>
      <c r="Q1115" s="850"/>
    </row>
    <row r="1116" spans="1:17" ht="14.4" customHeight="1" x14ac:dyDescent="0.3">
      <c r="A1116" s="831" t="s">
        <v>6084</v>
      </c>
      <c r="B1116" s="832" t="s">
        <v>4992</v>
      </c>
      <c r="C1116" s="832" t="s">
        <v>4959</v>
      </c>
      <c r="D1116" s="832" t="s">
        <v>5122</v>
      </c>
      <c r="E1116" s="832" t="s">
        <v>5123</v>
      </c>
      <c r="F1116" s="849">
        <v>1</v>
      </c>
      <c r="G1116" s="849">
        <v>1140</v>
      </c>
      <c r="H1116" s="849">
        <v>0.49222797927461137</v>
      </c>
      <c r="I1116" s="849">
        <v>1140</v>
      </c>
      <c r="J1116" s="849">
        <v>2</v>
      </c>
      <c r="K1116" s="849">
        <v>2316</v>
      </c>
      <c r="L1116" s="849">
        <v>1</v>
      </c>
      <c r="M1116" s="849">
        <v>1158</v>
      </c>
      <c r="N1116" s="849">
        <v>1</v>
      </c>
      <c r="O1116" s="849">
        <v>1159</v>
      </c>
      <c r="P1116" s="837">
        <v>0.50043177892918822</v>
      </c>
      <c r="Q1116" s="850">
        <v>1159</v>
      </c>
    </row>
    <row r="1117" spans="1:17" ht="14.4" customHeight="1" x14ac:dyDescent="0.3">
      <c r="A1117" s="831" t="s">
        <v>6084</v>
      </c>
      <c r="B1117" s="832" t="s">
        <v>4992</v>
      </c>
      <c r="C1117" s="832" t="s">
        <v>4959</v>
      </c>
      <c r="D1117" s="832" t="s">
        <v>5041</v>
      </c>
      <c r="E1117" s="832" t="s">
        <v>5042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2</v>
      </c>
      <c r="O1117" s="849">
        <v>74</v>
      </c>
      <c r="P1117" s="837"/>
      <c r="Q1117" s="850">
        <v>37</v>
      </c>
    </row>
    <row r="1118" spans="1:17" ht="14.4" customHeight="1" x14ac:dyDescent="0.3">
      <c r="A1118" s="831" t="s">
        <v>6084</v>
      </c>
      <c r="B1118" s="832" t="s">
        <v>4992</v>
      </c>
      <c r="C1118" s="832" t="s">
        <v>4959</v>
      </c>
      <c r="D1118" s="832" t="s">
        <v>4960</v>
      </c>
      <c r="E1118" s="832" t="s">
        <v>4961</v>
      </c>
      <c r="F1118" s="849">
        <v>193</v>
      </c>
      <c r="G1118" s="849">
        <v>45355</v>
      </c>
      <c r="H1118" s="849">
        <v>0.7560552768007468</v>
      </c>
      <c r="I1118" s="849">
        <v>235</v>
      </c>
      <c r="J1118" s="849">
        <v>239</v>
      </c>
      <c r="K1118" s="849">
        <v>59989</v>
      </c>
      <c r="L1118" s="849">
        <v>1</v>
      </c>
      <c r="M1118" s="849">
        <v>251</v>
      </c>
      <c r="N1118" s="849">
        <v>210</v>
      </c>
      <c r="O1118" s="849">
        <v>52710</v>
      </c>
      <c r="P1118" s="837">
        <v>0.87866108786610875</v>
      </c>
      <c r="Q1118" s="850">
        <v>251</v>
      </c>
    </row>
    <row r="1119" spans="1:17" ht="14.4" customHeight="1" x14ac:dyDescent="0.3">
      <c r="A1119" s="831" t="s">
        <v>6084</v>
      </c>
      <c r="B1119" s="832" t="s">
        <v>4992</v>
      </c>
      <c r="C1119" s="832" t="s">
        <v>4959</v>
      </c>
      <c r="D1119" s="832" t="s">
        <v>4963</v>
      </c>
      <c r="E1119" s="832" t="s">
        <v>4964</v>
      </c>
      <c r="F1119" s="849">
        <v>45</v>
      </c>
      <c r="G1119" s="849">
        <v>5310</v>
      </c>
      <c r="H1119" s="849">
        <v>0.84285714285714286</v>
      </c>
      <c r="I1119" s="849">
        <v>118</v>
      </c>
      <c r="J1119" s="849">
        <v>50</v>
      </c>
      <c r="K1119" s="849">
        <v>6300</v>
      </c>
      <c r="L1119" s="849">
        <v>1</v>
      </c>
      <c r="M1119" s="849">
        <v>126</v>
      </c>
      <c r="N1119" s="849">
        <v>33</v>
      </c>
      <c r="O1119" s="849">
        <v>4158</v>
      </c>
      <c r="P1119" s="837">
        <v>0.66</v>
      </c>
      <c r="Q1119" s="850">
        <v>126</v>
      </c>
    </row>
    <row r="1120" spans="1:17" ht="14.4" customHeight="1" x14ac:dyDescent="0.3">
      <c r="A1120" s="831" t="s">
        <v>6084</v>
      </c>
      <c r="B1120" s="832" t="s">
        <v>4992</v>
      </c>
      <c r="C1120" s="832" t="s">
        <v>4959</v>
      </c>
      <c r="D1120" s="832" t="s">
        <v>5075</v>
      </c>
      <c r="E1120" s="832" t="s">
        <v>4990</v>
      </c>
      <c r="F1120" s="849">
        <v>5</v>
      </c>
      <c r="G1120" s="849">
        <v>1615</v>
      </c>
      <c r="H1120" s="849"/>
      <c r="I1120" s="849">
        <v>323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" customHeight="1" x14ac:dyDescent="0.3">
      <c r="A1121" s="831" t="s">
        <v>6084</v>
      </c>
      <c r="B1121" s="832" t="s">
        <v>4992</v>
      </c>
      <c r="C1121" s="832" t="s">
        <v>4959</v>
      </c>
      <c r="D1121" s="832" t="s">
        <v>5076</v>
      </c>
      <c r="E1121" s="832" t="s">
        <v>4979</v>
      </c>
      <c r="F1121" s="849">
        <v>3</v>
      </c>
      <c r="G1121" s="849">
        <v>1461</v>
      </c>
      <c r="H1121" s="849">
        <v>0.98383838383838385</v>
      </c>
      <c r="I1121" s="849">
        <v>487</v>
      </c>
      <c r="J1121" s="849">
        <v>3</v>
      </c>
      <c r="K1121" s="849">
        <v>1485</v>
      </c>
      <c r="L1121" s="849">
        <v>1</v>
      </c>
      <c r="M1121" s="849">
        <v>495</v>
      </c>
      <c r="N1121" s="849">
        <v>4</v>
      </c>
      <c r="O1121" s="849">
        <v>1980</v>
      </c>
      <c r="P1121" s="837">
        <v>1.3333333333333333</v>
      </c>
      <c r="Q1121" s="850">
        <v>495</v>
      </c>
    </row>
    <row r="1122" spans="1:17" ht="14.4" customHeight="1" x14ac:dyDescent="0.3">
      <c r="A1122" s="831" t="s">
        <v>6084</v>
      </c>
      <c r="B1122" s="832" t="s">
        <v>4992</v>
      </c>
      <c r="C1122" s="832" t="s">
        <v>4959</v>
      </c>
      <c r="D1122" s="832" t="s">
        <v>5077</v>
      </c>
      <c r="E1122" s="832" t="s">
        <v>5078</v>
      </c>
      <c r="F1122" s="849">
        <v>5</v>
      </c>
      <c r="G1122" s="849">
        <v>3400</v>
      </c>
      <c r="H1122" s="849">
        <v>1.6472868217054264</v>
      </c>
      <c r="I1122" s="849">
        <v>680</v>
      </c>
      <c r="J1122" s="849">
        <v>3</v>
      </c>
      <c r="K1122" s="849">
        <v>2064</v>
      </c>
      <c r="L1122" s="849">
        <v>1</v>
      </c>
      <c r="M1122" s="849">
        <v>688</v>
      </c>
      <c r="N1122" s="849">
        <v>3</v>
      </c>
      <c r="O1122" s="849">
        <v>2064</v>
      </c>
      <c r="P1122" s="837">
        <v>1</v>
      </c>
      <c r="Q1122" s="850">
        <v>688</v>
      </c>
    </row>
    <row r="1123" spans="1:17" ht="14.4" customHeight="1" x14ac:dyDescent="0.3">
      <c r="A1123" s="831" t="s">
        <v>6084</v>
      </c>
      <c r="B1123" s="832" t="s">
        <v>4992</v>
      </c>
      <c r="C1123" s="832" t="s">
        <v>4959</v>
      </c>
      <c r="D1123" s="832" t="s">
        <v>4978</v>
      </c>
      <c r="E1123" s="832" t="s">
        <v>4979</v>
      </c>
      <c r="F1123" s="849">
        <v>21</v>
      </c>
      <c r="G1123" s="849">
        <v>11739</v>
      </c>
      <c r="H1123" s="849">
        <v>0.86113556338028174</v>
      </c>
      <c r="I1123" s="849">
        <v>559</v>
      </c>
      <c r="J1123" s="849">
        <v>24</v>
      </c>
      <c r="K1123" s="849">
        <v>13632</v>
      </c>
      <c r="L1123" s="849">
        <v>1</v>
      </c>
      <c r="M1123" s="849">
        <v>568</v>
      </c>
      <c r="N1123" s="849">
        <v>22</v>
      </c>
      <c r="O1123" s="849">
        <v>12496</v>
      </c>
      <c r="P1123" s="837">
        <v>0.91666666666666663</v>
      </c>
      <c r="Q1123" s="850">
        <v>568</v>
      </c>
    </row>
    <row r="1124" spans="1:17" ht="14.4" customHeight="1" x14ac:dyDescent="0.3">
      <c r="A1124" s="831" t="s">
        <v>6084</v>
      </c>
      <c r="B1124" s="832" t="s">
        <v>4992</v>
      </c>
      <c r="C1124" s="832" t="s">
        <v>4959</v>
      </c>
      <c r="D1124" s="832" t="s">
        <v>5079</v>
      </c>
      <c r="E1124" s="832" t="s">
        <v>5078</v>
      </c>
      <c r="F1124" s="849">
        <v>3</v>
      </c>
      <c r="G1124" s="849">
        <v>2256</v>
      </c>
      <c r="H1124" s="849">
        <v>0.19763469119579502</v>
      </c>
      <c r="I1124" s="849">
        <v>752</v>
      </c>
      <c r="J1124" s="849">
        <v>15</v>
      </c>
      <c r="K1124" s="849">
        <v>11415</v>
      </c>
      <c r="L1124" s="849">
        <v>1</v>
      </c>
      <c r="M1124" s="849">
        <v>761</v>
      </c>
      <c r="N1124" s="849">
        <v>2</v>
      </c>
      <c r="O1124" s="849">
        <v>1522</v>
      </c>
      <c r="P1124" s="837">
        <v>0.13333333333333333</v>
      </c>
      <c r="Q1124" s="850">
        <v>761</v>
      </c>
    </row>
    <row r="1125" spans="1:17" ht="14.4" customHeight="1" x14ac:dyDescent="0.3">
      <c r="A1125" s="831" t="s">
        <v>6084</v>
      </c>
      <c r="B1125" s="832" t="s">
        <v>4992</v>
      </c>
      <c r="C1125" s="832" t="s">
        <v>4959</v>
      </c>
      <c r="D1125" s="832" t="s">
        <v>5124</v>
      </c>
      <c r="E1125" s="832" t="s">
        <v>5125</v>
      </c>
      <c r="F1125" s="849">
        <v>104</v>
      </c>
      <c r="G1125" s="849">
        <v>84136</v>
      </c>
      <c r="H1125" s="849">
        <v>0.79119804400978</v>
      </c>
      <c r="I1125" s="849">
        <v>809</v>
      </c>
      <c r="J1125" s="849">
        <v>130</v>
      </c>
      <c r="K1125" s="849">
        <v>106340</v>
      </c>
      <c r="L1125" s="849">
        <v>1</v>
      </c>
      <c r="M1125" s="849">
        <v>818</v>
      </c>
      <c r="N1125" s="849">
        <v>159</v>
      </c>
      <c r="O1125" s="849">
        <v>130062</v>
      </c>
      <c r="P1125" s="837">
        <v>1.2230769230769232</v>
      </c>
      <c r="Q1125" s="850">
        <v>818</v>
      </c>
    </row>
    <row r="1126" spans="1:17" ht="14.4" customHeight="1" x14ac:dyDescent="0.3">
      <c r="A1126" s="831" t="s">
        <v>6084</v>
      </c>
      <c r="B1126" s="832" t="s">
        <v>4992</v>
      </c>
      <c r="C1126" s="832" t="s">
        <v>4959</v>
      </c>
      <c r="D1126" s="832" t="s">
        <v>4980</v>
      </c>
      <c r="E1126" s="832" t="s">
        <v>4981</v>
      </c>
      <c r="F1126" s="849">
        <v>24</v>
      </c>
      <c r="G1126" s="849">
        <v>10776</v>
      </c>
      <c r="H1126" s="849">
        <v>1.4577922077922079</v>
      </c>
      <c r="I1126" s="849">
        <v>449</v>
      </c>
      <c r="J1126" s="849">
        <v>16</v>
      </c>
      <c r="K1126" s="849">
        <v>7392</v>
      </c>
      <c r="L1126" s="849">
        <v>1</v>
      </c>
      <c r="M1126" s="849">
        <v>462</v>
      </c>
      <c r="N1126" s="849">
        <v>13</v>
      </c>
      <c r="O1126" s="849">
        <v>6006</v>
      </c>
      <c r="P1126" s="837">
        <v>0.8125</v>
      </c>
      <c r="Q1126" s="850">
        <v>462</v>
      </c>
    </row>
    <row r="1127" spans="1:17" ht="14.4" customHeight="1" x14ac:dyDescent="0.3">
      <c r="A1127" s="831" t="s">
        <v>6084</v>
      </c>
      <c r="B1127" s="832" t="s">
        <v>4992</v>
      </c>
      <c r="C1127" s="832" t="s">
        <v>4959</v>
      </c>
      <c r="D1127" s="832" t="s">
        <v>4986</v>
      </c>
      <c r="E1127" s="832" t="s">
        <v>4987</v>
      </c>
      <c r="F1127" s="849">
        <v>1</v>
      </c>
      <c r="G1127" s="849">
        <v>437</v>
      </c>
      <c r="H1127" s="849">
        <v>0.97982062780269064</v>
      </c>
      <c r="I1127" s="849">
        <v>437</v>
      </c>
      <c r="J1127" s="849">
        <v>1</v>
      </c>
      <c r="K1127" s="849">
        <v>446</v>
      </c>
      <c r="L1127" s="849">
        <v>1</v>
      </c>
      <c r="M1127" s="849">
        <v>446</v>
      </c>
      <c r="N1127" s="849">
        <v>1</v>
      </c>
      <c r="O1127" s="849">
        <v>446</v>
      </c>
      <c r="P1127" s="837">
        <v>1</v>
      </c>
      <c r="Q1127" s="850">
        <v>446</v>
      </c>
    </row>
    <row r="1128" spans="1:17" ht="14.4" customHeight="1" x14ac:dyDescent="0.3">
      <c r="A1128" s="831" t="s">
        <v>6084</v>
      </c>
      <c r="B1128" s="832" t="s">
        <v>4992</v>
      </c>
      <c r="C1128" s="832" t="s">
        <v>4959</v>
      </c>
      <c r="D1128" s="832" t="s">
        <v>5080</v>
      </c>
      <c r="E1128" s="832" t="s">
        <v>5066</v>
      </c>
      <c r="F1128" s="849">
        <v>1</v>
      </c>
      <c r="G1128" s="849">
        <v>715</v>
      </c>
      <c r="H1128" s="849"/>
      <c r="I1128" s="849">
        <v>715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6084</v>
      </c>
      <c r="B1129" s="832" t="s">
        <v>4992</v>
      </c>
      <c r="C1129" s="832" t="s">
        <v>4959</v>
      </c>
      <c r="D1129" s="832" t="s">
        <v>4965</v>
      </c>
      <c r="E1129" s="832" t="s">
        <v>4966</v>
      </c>
      <c r="F1129" s="849">
        <v>24</v>
      </c>
      <c r="G1129" s="849">
        <v>5040</v>
      </c>
      <c r="H1129" s="849">
        <v>0.61689106487148104</v>
      </c>
      <c r="I1129" s="849">
        <v>210</v>
      </c>
      <c r="J1129" s="849">
        <v>38</v>
      </c>
      <c r="K1129" s="849">
        <v>8170</v>
      </c>
      <c r="L1129" s="849">
        <v>1</v>
      </c>
      <c r="M1129" s="849">
        <v>215</v>
      </c>
      <c r="N1129" s="849">
        <v>30</v>
      </c>
      <c r="O1129" s="849">
        <v>6450</v>
      </c>
      <c r="P1129" s="837">
        <v>0.78947368421052633</v>
      </c>
      <c r="Q1129" s="850">
        <v>215</v>
      </c>
    </row>
    <row r="1130" spans="1:17" ht="14.4" customHeight="1" x14ac:dyDescent="0.3">
      <c r="A1130" s="831" t="s">
        <v>6084</v>
      </c>
      <c r="B1130" s="832" t="s">
        <v>4992</v>
      </c>
      <c r="C1130" s="832" t="s">
        <v>4959</v>
      </c>
      <c r="D1130" s="832" t="s">
        <v>5047</v>
      </c>
      <c r="E1130" s="832" t="s">
        <v>5048</v>
      </c>
      <c r="F1130" s="849">
        <v>1</v>
      </c>
      <c r="G1130" s="849">
        <v>653</v>
      </c>
      <c r="H1130" s="849"/>
      <c r="I1130" s="849">
        <v>653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" customHeight="1" x14ac:dyDescent="0.3">
      <c r="A1131" s="831" t="s">
        <v>6084</v>
      </c>
      <c r="B1131" s="832" t="s">
        <v>4992</v>
      </c>
      <c r="C1131" s="832" t="s">
        <v>4959</v>
      </c>
      <c r="D1131" s="832" t="s">
        <v>5049</v>
      </c>
      <c r="E1131" s="832" t="s">
        <v>5050</v>
      </c>
      <c r="F1131" s="849">
        <v>9</v>
      </c>
      <c r="G1131" s="849">
        <v>2979</v>
      </c>
      <c r="H1131" s="849">
        <v>0.24043583535108959</v>
      </c>
      <c r="I1131" s="849">
        <v>331</v>
      </c>
      <c r="J1131" s="849">
        <v>35</v>
      </c>
      <c r="K1131" s="849">
        <v>12390</v>
      </c>
      <c r="L1131" s="849">
        <v>1</v>
      </c>
      <c r="M1131" s="849">
        <v>354</v>
      </c>
      <c r="N1131" s="849">
        <v>29</v>
      </c>
      <c r="O1131" s="849">
        <v>10295</v>
      </c>
      <c r="P1131" s="837">
        <v>0.83091202582728008</v>
      </c>
      <c r="Q1131" s="850">
        <v>355</v>
      </c>
    </row>
    <row r="1132" spans="1:17" ht="14.4" customHeight="1" x14ac:dyDescent="0.3">
      <c r="A1132" s="831" t="s">
        <v>6084</v>
      </c>
      <c r="B1132" s="832" t="s">
        <v>4992</v>
      </c>
      <c r="C1132" s="832" t="s">
        <v>4959</v>
      </c>
      <c r="D1132" s="832" t="s">
        <v>4967</v>
      </c>
      <c r="E1132" s="832" t="s">
        <v>4968</v>
      </c>
      <c r="F1132" s="849">
        <v>218</v>
      </c>
      <c r="G1132" s="849">
        <v>18530</v>
      </c>
      <c r="H1132" s="849">
        <v>0.58760107816711593</v>
      </c>
      <c r="I1132" s="849">
        <v>85</v>
      </c>
      <c r="J1132" s="849">
        <v>371</v>
      </c>
      <c r="K1132" s="849">
        <v>31535</v>
      </c>
      <c r="L1132" s="849">
        <v>1</v>
      </c>
      <c r="M1132" s="849">
        <v>85</v>
      </c>
      <c r="N1132" s="849">
        <v>271</v>
      </c>
      <c r="O1132" s="849">
        <v>23035</v>
      </c>
      <c r="P1132" s="837">
        <v>0.73045822102425872</v>
      </c>
      <c r="Q1132" s="850">
        <v>85</v>
      </c>
    </row>
    <row r="1133" spans="1:17" ht="14.4" customHeight="1" x14ac:dyDescent="0.3">
      <c r="A1133" s="831" t="s">
        <v>6084</v>
      </c>
      <c r="B1133" s="832" t="s">
        <v>4992</v>
      </c>
      <c r="C1133" s="832" t="s">
        <v>4959</v>
      </c>
      <c r="D1133" s="832" t="s">
        <v>5051</v>
      </c>
      <c r="E1133" s="832" t="s">
        <v>5052</v>
      </c>
      <c r="F1133" s="849"/>
      <c r="G1133" s="849"/>
      <c r="H1133" s="849"/>
      <c r="I1133" s="849"/>
      <c r="J1133" s="849">
        <v>7</v>
      </c>
      <c r="K1133" s="849">
        <v>5033</v>
      </c>
      <c r="L1133" s="849">
        <v>1</v>
      </c>
      <c r="M1133" s="849">
        <v>719</v>
      </c>
      <c r="N1133" s="849">
        <v>1</v>
      </c>
      <c r="O1133" s="849">
        <v>720</v>
      </c>
      <c r="P1133" s="837">
        <v>0.14305583151202067</v>
      </c>
      <c r="Q1133" s="850">
        <v>720</v>
      </c>
    </row>
    <row r="1134" spans="1:17" ht="14.4" customHeight="1" x14ac:dyDescent="0.3">
      <c r="A1134" s="831" t="s">
        <v>6084</v>
      </c>
      <c r="B1134" s="832" t="s">
        <v>4992</v>
      </c>
      <c r="C1134" s="832" t="s">
        <v>4959</v>
      </c>
      <c r="D1134" s="832" t="s">
        <v>5126</v>
      </c>
      <c r="E1134" s="832" t="s">
        <v>5125</v>
      </c>
      <c r="F1134" s="849">
        <v>61</v>
      </c>
      <c r="G1134" s="849">
        <v>57035</v>
      </c>
      <c r="H1134" s="849">
        <v>0.41604662698412698</v>
      </c>
      <c r="I1134" s="849">
        <v>935</v>
      </c>
      <c r="J1134" s="849">
        <v>144</v>
      </c>
      <c r="K1134" s="849">
        <v>137088</v>
      </c>
      <c r="L1134" s="849">
        <v>1</v>
      </c>
      <c r="M1134" s="849">
        <v>952</v>
      </c>
      <c r="N1134" s="849">
        <v>69</v>
      </c>
      <c r="O1134" s="849">
        <v>65688</v>
      </c>
      <c r="P1134" s="837">
        <v>0.47916666666666669</v>
      </c>
      <c r="Q1134" s="850">
        <v>952</v>
      </c>
    </row>
    <row r="1135" spans="1:17" ht="14.4" customHeight="1" x14ac:dyDescent="0.3">
      <c r="A1135" s="831" t="s">
        <v>6084</v>
      </c>
      <c r="B1135" s="832" t="s">
        <v>4992</v>
      </c>
      <c r="C1135" s="832" t="s">
        <v>4959</v>
      </c>
      <c r="D1135" s="832" t="s">
        <v>5057</v>
      </c>
      <c r="E1135" s="832" t="s">
        <v>5058</v>
      </c>
      <c r="F1135" s="849">
        <v>88</v>
      </c>
      <c r="G1135" s="849">
        <v>10032</v>
      </c>
      <c r="H1135" s="849">
        <v>0.43092783505154642</v>
      </c>
      <c r="I1135" s="849">
        <v>114</v>
      </c>
      <c r="J1135" s="849">
        <v>194</v>
      </c>
      <c r="K1135" s="849">
        <v>23280</v>
      </c>
      <c r="L1135" s="849">
        <v>1</v>
      </c>
      <c r="M1135" s="849">
        <v>120</v>
      </c>
      <c r="N1135" s="849">
        <v>230</v>
      </c>
      <c r="O1135" s="849">
        <v>27600</v>
      </c>
      <c r="P1135" s="837">
        <v>1.1855670103092784</v>
      </c>
      <c r="Q1135" s="850">
        <v>120</v>
      </c>
    </row>
    <row r="1136" spans="1:17" ht="14.4" customHeight="1" x14ac:dyDescent="0.3">
      <c r="A1136" s="831" t="s">
        <v>6084</v>
      </c>
      <c r="B1136" s="832" t="s">
        <v>4992</v>
      </c>
      <c r="C1136" s="832" t="s">
        <v>4959</v>
      </c>
      <c r="D1136" s="832" t="s">
        <v>5127</v>
      </c>
      <c r="E1136" s="832" t="s">
        <v>5125</v>
      </c>
      <c r="F1136" s="849">
        <v>35</v>
      </c>
      <c r="G1136" s="849">
        <v>25795</v>
      </c>
      <c r="H1136" s="849">
        <v>0.78691275167785235</v>
      </c>
      <c r="I1136" s="849">
        <v>737</v>
      </c>
      <c r="J1136" s="849">
        <v>44</v>
      </c>
      <c r="K1136" s="849">
        <v>32780</v>
      </c>
      <c r="L1136" s="849">
        <v>1</v>
      </c>
      <c r="M1136" s="849">
        <v>745</v>
      </c>
      <c r="N1136" s="849">
        <v>36</v>
      </c>
      <c r="O1136" s="849">
        <v>26820</v>
      </c>
      <c r="P1136" s="837">
        <v>0.81818181818181823</v>
      </c>
      <c r="Q1136" s="850">
        <v>745</v>
      </c>
    </row>
    <row r="1137" spans="1:17" ht="14.4" customHeight="1" x14ac:dyDescent="0.3">
      <c r="A1137" s="831" t="s">
        <v>6084</v>
      </c>
      <c r="B1137" s="832" t="s">
        <v>4992</v>
      </c>
      <c r="C1137" s="832" t="s">
        <v>4959</v>
      </c>
      <c r="D1137" s="832" t="s">
        <v>5128</v>
      </c>
      <c r="E1137" s="832" t="s">
        <v>5129</v>
      </c>
      <c r="F1137" s="849">
        <v>0</v>
      </c>
      <c r="G1137" s="849">
        <v>0</v>
      </c>
      <c r="H1137" s="849"/>
      <c r="I1137" s="849"/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" customHeight="1" x14ac:dyDescent="0.3">
      <c r="A1138" s="831" t="s">
        <v>6084</v>
      </c>
      <c r="B1138" s="832" t="s">
        <v>4992</v>
      </c>
      <c r="C1138" s="832" t="s">
        <v>4959</v>
      </c>
      <c r="D1138" s="832" t="s">
        <v>5130</v>
      </c>
      <c r="E1138" s="832" t="s">
        <v>5131</v>
      </c>
      <c r="F1138" s="849">
        <v>94</v>
      </c>
      <c r="G1138" s="849">
        <v>49538</v>
      </c>
      <c r="H1138" s="849">
        <v>0.58858195211786368</v>
      </c>
      <c r="I1138" s="849">
        <v>527</v>
      </c>
      <c r="J1138" s="849">
        <v>155</v>
      </c>
      <c r="K1138" s="849">
        <v>84165</v>
      </c>
      <c r="L1138" s="849">
        <v>1</v>
      </c>
      <c r="M1138" s="849">
        <v>543</v>
      </c>
      <c r="N1138" s="849">
        <v>126</v>
      </c>
      <c r="O1138" s="849">
        <v>68418</v>
      </c>
      <c r="P1138" s="837">
        <v>0.81290322580645158</v>
      </c>
      <c r="Q1138" s="850">
        <v>543</v>
      </c>
    </row>
    <row r="1139" spans="1:17" ht="14.4" customHeight="1" x14ac:dyDescent="0.3">
      <c r="A1139" s="831" t="s">
        <v>6084</v>
      </c>
      <c r="B1139" s="832" t="s">
        <v>4992</v>
      </c>
      <c r="C1139" s="832" t="s">
        <v>4959</v>
      </c>
      <c r="D1139" s="832" t="s">
        <v>4969</v>
      </c>
      <c r="E1139" s="832" t="s">
        <v>4970</v>
      </c>
      <c r="F1139" s="849">
        <v>9</v>
      </c>
      <c r="G1139" s="849">
        <v>2691</v>
      </c>
      <c r="H1139" s="849">
        <v>0.58436482084690555</v>
      </c>
      <c r="I1139" s="849">
        <v>299</v>
      </c>
      <c r="J1139" s="849">
        <v>15</v>
      </c>
      <c r="K1139" s="849">
        <v>4605</v>
      </c>
      <c r="L1139" s="849">
        <v>1</v>
      </c>
      <c r="M1139" s="849">
        <v>307</v>
      </c>
      <c r="N1139" s="849"/>
      <c r="O1139" s="849"/>
      <c r="P1139" s="837"/>
      <c r="Q1139" s="850"/>
    </row>
    <row r="1140" spans="1:17" ht="14.4" customHeight="1" x14ac:dyDescent="0.3">
      <c r="A1140" s="831" t="s">
        <v>6084</v>
      </c>
      <c r="B1140" s="832" t="s">
        <v>4992</v>
      </c>
      <c r="C1140" s="832" t="s">
        <v>4959</v>
      </c>
      <c r="D1140" s="832" t="s">
        <v>5081</v>
      </c>
      <c r="E1140" s="832" t="s">
        <v>4966</v>
      </c>
      <c r="F1140" s="849">
        <v>9</v>
      </c>
      <c r="G1140" s="849">
        <v>1566</v>
      </c>
      <c r="H1140" s="849">
        <v>1.0997191011235956</v>
      </c>
      <c r="I1140" s="849">
        <v>174</v>
      </c>
      <c r="J1140" s="849">
        <v>8</v>
      </c>
      <c r="K1140" s="849">
        <v>1424</v>
      </c>
      <c r="L1140" s="849">
        <v>1</v>
      </c>
      <c r="M1140" s="849">
        <v>178</v>
      </c>
      <c r="N1140" s="849">
        <v>7</v>
      </c>
      <c r="O1140" s="849">
        <v>1246</v>
      </c>
      <c r="P1140" s="837">
        <v>0.875</v>
      </c>
      <c r="Q1140" s="850">
        <v>178</v>
      </c>
    </row>
    <row r="1141" spans="1:17" ht="14.4" customHeight="1" x14ac:dyDescent="0.3">
      <c r="A1141" s="831" t="s">
        <v>6084</v>
      </c>
      <c r="B1141" s="832" t="s">
        <v>4992</v>
      </c>
      <c r="C1141" s="832" t="s">
        <v>4959</v>
      </c>
      <c r="D1141" s="832" t="s">
        <v>4971</v>
      </c>
      <c r="E1141" s="832" t="s">
        <v>4970</v>
      </c>
      <c r="F1141" s="849">
        <v>34</v>
      </c>
      <c r="G1141" s="849">
        <v>12614</v>
      </c>
      <c r="H1141" s="849">
        <v>0.62631578947368416</v>
      </c>
      <c r="I1141" s="849">
        <v>371</v>
      </c>
      <c r="J1141" s="849">
        <v>53</v>
      </c>
      <c r="K1141" s="849">
        <v>20140</v>
      </c>
      <c r="L1141" s="849">
        <v>1</v>
      </c>
      <c r="M1141" s="849">
        <v>380</v>
      </c>
      <c r="N1141" s="849">
        <v>37</v>
      </c>
      <c r="O1141" s="849">
        <v>14060</v>
      </c>
      <c r="P1141" s="837">
        <v>0.69811320754716977</v>
      </c>
      <c r="Q1141" s="850">
        <v>380</v>
      </c>
    </row>
    <row r="1142" spans="1:17" ht="14.4" customHeight="1" x14ac:dyDescent="0.3">
      <c r="A1142" s="831" t="s">
        <v>6084</v>
      </c>
      <c r="B1142" s="832" t="s">
        <v>4992</v>
      </c>
      <c r="C1142" s="832" t="s">
        <v>4959</v>
      </c>
      <c r="D1142" s="832" t="s">
        <v>5065</v>
      </c>
      <c r="E1142" s="832" t="s">
        <v>5066</v>
      </c>
      <c r="F1142" s="849">
        <v>1</v>
      </c>
      <c r="G1142" s="849">
        <v>606</v>
      </c>
      <c r="H1142" s="849">
        <v>8.1715210355987056E-2</v>
      </c>
      <c r="I1142" s="849">
        <v>606</v>
      </c>
      <c r="J1142" s="849">
        <v>12</v>
      </c>
      <c r="K1142" s="849">
        <v>7416</v>
      </c>
      <c r="L1142" s="849">
        <v>1</v>
      </c>
      <c r="M1142" s="849">
        <v>618</v>
      </c>
      <c r="N1142" s="849">
        <v>16</v>
      </c>
      <c r="O1142" s="849">
        <v>9904</v>
      </c>
      <c r="P1142" s="837">
        <v>1.3354908306364617</v>
      </c>
      <c r="Q1142" s="850">
        <v>619</v>
      </c>
    </row>
    <row r="1143" spans="1:17" ht="14.4" customHeight="1" x14ac:dyDescent="0.3">
      <c r="A1143" s="831" t="s">
        <v>6084</v>
      </c>
      <c r="B1143" s="832" t="s">
        <v>4992</v>
      </c>
      <c r="C1143" s="832" t="s">
        <v>4959</v>
      </c>
      <c r="D1143" s="832" t="s">
        <v>5132</v>
      </c>
      <c r="E1143" s="832" t="s">
        <v>5133</v>
      </c>
      <c r="F1143" s="849">
        <v>2</v>
      </c>
      <c r="G1143" s="849">
        <v>200</v>
      </c>
      <c r="H1143" s="849">
        <v>2</v>
      </c>
      <c r="I1143" s="849">
        <v>100</v>
      </c>
      <c r="J1143" s="849">
        <v>1</v>
      </c>
      <c r="K1143" s="849">
        <v>100</v>
      </c>
      <c r="L1143" s="849">
        <v>1</v>
      </c>
      <c r="M1143" s="849">
        <v>100</v>
      </c>
      <c r="N1143" s="849"/>
      <c r="O1143" s="849"/>
      <c r="P1143" s="837"/>
      <c r="Q1143" s="850"/>
    </row>
    <row r="1144" spans="1:17" ht="14.4" customHeight="1" x14ac:dyDescent="0.3">
      <c r="A1144" s="831" t="s">
        <v>6084</v>
      </c>
      <c r="B1144" s="832" t="s">
        <v>4992</v>
      </c>
      <c r="C1144" s="832" t="s">
        <v>4959</v>
      </c>
      <c r="D1144" s="832" t="s">
        <v>5134</v>
      </c>
      <c r="E1144" s="832" t="s">
        <v>5125</v>
      </c>
      <c r="F1144" s="849"/>
      <c r="G1144" s="849"/>
      <c r="H1144" s="849"/>
      <c r="I1144" s="849"/>
      <c r="J1144" s="849">
        <v>19</v>
      </c>
      <c r="K1144" s="849">
        <v>19665</v>
      </c>
      <c r="L1144" s="849">
        <v>1</v>
      </c>
      <c r="M1144" s="849">
        <v>1035</v>
      </c>
      <c r="N1144" s="849"/>
      <c r="O1144" s="849"/>
      <c r="P1144" s="837"/>
      <c r="Q1144" s="850"/>
    </row>
    <row r="1145" spans="1:17" ht="14.4" customHeight="1" x14ac:dyDescent="0.3">
      <c r="A1145" s="831" t="s">
        <v>6084</v>
      </c>
      <c r="B1145" s="832" t="s">
        <v>4992</v>
      </c>
      <c r="C1145" s="832" t="s">
        <v>4959</v>
      </c>
      <c r="D1145" s="832" t="s">
        <v>5067</v>
      </c>
      <c r="E1145" s="832" t="s">
        <v>4981</v>
      </c>
      <c r="F1145" s="849">
        <v>1</v>
      </c>
      <c r="G1145" s="849">
        <v>340</v>
      </c>
      <c r="H1145" s="849"/>
      <c r="I1145" s="849">
        <v>340</v>
      </c>
      <c r="J1145" s="849"/>
      <c r="K1145" s="849"/>
      <c r="L1145" s="849"/>
      <c r="M1145" s="849"/>
      <c r="N1145" s="849">
        <v>5</v>
      </c>
      <c r="O1145" s="849">
        <v>1765</v>
      </c>
      <c r="P1145" s="837"/>
      <c r="Q1145" s="850">
        <v>353</v>
      </c>
    </row>
    <row r="1146" spans="1:17" ht="14.4" customHeight="1" x14ac:dyDescent="0.3">
      <c r="A1146" s="831" t="s">
        <v>6084</v>
      </c>
      <c r="B1146" s="832" t="s">
        <v>4992</v>
      </c>
      <c r="C1146" s="832" t="s">
        <v>4959</v>
      </c>
      <c r="D1146" s="832" t="s">
        <v>5135</v>
      </c>
      <c r="E1146" s="832" t="s">
        <v>5125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2</v>
      </c>
      <c r="O1146" s="849">
        <v>1758</v>
      </c>
      <c r="P1146" s="837"/>
      <c r="Q1146" s="850">
        <v>879</v>
      </c>
    </row>
    <row r="1147" spans="1:17" ht="14.4" customHeight="1" x14ac:dyDescent="0.3">
      <c r="A1147" s="831" t="s">
        <v>6084</v>
      </c>
      <c r="B1147" s="832" t="s">
        <v>4992</v>
      </c>
      <c r="C1147" s="832" t="s">
        <v>4959</v>
      </c>
      <c r="D1147" s="832" t="s">
        <v>5084</v>
      </c>
      <c r="E1147" s="832" t="s">
        <v>5085</v>
      </c>
      <c r="F1147" s="849">
        <v>3</v>
      </c>
      <c r="G1147" s="849">
        <v>1785</v>
      </c>
      <c r="H1147" s="849"/>
      <c r="I1147" s="849">
        <v>595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6084</v>
      </c>
      <c r="B1148" s="832" t="s">
        <v>4992</v>
      </c>
      <c r="C1148" s="832" t="s">
        <v>4959</v>
      </c>
      <c r="D1148" s="832" t="s">
        <v>5069</v>
      </c>
      <c r="E1148" s="832" t="s">
        <v>5070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177</v>
      </c>
      <c r="P1148" s="837"/>
      <c r="Q1148" s="850">
        <v>177</v>
      </c>
    </row>
    <row r="1149" spans="1:17" ht="14.4" customHeight="1" x14ac:dyDescent="0.3">
      <c r="A1149" s="831" t="s">
        <v>6084</v>
      </c>
      <c r="B1149" s="832" t="s">
        <v>4992</v>
      </c>
      <c r="C1149" s="832" t="s">
        <v>4959</v>
      </c>
      <c r="D1149" s="832" t="s">
        <v>4989</v>
      </c>
      <c r="E1149" s="832" t="s">
        <v>4990</v>
      </c>
      <c r="F1149" s="849">
        <v>2</v>
      </c>
      <c r="G1149" s="849">
        <v>790</v>
      </c>
      <c r="H1149" s="849">
        <v>0.3910891089108911</v>
      </c>
      <c r="I1149" s="849">
        <v>395</v>
      </c>
      <c r="J1149" s="849">
        <v>5</v>
      </c>
      <c r="K1149" s="849">
        <v>2020</v>
      </c>
      <c r="L1149" s="849">
        <v>1</v>
      </c>
      <c r="M1149" s="849">
        <v>404</v>
      </c>
      <c r="N1149" s="849">
        <v>6</v>
      </c>
      <c r="O1149" s="849">
        <v>2424</v>
      </c>
      <c r="P1149" s="837">
        <v>1.2</v>
      </c>
      <c r="Q1149" s="850">
        <v>404</v>
      </c>
    </row>
    <row r="1150" spans="1:17" ht="14.4" customHeight="1" x14ac:dyDescent="0.3">
      <c r="A1150" s="831" t="s">
        <v>6084</v>
      </c>
      <c r="B1150" s="832" t="s">
        <v>4992</v>
      </c>
      <c r="C1150" s="832" t="s">
        <v>4959</v>
      </c>
      <c r="D1150" s="832" t="s">
        <v>5086</v>
      </c>
      <c r="E1150" s="832" t="s">
        <v>5087</v>
      </c>
      <c r="F1150" s="849"/>
      <c r="G1150" s="849"/>
      <c r="H1150" s="849"/>
      <c r="I1150" s="849"/>
      <c r="J1150" s="849">
        <v>2</v>
      </c>
      <c r="K1150" s="849">
        <v>1246</v>
      </c>
      <c r="L1150" s="849">
        <v>1</v>
      </c>
      <c r="M1150" s="849">
        <v>623</v>
      </c>
      <c r="N1150" s="849"/>
      <c r="O1150" s="849"/>
      <c r="P1150" s="837"/>
      <c r="Q1150" s="850"/>
    </row>
    <row r="1151" spans="1:17" ht="14.4" customHeight="1" x14ac:dyDescent="0.3">
      <c r="A1151" s="831" t="s">
        <v>6084</v>
      </c>
      <c r="B1151" s="832" t="s">
        <v>4992</v>
      </c>
      <c r="C1151" s="832" t="s">
        <v>4959</v>
      </c>
      <c r="D1151" s="832" t="s">
        <v>5136</v>
      </c>
      <c r="E1151" s="832" t="s">
        <v>5087</v>
      </c>
      <c r="F1151" s="849"/>
      <c r="G1151" s="849"/>
      <c r="H1151" s="849"/>
      <c r="I1151" s="849"/>
      <c r="J1151" s="849">
        <v>1</v>
      </c>
      <c r="K1151" s="849">
        <v>537</v>
      </c>
      <c r="L1151" s="849">
        <v>1</v>
      </c>
      <c r="M1151" s="849">
        <v>537</v>
      </c>
      <c r="N1151" s="849"/>
      <c r="O1151" s="849"/>
      <c r="P1151" s="837"/>
      <c r="Q1151" s="850"/>
    </row>
    <row r="1152" spans="1:17" ht="14.4" customHeight="1" x14ac:dyDescent="0.3">
      <c r="A1152" s="831" t="s">
        <v>6084</v>
      </c>
      <c r="B1152" s="832" t="s">
        <v>4992</v>
      </c>
      <c r="C1152" s="832" t="s">
        <v>4959</v>
      </c>
      <c r="D1152" s="832" t="s">
        <v>5071</v>
      </c>
      <c r="E1152" s="832" t="s">
        <v>5072</v>
      </c>
      <c r="F1152" s="849">
        <v>1</v>
      </c>
      <c r="G1152" s="849">
        <v>1260</v>
      </c>
      <c r="H1152" s="849"/>
      <c r="I1152" s="849">
        <v>1260</v>
      </c>
      <c r="J1152" s="849"/>
      <c r="K1152" s="849"/>
      <c r="L1152" s="849"/>
      <c r="M1152" s="849"/>
      <c r="N1152" s="849">
        <v>2</v>
      </c>
      <c r="O1152" s="849">
        <v>2592</v>
      </c>
      <c r="P1152" s="837"/>
      <c r="Q1152" s="850">
        <v>1296</v>
      </c>
    </row>
    <row r="1153" spans="1:17" ht="14.4" customHeight="1" x14ac:dyDescent="0.3">
      <c r="A1153" s="831" t="s">
        <v>6085</v>
      </c>
      <c r="B1153" s="832" t="s">
        <v>4992</v>
      </c>
      <c r="C1153" s="832" t="s">
        <v>4959</v>
      </c>
      <c r="D1153" s="832" t="s">
        <v>4960</v>
      </c>
      <c r="E1153" s="832" t="s">
        <v>4961</v>
      </c>
      <c r="F1153" s="849">
        <v>94</v>
      </c>
      <c r="G1153" s="849">
        <v>22090</v>
      </c>
      <c r="H1153" s="849">
        <v>1.7960809821936743</v>
      </c>
      <c r="I1153" s="849">
        <v>235</v>
      </c>
      <c r="J1153" s="849">
        <v>49</v>
      </c>
      <c r="K1153" s="849">
        <v>12299</v>
      </c>
      <c r="L1153" s="849">
        <v>1</v>
      </c>
      <c r="M1153" s="849">
        <v>251</v>
      </c>
      <c r="N1153" s="849">
        <v>114</v>
      </c>
      <c r="O1153" s="849">
        <v>28614</v>
      </c>
      <c r="P1153" s="837">
        <v>2.3265306122448979</v>
      </c>
      <c r="Q1153" s="850">
        <v>251</v>
      </c>
    </row>
    <row r="1154" spans="1:17" ht="14.4" customHeight="1" x14ac:dyDescent="0.3">
      <c r="A1154" s="831" t="s">
        <v>6085</v>
      </c>
      <c r="B1154" s="832" t="s">
        <v>4992</v>
      </c>
      <c r="C1154" s="832" t="s">
        <v>4959</v>
      </c>
      <c r="D1154" s="832" t="s">
        <v>4963</v>
      </c>
      <c r="E1154" s="832" t="s">
        <v>4964</v>
      </c>
      <c r="F1154" s="849">
        <v>78</v>
      </c>
      <c r="G1154" s="849">
        <v>9204</v>
      </c>
      <c r="H1154" s="849">
        <v>1.7816492450638792</v>
      </c>
      <c r="I1154" s="849">
        <v>118</v>
      </c>
      <c r="J1154" s="849">
        <v>41</v>
      </c>
      <c r="K1154" s="849">
        <v>5166</v>
      </c>
      <c r="L1154" s="849">
        <v>1</v>
      </c>
      <c r="M1154" s="849">
        <v>126</v>
      </c>
      <c r="N1154" s="849">
        <v>114</v>
      </c>
      <c r="O1154" s="849">
        <v>14364</v>
      </c>
      <c r="P1154" s="837">
        <v>2.7804878048780486</v>
      </c>
      <c r="Q1154" s="850">
        <v>126</v>
      </c>
    </row>
    <row r="1155" spans="1:17" ht="14.4" customHeight="1" x14ac:dyDescent="0.3">
      <c r="A1155" s="831" t="s">
        <v>6085</v>
      </c>
      <c r="B1155" s="832" t="s">
        <v>4992</v>
      </c>
      <c r="C1155" s="832" t="s">
        <v>4959</v>
      </c>
      <c r="D1155" s="832" t="s">
        <v>5075</v>
      </c>
      <c r="E1155" s="832" t="s">
        <v>4990</v>
      </c>
      <c r="F1155" s="849">
        <v>2</v>
      </c>
      <c r="G1155" s="849">
        <v>646</v>
      </c>
      <c r="H1155" s="849">
        <v>1.9516616314199395</v>
      </c>
      <c r="I1155" s="849">
        <v>323</v>
      </c>
      <c r="J1155" s="849">
        <v>1</v>
      </c>
      <c r="K1155" s="849">
        <v>331</v>
      </c>
      <c r="L1155" s="849">
        <v>1</v>
      </c>
      <c r="M1155" s="849">
        <v>331</v>
      </c>
      <c r="N1155" s="849"/>
      <c r="O1155" s="849"/>
      <c r="P1155" s="837"/>
      <c r="Q1155" s="850"/>
    </row>
    <row r="1156" spans="1:17" ht="14.4" customHeight="1" x14ac:dyDescent="0.3">
      <c r="A1156" s="831" t="s">
        <v>6085</v>
      </c>
      <c r="B1156" s="832" t="s">
        <v>4992</v>
      </c>
      <c r="C1156" s="832" t="s">
        <v>4959</v>
      </c>
      <c r="D1156" s="832" t="s">
        <v>5076</v>
      </c>
      <c r="E1156" s="832" t="s">
        <v>4979</v>
      </c>
      <c r="F1156" s="849">
        <v>5</v>
      </c>
      <c r="G1156" s="849">
        <v>2435</v>
      </c>
      <c r="H1156" s="849">
        <v>2.4595959595959598</v>
      </c>
      <c r="I1156" s="849">
        <v>487</v>
      </c>
      <c r="J1156" s="849">
        <v>2</v>
      </c>
      <c r="K1156" s="849">
        <v>990</v>
      </c>
      <c r="L1156" s="849">
        <v>1</v>
      </c>
      <c r="M1156" s="849">
        <v>495</v>
      </c>
      <c r="N1156" s="849">
        <v>1</v>
      </c>
      <c r="O1156" s="849">
        <v>495</v>
      </c>
      <c r="P1156" s="837">
        <v>0.5</v>
      </c>
      <c r="Q1156" s="850">
        <v>495</v>
      </c>
    </row>
    <row r="1157" spans="1:17" ht="14.4" customHeight="1" x14ac:dyDescent="0.3">
      <c r="A1157" s="831" t="s">
        <v>6085</v>
      </c>
      <c r="B1157" s="832" t="s">
        <v>4992</v>
      </c>
      <c r="C1157" s="832" t="s">
        <v>4959</v>
      </c>
      <c r="D1157" s="832" t="s">
        <v>4978</v>
      </c>
      <c r="E1157" s="832" t="s">
        <v>4979</v>
      </c>
      <c r="F1157" s="849"/>
      <c r="G1157" s="849"/>
      <c r="H1157" s="849"/>
      <c r="I1157" s="849"/>
      <c r="J1157" s="849">
        <v>3</v>
      </c>
      <c r="K1157" s="849">
        <v>1704</v>
      </c>
      <c r="L1157" s="849">
        <v>1</v>
      </c>
      <c r="M1157" s="849">
        <v>568</v>
      </c>
      <c r="N1157" s="849"/>
      <c r="O1157" s="849"/>
      <c r="P1157" s="837"/>
      <c r="Q1157" s="850"/>
    </row>
    <row r="1158" spans="1:17" ht="14.4" customHeight="1" x14ac:dyDescent="0.3">
      <c r="A1158" s="831" t="s">
        <v>6085</v>
      </c>
      <c r="B1158" s="832" t="s">
        <v>4992</v>
      </c>
      <c r="C1158" s="832" t="s">
        <v>4959</v>
      </c>
      <c r="D1158" s="832" t="s">
        <v>5079</v>
      </c>
      <c r="E1158" s="832" t="s">
        <v>5078</v>
      </c>
      <c r="F1158" s="849">
        <v>4</v>
      </c>
      <c r="G1158" s="849">
        <v>3008</v>
      </c>
      <c r="H1158" s="849"/>
      <c r="I1158" s="849">
        <v>752</v>
      </c>
      <c r="J1158" s="849"/>
      <c r="K1158" s="849"/>
      <c r="L1158" s="849"/>
      <c r="M1158" s="849"/>
      <c r="N1158" s="849"/>
      <c r="O1158" s="849"/>
      <c r="P1158" s="837"/>
      <c r="Q1158" s="850"/>
    </row>
    <row r="1159" spans="1:17" ht="14.4" customHeight="1" x14ac:dyDescent="0.3">
      <c r="A1159" s="831" t="s">
        <v>6085</v>
      </c>
      <c r="B1159" s="832" t="s">
        <v>4992</v>
      </c>
      <c r="C1159" s="832" t="s">
        <v>4959</v>
      </c>
      <c r="D1159" s="832" t="s">
        <v>5124</v>
      </c>
      <c r="E1159" s="832" t="s">
        <v>5125</v>
      </c>
      <c r="F1159" s="849">
        <v>21</v>
      </c>
      <c r="G1159" s="849">
        <v>16989</v>
      </c>
      <c r="H1159" s="849">
        <v>6.9229828850855748</v>
      </c>
      <c r="I1159" s="849">
        <v>809</v>
      </c>
      <c r="J1159" s="849">
        <v>3</v>
      </c>
      <c r="K1159" s="849">
        <v>2454</v>
      </c>
      <c r="L1159" s="849">
        <v>1</v>
      </c>
      <c r="M1159" s="849">
        <v>818</v>
      </c>
      <c r="N1159" s="849">
        <v>7</v>
      </c>
      <c r="O1159" s="849">
        <v>5726</v>
      </c>
      <c r="P1159" s="837">
        <v>2.3333333333333335</v>
      </c>
      <c r="Q1159" s="850">
        <v>818</v>
      </c>
    </row>
    <row r="1160" spans="1:17" ht="14.4" customHeight="1" x14ac:dyDescent="0.3">
      <c r="A1160" s="831" t="s">
        <v>6085</v>
      </c>
      <c r="B1160" s="832" t="s">
        <v>4992</v>
      </c>
      <c r="C1160" s="832" t="s">
        <v>4959</v>
      </c>
      <c r="D1160" s="832" t="s">
        <v>4965</v>
      </c>
      <c r="E1160" s="832" t="s">
        <v>4966</v>
      </c>
      <c r="F1160" s="849">
        <v>5</v>
      </c>
      <c r="G1160" s="849">
        <v>1050</v>
      </c>
      <c r="H1160" s="849">
        <v>2.441860465116279</v>
      </c>
      <c r="I1160" s="849">
        <v>210</v>
      </c>
      <c r="J1160" s="849">
        <v>2</v>
      </c>
      <c r="K1160" s="849">
        <v>430</v>
      </c>
      <c r="L1160" s="849">
        <v>1</v>
      </c>
      <c r="M1160" s="849">
        <v>215</v>
      </c>
      <c r="N1160" s="849">
        <v>3</v>
      </c>
      <c r="O1160" s="849">
        <v>645</v>
      </c>
      <c r="P1160" s="837">
        <v>1.5</v>
      </c>
      <c r="Q1160" s="850">
        <v>215</v>
      </c>
    </row>
    <row r="1161" spans="1:17" ht="14.4" customHeight="1" x14ac:dyDescent="0.3">
      <c r="A1161" s="831" t="s">
        <v>6085</v>
      </c>
      <c r="B1161" s="832" t="s">
        <v>4992</v>
      </c>
      <c r="C1161" s="832" t="s">
        <v>4959</v>
      </c>
      <c r="D1161" s="832" t="s">
        <v>4967</v>
      </c>
      <c r="E1161" s="832" t="s">
        <v>4968</v>
      </c>
      <c r="F1161" s="849">
        <v>25</v>
      </c>
      <c r="G1161" s="849">
        <v>2125</v>
      </c>
      <c r="H1161" s="849">
        <v>3.5714285714285716</v>
      </c>
      <c r="I1161" s="849">
        <v>85</v>
      </c>
      <c r="J1161" s="849">
        <v>7</v>
      </c>
      <c r="K1161" s="849">
        <v>595</v>
      </c>
      <c r="L1161" s="849">
        <v>1</v>
      </c>
      <c r="M1161" s="849">
        <v>85</v>
      </c>
      <c r="N1161" s="849">
        <v>12</v>
      </c>
      <c r="O1161" s="849">
        <v>1020</v>
      </c>
      <c r="P1161" s="837">
        <v>1.7142857142857142</v>
      </c>
      <c r="Q1161" s="850">
        <v>85</v>
      </c>
    </row>
    <row r="1162" spans="1:17" ht="14.4" customHeight="1" x14ac:dyDescent="0.3">
      <c r="A1162" s="831" t="s">
        <v>6085</v>
      </c>
      <c r="B1162" s="832" t="s">
        <v>4992</v>
      </c>
      <c r="C1162" s="832" t="s">
        <v>4959</v>
      </c>
      <c r="D1162" s="832" t="s">
        <v>5051</v>
      </c>
      <c r="E1162" s="832" t="s">
        <v>5052</v>
      </c>
      <c r="F1162" s="849">
        <v>1</v>
      </c>
      <c r="G1162" s="849">
        <v>707</v>
      </c>
      <c r="H1162" s="849"/>
      <c r="I1162" s="849">
        <v>707</v>
      </c>
      <c r="J1162" s="849"/>
      <c r="K1162" s="849"/>
      <c r="L1162" s="849"/>
      <c r="M1162" s="849"/>
      <c r="N1162" s="849"/>
      <c r="O1162" s="849"/>
      <c r="P1162" s="837"/>
      <c r="Q1162" s="850"/>
    </row>
    <row r="1163" spans="1:17" ht="14.4" customHeight="1" x14ac:dyDescent="0.3">
      <c r="A1163" s="831" t="s">
        <v>6085</v>
      </c>
      <c r="B1163" s="832" t="s">
        <v>4992</v>
      </c>
      <c r="C1163" s="832" t="s">
        <v>4959</v>
      </c>
      <c r="D1163" s="832" t="s">
        <v>5127</v>
      </c>
      <c r="E1163" s="832" t="s">
        <v>5125</v>
      </c>
      <c r="F1163" s="849"/>
      <c r="G1163" s="849"/>
      <c r="H1163" s="849"/>
      <c r="I1163" s="849"/>
      <c r="J1163" s="849">
        <v>1</v>
      </c>
      <c r="K1163" s="849">
        <v>745</v>
      </c>
      <c r="L1163" s="849">
        <v>1</v>
      </c>
      <c r="M1163" s="849">
        <v>745</v>
      </c>
      <c r="N1163" s="849">
        <v>5</v>
      </c>
      <c r="O1163" s="849">
        <v>3725</v>
      </c>
      <c r="P1163" s="837">
        <v>5</v>
      </c>
      <c r="Q1163" s="850">
        <v>745</v>
      </c>
    </row>
    <row r="1164" spans="1:17" ht="14.4" customHeight="1" x14ac:dyDescent="0.3">
      <c r="A1164" s="831" t="s">
        <v>6085</v>
      </c>
      <c r="B1164" s="832" t="s">
        <v>4992</v>
      </c>
      <c r="C1164" s="832" t="s">
        <v>4959</v>
      </c>
      <c r="D1164" s="832" t="s">
        <v>5130</v>
      </c>
      <c r="E1164" s="832" t="s">
        <v>5131</v>
      </c>
      <c r="F1164" s="849"/>
      <c r="G1164" s="849"/>
      <c r="H1164" s="849"/>
      <c r="I1164" s="849"/>
      <c r="J1164" s="849">
        <v>1</v>
      </c>
      <c r="K1164" s="849">
        <v>543</v>
      </c>
      <c r="L1164" s="849">
        <v>1</v>
      </c>
      <c r="M1164" s="849">
        <v>543</v>
      </c>
      <c r="N1164" s="849"/>
      <c r="O1164" s="849"/>
      <c r="P1164" s="837"/>
      <c r="Q1164" s="850"/>
    </row>
    <row r="1165" spans="1:17" ht="14.4" customHeight="1" x14ac:dyDescent="0.3">
      <c r="A1165" s="831" t="s">
        <v>6085</v>
      </c>
      <c r="B1165" s="832" t="s">
        <v>4992</v>
      </c>
      <c r="C1165" s="832" t="s">
        <v>4959</v>
      </c>
      <c r="D1165" s="832" t="s">
        <v>4969</v>
      </c>
      <c r="E1165" s="832" t="s">
        <v>4970</v>
      </c>
      <c r="F1165" s="849">
        <v>56</v>
      </c>
      <c r="G1165" s="849">
        <v>16744</v>
      </c>
      <c r="H1165" s="849">
        <v>1.8807143659440637</v>
      </c>
      <c r="I1165" s="849">
        <v>299</v>
      </c>
      <c r="J1165" s="849">
        <v>29</v>
      </c>
      <c r="K1165" s="849">
        <v>8903</v>
      </c>
      <c r="L1165" s="849">
        <v>1</v>
      </c>
      <c r="M1165" s="849">
        <v>307</v>
      </c>
      <c r="N1165" s="849">
        <v>80</v>
      </c>
      <c r="O1165" s="849">
        <v>24560</v>
      </c>
      <c r="P1165" s="837">
        <v>2.7586206896551726</v>
      </c>
      <c r="Q1165" s="850">
        <v>307</v>
      </c>
    </row>
    <row r="1166" spans="1:17" ht="14.4" customHeight="1" x14ac:dyDescent="0.3">
      <c r="A1166" s="831" t="s">
        <v>6085</v>
      </c>
      <c r="B1166" s="832" t="s">
        <v>4992</v>
      </c>
      <c r="C1166" s="832" t="s">
        <v>4959</v>
      </c>
      <c r="D1166" s="832" t="s">
        <v>5081</v>
      </c>
      <c r="E1166" s="832" t="s">
        <v>4966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178</v>
      </c>
      <c r="P1166" s="837"/>
      <c r="Q1166" s="850">
        <v>178</v>
      </c>
    </row>
    <row r="1167" spans="1:17" ht="14.4" customHeight="1" x14ac:dyDescent="0.3">
      <c r="A1167" s="831" t="s">
        <v>6085</v>
      </c>
      <c r="B1167" s="832" t="s">
        <v>4992</v>
      </c>
      <c r="C1167" s="832" t="s">
        <v>4959</v>
      </c>
      <c r="D1167" s="832" t="s">
        <v>4971</v>
      </c>
      <c r="E1167" s="832" t="s">
        <v>4970</v>
      </c>
      <c r="F1167" s="849">
        <v>2</v>
      </c>
      <c r="G1167" s="849">
        <v>742</v>
      </c>
      <c r="H1167" s="849">
        <v>0.48815789473684212</v>
      </c>
      <c r="I1167" s="849">
        <v>371</v>
      </c>
      <c r="J1167" s="849">
        <v>4</v>
      </c>
      <c r="K1167" s="849">
        <v>1520</v>
      </c>
      <c r="L1167" s="849">
        <v>1</v>
      </c>
      <c r="M1167" s="849">
        <v>380</v>
      </c>
      <c r="N1167" s="849">
        <v>8</v>
      </c>
      <c r="O1167" s="849">
        <v>3040</v>
      </c>
      <c r="P1167" s="837">
        <v>2</v>
      </c>
      <c r="Q1167" s="850">
        <v>380</v>
      </c>
    </row>
    <row r="1168" spans="1:17" ht="14.4" customHeight="1" x14ac:dyDescent="0.3">
      <c r="A1168" s="831" t="s">
        <v>6085</v>
      </c>
      <c r="B1168" s="832" t="s">
        <v>4992</v>
      </c>
      <c r="C1168" s="832" t="s">
        <v>4959</v>
      </c>
      <c r="D1168" s="832" t="s">
        <v>5067</v>
      </c>
      <c r="E1168" s="832" t="s">
        <v>4981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1</v>
      </c>
      <c r="O1168" s="849">
        <v>353</v>
      </c>
      <c r="P1168" s="837"/>
      <c r="Q1168" s="850">
        <v>353</v>
      </c>
    </row>
    <row r="1169" spans="1:17" ht="14.4" customHeight="1" x14ac:dyDescent="0.3">
      <c r="A1169" s="831" t="s">
        <v>6086</v>
      </c>
      <c r="B1169" s="832" t="s">
        <v>4992</v>
      </c>
      <c r="C1169" s="832" t="s">
        <v>4959</v>
      </c>
      <c r="D1169" s="832" t="s">
        <v>5041</v>
      </c>
      <c r="E1169" s="832" t="s">
        <v>5042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2</v>
      </c>
      <c r="O1169" s="849">
        <v>74</v>
      </c>
      <c r="P1169" s="837"/>
      <c r="Q1169" s="850">
        <v>37</v>
      </c>
    </row>
    <row r="1170" spans="1:17" ht="14.4" customHeight="1" x14ac:dyDescent="0.3">
      <c r="A1170" s="831" t="s">
        <v>6086</v>
      </c>
      <c r="B1170" s="832" t="s">
        <v>4992</v>
      </c>
      <c r="C1170" s="832" t="s">
        <v>4959</v>
      </c>
      <c r="D1170" s="832" t="s">
        <v>4960</v>
      </c>
      <c r="E1170" s="832" t="s">
        <v>4961</v>
      </c>
      <c r="F1170" s="849">
        <v>2</v>
      </c>
      <c r="G1170" s="849">
        <v>470</v>
      </c>
      <c r="H1170" s="849">
        <v>0.26750142287990891</v>
      </c>
      <c r="I1170" s="849">
        <v>235</v>
      </c>
      <c r="J1170" s="849">
        <v>7</v>
      </c>
      <c r="K1170" s="849">
        <v>1757</v>
      </c>
      <c r="L1170" s="849">
        <v>1</v>
      </c>
      <c r="M1170" s="849">
        <v>251</v>
      </c>
      <c r="N1170" s="849">
        <v>8</v>
      </c>
      <c r="O1170" s="849">
        <v>2008</v>
      </c>
      <c r="P1170" s="837">
        <v>1.1428571428571428</v>
      </c>
      <c r="Q1170" s="850">
        <v>251</v>
      </c>
    </row>
    <row r="1171" spans="1:17" ht="14.4" customHeight="1" x14ac:dyDescent="0.3">
      <c r="A1171" s="831" t="s">
        <v>6086</v>
      </c>
      <c r="B1171" s="832" t="s">
        <v>4992</v>
      </c>
      <c r="C1171" s="832" t="s">
        <v>4959</v>
      </c>
      <c r="D1171" s="832" t="s">
        <v>4963</v>
      </c>
      <c r="E1171" s="832" t="s">
        <v>4964</v>
      </c>
      <c r="F1171" s="849"/>
      <c r="G1171" s="849"/>
      <c r="H1171" s="849"/>
      <c r="I1171" s="849"/>
      <c r="J1171" s="849">
        <v>1</v>
      </c>
      <c r="K1171" s="849">
        <v>126</v>
      </c>
      <c r="L1171" s="849">
        <v>1</v>
      </c>
      <c r="M1171" s="849">
        <v>126</v>
      </c>
      <c r="N1171" s="849">
        <v>3</v>
      </c>
      <c r="O1171" s="849">
        <v>378</v>
      </c>
      <c r="P1171" s="837">
        <v>3</v>
      </c>
      <c r="Q1171" s="850">
        <v>126</v>
      </c>
    </row>
    <row r="1172" spans="1:17" ht="14.4" customHeight="1" x14ac:dyDescent="0.3">
      <c r="A1172" s="831" t="s">
        <v>6086</v>
      </c>
      <c r="B1172" s="832" t="s">
        <v>4992</v>
      </c>
      <c r="C1172" s="832" t="s">
        <v>4959</v>
      </c>
      <c r="D1172" s="832" t="s">
        <v>5148</v>
      </c>
      <c r="E1172" s="832" t="s">
        <v>5091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1</v>
      </c>
      <c r="O1172" s="849">
        <v>760</v>
      </c>
      <c r="P1172" s="837"/>
      <c r="Q1172" s="850">
        <v>760</v>
      </c>
    </row>
    <row r="1173" spans="1:17" ht="14.4" customHeight="1" x14ac:dyDescent="0.3">
      <c r="A1173" s="831" t="s">
        <v>6086</v>
      </c>
      <c r="B1173" s="832" t="s">
        <v>4992</v>
      </c>
      <c r="C1173" s="832" t="s">
        <v>4959</v>
      </c>
      <c r="D1173" s="832" t="s">
        <v>5124</v>
      </c>
      <c r="E1173" s="832" t="s">
        <v>5125</v>
      </c>
      <c r="F1173" s="849"/>
      <c r="G1173" s="849"/>
      <c r="H1173" s="849"/>
      <c r="I1173" s="849"/>
      <c r="J1173" s="849">
        <v>24</v>
      </c>
      <c r="K1173" s="849">
        <v>19632</v>
      </c>
      <c r="L1173" s="849">
        <v>1</v>
      </c>
      <c r="M1173" s="849">
        <v>818</v>
      </c>
      <c r="N1173" s="849">
        <v>3</v>
      </c>
      <c r="O1173" s="849">
        <v>2454</v>
      </c>
      <c r="P1173" s="837">
        <v>0.125</v>
      </c>
      <c r="Q1173" s="850">
        <v>818</v>
      </c>
    </row>
    <row r="1174" spans="1:17" ht="14.4" customHeight="1" x14ac:dyDescent="0.3">
      <c r="A1174" s="831" t="s">
        <v>6086</v>
      </c>
      <c r="B1174" s="832" t="s">
        <v>4992</v>
      </c>
      <c r="C1174" s="832" t="s">
        <v>4959</v>
      </c>
      <c r="D1174" s="832" t="s">
        <v>4980</v>
      </c>
      <c r="E1174" s="832" t="s">
        <v>4981</v>
      </c>
      <c r="F1174" s="849"/>
      <c r="G1174" s="849"/>
      <c r="H1174" s="849"/>
      <c r="I1174" s="849"/>
      <c r="J1174" s="849"/>
      <c r="K1174" s="849"/>
      <c r="L1174" s="849"/>
      <c r="M1174" s="849"/>
      <c r="N1174" s="849">
        <v>1</v>
      </c>
      <c r="O1174" s="849">
        <v>462</v>
      </c>
      <c r="P1174" s="837"/>
      <c r="Q1174" s="850">
        <v>462</v>
      </c>
    </row>
    <row r="1175" spans="1:17" ht="14.4" customHeight="1" x14ac:dyDescent="0.3">
      <c r="A1175" s="831" t="s">
        <v>6086</v>
      </c>
      <c r="B1175" s="832" t="s">
        <v>4992</v>
      </c>
      <c r="C1175" s="832" t="s">
        <v>4959</v>
      </c>
      <c r="D1175" s="832" t="s">
        <v>4965</v>
      </c>
      <c r="E1175" s="832" t="s">
        <v>4966</v>
      </c>
      <c r="F1175" s="849"/>
      <c r="G1175" s="849"/>
      <c r="H1175" s="849"/>
      <c r="I1175" s="849"/>
      <c r="J1175" s="849">
        <v>5</v>
      </c>
      <c r="K1175" s="849">
        <v>1075</v>
      </c>
      <c r="L1175" s="849">
        <v>1</v>
      </c>
      <c r="M1175" s="849">
        <v>215</v>
      </c>
      <c r="N1175" s="849">
        <v>1</v>
      </c>
      <c r="O1175" s="849">
        <v>215</v>
      </c>
      <c r="P1175" s="837">
        <v>0.2</v>
      </c>
      <c r="Q1175" s="850">
        <v>215</v>
      </c>
    </row>
    <row r="1176" spans="1:17" ht="14.4" customHeight="1" x14ac:dyDescent="0.3">
      <c r="A1176" s="831" t="s">
        <v>6086</v>
      </c>
      <c r="B1176" s="832" t="s">
        <v>4992</v>
      </c>
      <c r="C1176" s="832" t="s">
        <v>4959</v>
      </c>
      <c r="D1176" s="832" t="s">
        <v>5049</v>
      </c>
      <c r="E1176" s="832" t="s">
        <v>5050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4</v>
      </c>
      <c r="O1176" s="849">
        <v>1420</v>
      </c>
      <c r="P1176" s="837"/>
      <c r="Q1176" s="850">
        <v>355</v>
      </c>
    </row>
    <row r="1177" spans="1:17" ht="14.4" customHeight="1" x14ac:dyDescent="0.3">
      <c r="A1177" s="831" t="s">
        <v>6086</v>
      </c>
      <c r="B1177" s="832" t="s">
        <v>4992</v>
      </c>
      <c r="C1177" s="832" t="s">
        <v>4959</v>
      </c>
      <c r="D1177" s="832" t="s">
        <v>4967</v>
      </c>
      <c r="E1177" s="832" t="s">
        <v>4968</v>
      </c>
      <c r="F1177" s="849"/>
      <c r="G1177" s="849"/>
      <c r="H1177" s="849"/>
      <c r="I1177" s="849"/>
      <c r="J1177" s="849">
        <v>24</v>
      </c>
      <c r="K1177" s="849">
        <v>2040</v>
      </c>
      <c r="L1177" s="849">
        <v>1</v>
      </c>
      <c r="M1177" s="849">
        <v>85</v>
      </c>
      <c r="N1177" s="849">
        <v>3</v>
      </c>
      <c r="O1177" s="849">
        <v>255</v>
      </c>
      <c r="P1177" s="837">
        <v>0.125</v>
      </c>
      <c r="Q1177" s="850">
        <v>85</v>
      </c>
    </row>
    <row r="1178" spans="1:17" ht="14.4" customHeight="1" x14ac:dyDescent="0.3">
      <c r="A1178" s="831" t="s">
        <v>6086</v>
      </c>
      <c r="B1178" s="832" t="s">
        <v>4992</v>
      </c>
      <c r="C1178" s="832" t="s">
        <v>4959</v>
      </c>
      <c r="D1178" s="832" t="s">
        <v>5051</v>
      </c>
      <c r="E1178" s="832" t="s">
        <v>5052</v>
      </c>
      <c r="F1178" s="849">
        <v>1</v>
      </c>
      <c r="G1178" s="849">
        <v>707</v>
      </c>
      <c r="H1178" s="849"/>
      <c r="I1178" s="849">
        <v>707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6086</v>
      </c>
      <c r="B1179" s="832" t="s">
        <v>4992</v>
      </c>
      <c r="C1179" s="832" t="s">
        <v>4959</v>
      </c>
      <c r="D1179" s="832" t="s">
        <v>5065</v>
      </c>
      <c r="E1179" s="832" t="s">
        <v>5066</v>
      </c>
      <c r="F1179" s="849"/>
      <c r="G1179" s="849"/>
      <c r="H1179" s="849"/>
      <c r="I1179" s="849"/>
      <c r="J1179" s="849"/>
      <c r="K1179" s="849"/>
      <c r="L1179" s="849"/>
      <c r="M1179" s="849"/>
      <c r="N1179" s="849">
        <v>1</v>
      </c>
      <c r="O1179" s="849">
        <v>619</v>
      </c>
      <c r="P1179" s="837"/>
      <c r="Q1179" s="850">
        <v>619</v>
      </c>
    </row>
    <row r="1180" spans="1:17" ht="14.4" customHeight="1" x14ac:dyDescent="0.3">
      <c r="A1180" s="831" t="s">
        <v>6086</v>
      </c>
      <c r="B1180" s="832" t="s">
        <v>4992</v>
      </c>
      <c r="C1180" s="832" t="s">
        <v>4959</v>
      </c>
      <c r="D1180" s="832" t="s">
        <v>5149</v>
      </c>
      <c r="E1180" s="832" t="s">
        <v>5085</v>
      </c>
      <c r="F1180" s="849"/>
      <c r="G1180" s="849"/>
      <c r="H1180" s="849"/>
      <c r="I1180" s="849"/>
      <c r="J1180" s="849"/>
      <c r="K1180" s="849"/>
      <c r="L1180" s="849"/>
      <c r="M1180" s="849"/>
      <c r="N1180" s="849">
        <v>7</v>
      </c>
      <c r="O1180" s="849">
        <v>3717</v>
      </c>
      <c r="P1180" s="837"/>
      <c r="Q1180" s="850">
        <v>531</v>
      </c>
    </row>
    <row r="1181" spans="1:17" ht="14.4" customHeight="1" x14ac:dyDescent="0.3">
      <c r="A1181" s="831" t="s">
        <v>6086</v>
      </c>
      <c r="B1181" s="832" t="s">
        <v>4992</v>
      </c>
      <c r="C1181" s="832" t="s">
        <v>4959</v>
      </c>
      <c r="D1181" s="832" t="s">
        <v>5069</v>
      </c>
      <c r="E1181" s="832" t="s">
        <v>5070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1</v>
      </c>
      <c r="O1181" s="849">
        <v>177</v>
      </c>
      <c r="P1181" s="837"/>
      <c r="Q1181" s="850">
        <v>177</v>
      </c>
    </row>
    <row r="1182" spans="1:17" ht="14.4" customHeight="1" x14ac:dyDescent="0.3">
      <c r="A1182" s="831" t="s">
        <v>6087</v>
      </c>
      <c r="B1182" s="832" t="s">
        <v>4992</v>
      </c>
      <c r="C1182" s="832" t="s">
        <v>4959</v>
      </c>
      <c r="D1182" s="832" t="s">
        <v>5041</v>
      </c>
      <c r="E1182" s="832" t="s">
        <v>5042</v>
      </c>
      <c r="F1182" s="849"/>
      <c r="G1182" s="849"/>
      <c r="H1182" s="849"/>
      <c r="I1182" s="849"/>
      <c r="J1182" s="849">
        <v>3</v>
      </c>
      <c r="K1182" s="849">
        <v>111</v>
      </c>
      <c r="L1182" s="849">
        <v>1</v>
      </c>
      <c r="M1182" s="849">
        <v>37</v>
      </c>
      <c r="N1182" s="849"/>
      <c r="O1182" s="849"/>
      <c r="P1182" s="837"/>
      <c r="Q1182" s="850"/>
    </row>
    <row r="1183" spans="1:17" ht="14.4" customHeight="1" x14ac:dyDescent="0.3">
      <c r="A1183" s="831" t="s">
        <v>6087</v>
      </c>
      <c r="B1183" s="832" t="s">
        <v>4992</v>
      </c>
      <c r="C1183" s="832" t="s">
        <v>4959</v>
      </c>
      <c r="D1183" s="832" t="s">
        <v>4960</v>
      </c>
      <c r="E1183" s="832" t="s">
        <v>4961</v>
      </c>
      <c r="F1183" s="849">
        <v>42</v>
      </c>
      <c r="G1183" s="849">
        <v>9870</v>
      </c>
      <c r="H1183" s="849">
        <v>0.47954523369934893</v>
      </c>
      <c r="I1183" s="849">
        <v>235</v>
      </c>
      <c r="J1183" s="849">
        <v>82</v>
      </c>
      <c r="K1183" s="849">
        <v>20582</v>
      </c>
      <c r="L1183" s="849">
        <v>1</v>
      </c>
      <c r="M1183" s="849">
        <v>251</v>
      </c>
      <c r="N1183" s="849">
        <v>58</v>
      </c>
      <c r="O1183" s="849">
        <v>14558</v>
      </c>
      <c r="P1183" s="837">
        <v>0.70731707317073167</v>
      </c>
      <c r="Q1183" s="850">
        <v>251</v>
      </c>
    </row>
    <row r="1184" spans="1:17" ht="14.4" customHeight="1" x14ac:dyDescent="0.3">
      <c r="A1184" s="831" t="s">
        <v>6087</v>
      </c>
      <c r="B1184" s="832" t="s">
        <v>4992</v>
      </c>
      <c r="C1184" s="832" t="s">
        <v>4959</v>
      </c>
      <c r="D1184" s="832" t="s">
        <v>4963</v>
      </c>
      <c r="E1184" s="832" t="s">
        <v>4964</v>
      </c>
      <c r="F1184" s="849">
        <v>33</v>
      </c>
      <c r="G1184" s="849">
        <v>3894</v>
      </c>
      <c r="H1184" s="849">
        <v>0.30004623208506703</v>
      </c>
      <c r="I1184" s="849">
        <v>118</v>
      </c>
      <c r="J1184" s="849">
        <v>103</v>
      </c>
      <c r="K1184" s="849">
        <v>12978</v>
      </c>
      <c r="L1184" s="849">
        <v>1</v>
      </c>
      <c r="M1184" s="849">
        <v>126</v>
      </c>
      <c r="N1184" s="849">
        <v>62</v>
      </c>
      <c r="O1184" s="849">
        <v>7812</v>
      </c>
      <c r="P1184" s="837">
        <v>0.60194174757281549</v>
      </c>
      <c r="Q1184" s="850">
        <v>126</v>
      </c>
    </row>
    <row r="1185" spans="1:17" ht="14.4" customHeight="1" x14ac:dyDescent="0.3">
      <c r="A1185" s="831" t="s">
        <v>6087</v>
      </c>
      <c r="B1185" s="832" t="s">
        <v>4992</v>
      </c>
      <c r="C1185" s="832" t="s">
        <v>4959</v>
      </c>
      <c r="D1185" s="832" t="s">
        <v>5076</v>
      </c>
      <c r="E1185" s="832" t="s">
        <v>4979</v>
      </c>
      <c r="F1185" s="849">
        <v>8</v>
      </c>
      <c r="G1185" s="849">
        <v>3896</v>
      </c>
      <c r="H1185" s="849">
        <v>1.3117845117845117</v>
      </c>
      <c r="I1185" s="849">
        <v>487</v>
      </c>
      <c r="J1185" s="849">
        <v>6</v>
      </c>
      <c r="K1185" s="849">
        <v>2970</v>
      </c>
      <c r="L1185" s="849">
        <v>1</v>
      </c>
      <c r="M1185" s="849">
        <v>495</v>
      </c>
      <c r="N1185" s="849">
        <v>11</v>
      </c>
      <c r="O1185" s="849">
        <v>5445</v>
      </c>
      <c r="P1185" s="837">
        <v>1.8333333333333333</v>
      </c>
      <c r="Q1185" s="850">
        <v>495</v>
      </c>
    </row>
    <row r="1186" spans="1:17" ht="14.4" customHeight="1" x14ac:dyDescent="0.3">
      <c r="A1186" s="831" t="s">
        <v>6087</v>
      </c>
      <c r="B1186" s="832" t="s">
        <v>4992</v>
      </c>
      <c r="C1186" s="832" t="s">
        <v>4959</v>
      </c>
      <c r="D1186" s="832" t="s">
        <v>5077</v>
      </c>
      <c r="E1186" s="832" t="s">
        <v>5078</v>
      </c>
      <c r="F1186" s="849"/>
      <c r="G1186" s="849"/>
      <c r="H1186" s="849"/>
      <c r="I1186" s="849"/>
      <c r="J1186" s="849">
        <v>2</v>
      </c>
      <c r="K1186" s="849">
        <v>1376</v>
      </c>
      <c r="L1186" s="849">
        <v>1</v>
      </c>
      <c r="M1186" s="849">
        <v>688</v>
      </c>
      <c r="N1186" s="849">
        <v>5</v>
      </c>
      <c r="O1186" s="849">
        <v>3440</v>
      </c>
      <c r="P1186" s="837">
        <v>2.5</v>
      </c>
      <c r="Q1186" s="850">
        <v>688</v>
      </c>
    </row>
    <row r="1187" spans="1:17" ht="14.4" customHeight="1" x14ac:dyDescent="0.3">
      <c r="A1187" s="831" t="s">
        <v>6087</v>
      </c>
      <c r="B1187" s="832" t="s">
        <v>4992</v>
      </c>
      <c r="C1187" s="832" t="s">
        <v>4959</v>
      </c>
      <c r="D1187" s="832" t="s">
        <v>4978</v>
      </c>
      <c r="E1187" s="832" t="s">
        <v>4979</v>
      </c>
      <c r="F1187" s="849">
        <v>7</v>
      </c>
      <c r="G1187" s="849">
        <v>3913</v>
      </c>
      <c r="H1187" s="849">
        <v>0.68890845070422535</v>
      </c>
      <c r="I1187" s="849">
        <v>559</v>
      </c>
      <c r="J1187" s="849">
        <v>10</v>
      </c>
      <c r="K1187" s="849">
        <v>5680</v>
      </c>
      <c r="L1187" s="849">
        <v>1</v>
      </c>
      <c r="M1187" s="849">
        <v>568</v>
      </c>
      <c r="N1187" s="849">
        <v>5</v>
      </c>
      <c r="O1187" s="849">
        <v>2840</v>
      </c>
      <c r="P1187" s="837">
        <v>0.5</v>
      </c>
      <c r="Q1187" s="850">
        <v>568</v>
      </c>
    </row>
    <row r="1188" spans="1:17" ht="14.4" customHeight="1" x14ac:dyDescent="0.3">
      <c r="A1188" s="831" t="s">
        <v>6087</v>
      </c>
      <c r="B1188" s="832" t="s">
        <v>4992</v>
      </c>
      <c r="C1188" s="832" t="s">
        <v>4959</v>
      </c>
      <c r="D1188" s="832" t="s">
        <v>5079</v>
      </c>
      <c r="E1188" s="832" t="s">
        <v>5078</v>
      </c>
      <c r="F1188" s="849"/>
      <c r="G1188" s="849"/>
      <c r="H1188" s="849"/>
      <c r="I1188" s="849"/>
      <c r="J1188" s="849">
        <v>3</v>
      </c>
      <c r="K1188" s="849">
        <v>2283</v>
      </c>
      <c r="L1188" s="849">
        <v>1</v>
      </c>
      <c r="M1188" s="849">
        <v>761</v>
      </c>
      <c r="N1188" s="849">
        <v>5</v>
      </c>
      <c r="O1188" s="849">
        <v>3805</v>
      </c>
      <c r="P1188" s="837">
        <v>1.6666666666666667</v>
      </c>
      <c r="Q1188" s="850">
        <v>761</v>
      </c>
    </row>
    <row r="1189" spans="1:17" ht="14.4" customHeight="1" x14ac:dyDescent="0.3">
      <c r="A1189" s="831" t="s">
        <v>6087</v>
      </c>
      <c r="B1189" s="832" t="s">
        <v>4992</v>
      </c>
      <c r="C1189" s="832" t="s">
        <v>4959</v>
      </c>
      <c r="D1189" s="832" t="s">
        <v>5124</v>
      </c>
      <c r="E1189" s="832" t="s">
        <v>5125</v>
      </c>
      <c r="F1189" s="849">
        <v>16</v>
      </c>
      <c r="G1189" s="849">
        <v>12944</v>
      </c>
      <c r="H1189" s="849">
        <v>2.6373268133659331</v>
      </c>
      <c r="I1189" s="849">
        <v>809</v>
      </c>
      <c r="J1189" s="849">
        <v>6</v>
      </c>
      <c r="K1189" s="849">
        <v>4908</v>
      </c>
      <c r="L1189" s="849">
        <v>1</v>
      </c>
      <c r="M1189" s="849">
        <v>818</v>
      </c>
      <c r="N1189" s="849">
        <v>20</v>
      </c>
      <c r="O1189" s="849">
        <v>16360</v>
      </c>
      <c r="P1189" s="837">
        <v>3.3333333333333335</v>
      </c>
      <c r="Q1189" s="850">
        <v>818</v>
      </c>
    </row>
    <row r="1190" spans="1:17" ht="14.4" customHeight="1" x14ac:dyDescent="0.3">
      <c r="A1190" s="831" t="s">
        <v>6087</v>
      </c>
      <c r="B1190" s="832" t="s">
        <v>4992</v>
      </c>
      <c r="C1190" s="832" t="s">
        <v>4959</v>
      </c>
      <c r="D1190" s="832" t="s">
        <v>4980</v>
      </c>
      <c r="E1190" s="832" t="s">
        <v>4981</v>
      </c>
      <c r="F1190" s="849">
        <v>8</v>
      </c>
      <c r="G1190" s="849">
        <v>3592</v>
      </c>
      <c r="H1190" s="849">
        <v>1.5549783549783549</v>
      </c>
      <c r="I1190" s="849">
        <v>449</v>
      </c>
      <c r="J1190" s="849">
        <v>5</v>
      </c>
      <c r="K1190" s="849">
        <v>2310</v>
      </c>
      <c r="L1190" s="849">
        <v>1</v>
      </c>
      <c r="M1190" s="849">
        <v>462</v>
      </c>
      <c r="N1190" s="849">
        <v>3</v>
      </c>
      <c r="O1190" s="849">
        <v>1386</v>
      </c>
      <c r="P1190" s="837">
        <v>0.6</v>
      </c>
      <c r="Q1190" s="850">
        <v>462</v>
      </c>
    </row>
    <row r="1191" spans="1:17" ht="14.4" customHeight="1" x14ac:dyDescent="0.3">
      <c r="A1191" s="831" t="s">
        <v>6087</v>
      </c>
      <c r="B1191" s="832" t="s">
        <v>4992</v>
      </c>
      <c r="C1191" s="832" t="s">
        <v>4959</v>
      </c>
      <c r="D1191" s="832" t="s">
        <v>4965</v>
      </c>
      <c r="E1191" s="832" t="s">
        <v>4966</v>
      </c>
      <c r="F1191" s="849">
        <v>5</v>
      </c>
      <c r="G1191" s="849">
        <v>1050</v>
      </c>
      <c r="H1191" s="849">
        <v>1.2209302325581395</v>
      </c>
      <c r="I1191" s="849">
        <v>210</v>
      </c>
      <c r="J1191" s="849">
        <v>4</v>
      </c>
      <c r="K1191" s="849">
        <v>860</v>
      </c>
      <c r="L1191" s="849">
        <v>1</v>
      </c>
      <c r="M1191" s="849">
        <v>215</v>
      </c>
      <c r="N1191" s="849">
        <v>7</v>
      </c>
      <c r="O1191" s="849">
        <v>1505</v>
      </c>
      <c r="P1191" s="837">
        <v>1.75</v>
      </c>
      <c r="Q1191" s="850">
        <v>215</v>
      </c>
    </row>
    <row r="1192" spans="1:17" ht="14.4" customHeight="1" x14ac:dyDescent="0.3">
      <c r="A1192" s="831" t="s">
        <v>6087</v>
      </c>
      <c r="B1192" s="832" t="s">
        <v>4992</v>
      </c>
      <c r="C1192" s="832" t="s">
        <v>4959</v>
      </c>
      <c r="D1192" s="832" t="s">
        <v>5047</v>
      </c>
      <c r="E1192" s="832" t="s">
        <v>5048</v>
      </c>
      <c r="F1192" s="849"/>
      <c r="G1192" s="849"/>
      <c r="H1192" s="849"/>
      <c r="I1192" s="849"/>
      <c r="J1192" s="849">
        <v>1</v>
      </c>
      <c r="K1192" s="849">
        <v>701</v>
      </c>
      <c r="L1192" s="849">
        <v>1</v>
      </c>
      <c r="M1192" s="849">
        <v>701</v>
      </c>
      <c r="N1192" s="849"/>
      <c r="O1192" s="849"/>
      <c r="P1192" s="837"/>
      <c r="Q1192" s="850"/>
    </row>
    <row r="1193" spans="1:17" ht="14.4" customHeight="1" x14ac:dyDescent="0.3">
      <c r="A1193" s="831" t="s">
        <v>6087</v>
      </c>
      <c r="B1193" s="832" t="s">
        <v>4992</v>
      </c>
      <c r="C1193" s="832" t="s">
        <v>4959</v>
      </c>
      <c r="D1193" s="832" t="s">
        <v>5049</v>
      </c>
      <c r="E1193" s="832" t="s">
        <v>5050</v>
      </c>
      <c r="F1193" s="849">
        <v>9</v>
      </c>
      <c r="G1193" s="849">
        <v>2979</v>
      </c>
      <c r="H1193" s="849">
        <v>2.8050847457627119</v>
      </c>
      <c r="I1193" s="849">
        <v>331</v>
      </c>
      <c r="J1193" s="849">
        <v>3</v>
      </c>
      <c r="K1193" s="849">
        <v>1062</v>
      </c>
      <c r="L1193" s="849">
        <v>1</v>
      </c>
      <c r="M1193" s="849">
        <v>354</v>
      </c>
      <c r="N1193" s="849">
        <v>4</v>
      </c>
      <c r="O1193" s="849">
        <v>1420</v>
      </c>
      <c r="P1193" s="837">
        <v>1.3370998116760828</v>
      </c>
      <c r="Q1193" s="850">
        <v>355</v>
      </c>
    </row>
    <row r="1194" spans="1:17" ht="14.4" customHeight="1" x14ac:dyDescent="0.3">
      <c r="A1194" s="831" t="s">
        <v>6087</v>
      </c>
      <c r="B1194" s="832" t="s">
        <v>4992</v>
      </c>
      <c r="C1194" s="832" t="s">
        <v>4959</v>
      </c>
      <c r="D1194" s="832" t="s">
        <v>4967</v>
      </c>
      <c r="E1194" s="832" t="s">
        <v>4968</v>
      </c>
      <c r="F1194" s="849">
        <v>14</v>
      </c>
      <c r="G1194" s="849">
        <v>1190</v>
      </c>
      <c r="H1194" s="849">
        <v>1.1666666666666667</v>
      </c>
      <c r="I1194" s="849">
        <v>85</v>
      </c>
      <c r="J1194" s="849">
        <v>12</v>
      </c>
      <c r="K1194" s="849">
        <v>1020</v>
      </c>
      <c r="L1194" s="849">
        <v>1</v>
      </c>
      <c r="M1194" s="849">
        <v>85</v>
      </c>
      <c r="N1194" s="849">
        <v>28</v>
      </c>
      <c r="O1194" s="849">
        <v>2380</v>
      </c>
      <c r="P1194" s="837">
        <v>2.3333333333333335</v>
      </c>
      <c r="Q1194" s="850">
        <v>85</v>
      </c>
    </row>
    <row r="1195" spans="1:17" ht="14.4" customHeight="1" x14ac:dyDescent="0.3">
      <c r="A1195" s="831" t="s">
        <v>6087</v>
      </c>
      <c r="B1195" s="832" t="s">
        <v>4992</v>
      </c>
      <c r="C1195" s="832" t="s">
        <v>4959</v>
      </c>
      <c r="D1195" s="832" t="s">
        <v>5051</v>
      </c>
      <c r="E1195" s="832" t="s">
        <v>5052</v>
      </c>
      <c r="F1195" s="849">
        <v>4</v>
      </c>
      <c r="G1195" s="849">
        <v>2828</v>
      </c>
      <c r="H1195" s="849">
        <v>0.56189151599443676</v>
      </c>
      <c r="I1195" s="849">
        <v>707</v>
      </c>
      <c r="J1195" s="849">
        <v>7</v>
      </c>
      <c r="K1195" s="849">
        <v>5033</v>
      </c>
      <c r="L1195" s="849">
        <v>1</v>
      </c>
      <c r="M1195" s="849">
        <v>719</v>
      </c>
      <c r="N1195" s="849"/>
      <c r="O1195" s="849"/>
      <c r="P1195" s="837"/>
      <c r="Q1195" s="850"/>
    </row>
    <row r="1196" spans="1:17" ht="14.4" customHeight="1" x14ac:dyDescent="0.3">
      <c r="A1196" s="831" t="s">
        <v>6087</v>
      </c>
      <c r="B1196" s="832" t="s">
        <v>4992</v>
      </c>
      <c r="C1196" s="832" t="s">
        <v>4959</v>
      </c>
      <c r="D1196" s="832" t="s">
        <v>5127</v>
      </c>
      <c r="E1196" s="832" t="s">
        <v>5125</v>
      </c>
      <c r="F1196" s="849">
        <v>1</v>
      </c>
      <c r="G1196" s="849">
        <v>737</v>
      </c>
      <c r="H1196" s="849">
        <v>0.16487695749440717</v>
      </c>
      <c r="I1196" s="849">
        <v>737</v>
      </c>
      <c r="J1196" s="849">
        <v>6</v>
      </c>
      <c r="K1196" s="849">
        <v>4470</v>
      </c>
      <c r="L1196" s="849">
        <v>1</v>
      </c>
      <c r="M1196" s="849">
        <v>745</v>
      </c>
      <c r="N1196" s="849">
        <v>8</v>
      </c>
      <c r="O1196" s="849">
        <v>5960</v>
      </c>
      <c r="P1196" s="837">
        <v>1.3333333333333333</v>
      </c>
      <c r="Q1196" s="850">
        <v>745</v>
      </c>
    </row>
    <row r="1197" spans="1:17" ht="14.4" customHeight="1" x14ac:dyDescent="0.3">
      <c r="A1197" s="831" t="s">
        <v>6087</v>
      </c>
      <c r="B1197" s="832" t="s">
        <v>4992</v>
      </c>
      <c r="C1197" s="832" t="s">
        <v>4959</v>
      </c>
      <c r="D1197" s="832" t="s">
        <v>5130</v>
      </c>
      <c r="E1197" s="832" t="s">
        <v>5131</v>
      </c>
      <c r="F1197" s="849"/>
      <c r="G1197" s="849"/>
      <c r="H1197" s="849"/>
      <c r="I1197" s="849"/>
      <c r="J1197" s="849"/>
      <c r="K1197" s="849"/>
      <c r="L1197" s="849"/>
      <c r="M1197" s="849"/>
      <c r="N1197" s="849">
        <v>1</v>
      </c>
      <c r="O1197" s="849">
        <v>543</v>
      </c>
      <c r="P1197" s="837"/>
      <c r="Q1197" s="850">
        <v>543</v>
      </c>
    </row>
    <row r="1198" spans="1:17" ht="14.4" customHeight="1" x14ac:dyDescent="0.3">
      <c r="A1198" s="831" t="s">
        <v>6087</v>
      </c>
      <c r="B1198" s="832" t="s">
        <v>4992</v>
      </c>
      <c r="C1198" s="832" t="s">
        <v>4959</v>
      </c>
      <c r="D1198" s="832" t="s">
        <v>4969</v>
      </c>
      <c r="E1198" s="832" t="s">
        <v>4970</v>
      </c>
      <c r="F1198" s="849">
        <v>13</v>
      </c>
      <c r="G1198" s="849">
        <v>3887</v>
      </c>
      <c r="H1198" s="849">
        <v>1.0551031487513571</v>
      </c>
      <c r="I1198" s="849">
        <v>299</v>
      </c>
      <c r="J1198" s="849">
        <v>12</v>
      </c>
      <c r="K1198" s="849">
        <v>3684</v>
      </c>
      <c r="L1198" s="849">
        <v>1</v>
      </c>
      <c r="M1198" s="849">
        <v>307</v>
      </c>
      <c r="N1198" s="849">
        <v>9</v>
      </c>
      <c r="O1198" s="849">
        <v>2763</v>
      </c>
      <c r="P1198" s="837">
        <v>0.75</v>
      </c>
      <c r="Q1198" s="850">
        <v>307</v>
      </c>
    </row>
    <row r="1199" spans="1:17" ht="14.4" customHeight="1" x14ac:dyDescent="0.3">
      <c r="A1199" s="831" t="s">
        <v>6087</v>
      </c>
      <c r="B1199" s="832" t="s">
        <v>4992</v>
      </c>
      <c r="C1199" s="832" t="s">
        <v>4959</v>
      </c>
      <c r="D1199" s="832" t="s">
        <v>5081</v>
      </c>
      <c r="E1199" s="832" t="s">
        <v>4966</v>
      </c>
      <c r="F1199" s="849">
        <v>1</v>
      </c>
      <c r="G1199" s="849">
        <v>174</v>
      </c>
      <c r="H1199" s="849">
        <v>0.19550561797752808</v>
      </c>
      <c r="I1199" s="849">
        <v>174</v>
      </c>
      <c r="J1199" s="849">
        <v>5</v>
      </c>
      <c r="K1199" s="849">
        <v>890</v>
      </c>
      <c r="L1199" s="849">
        <v>1</v>
      </c>
      <c r="M1199" s="849">
        <v>178</v>
      </c>
      <c r="N1199" s="849">
        <v>5</v>
      </c>
      <c r="O1199" s="849">
        <v>890</v>
      </c>
      <c r="P1199" s="837">
        <v>1</v>
      </c>
      <c r="Q1199" s="850">
        <v>178</v>
      </c>
    </row>
    <row r="1200" spans="1:17" ht="14.4" customHeight="1" x14ac:dyDescent="0.3">
      <c r="A1200" s="831" t="s">
        <v>6087</v>
      </c>
      <c r="B1200" s="832" t="s">
        <v>4992</v>
      </c>
      <c r="C1200" s="832" t="s">
        <v>4959</v>
      </c>
      <c r="D1200" s="832" t="s">
        <v>4971</v>
      </c>
      <c r="E1200" s="832" t="s">
        <v>4970</v>
      </c>
      <c r="F1200" s="849">
        <v>6</v>
      </c>
      <c r="G1200" s="849">
        <v>2226</v>
      </c>
      <c r="H1200" s="849">
        <v>0.15020242914979756</v>
      </c>
      <c r="I1200" s="849">
        <v>371</v>
      </c>
      <c r="J1200" s="849">
        <v>39</v>
      </c>
      <c r="K1200" s="849">
        <v>14820</v>
      </c>
      <c r="L1200" s="849">
        <v>1</v>
      </c>
      <c r="M1200" s="849">
        <v>380</v>
      </c>
      <c r="N1200" s="849">
        <v>5</v>
      </c>
      <c r="O1200" s="849">
        <v>1900</v>
      </c>
      <c r="P1200" s="837">
        <v>0.12820512820512819</v>
      </c>
      <c r="Q1200" s="850">
        <v>380</v>
      </c>
    </row>
    <row r="1201" spans="1:17" ht="14.4" customHeight="1" x14ac:dyDescent="0.3">
      <c r="A1201" s="831" t="s">
        <v>6087</v>
      </c>
      <c r="B1201" s="832" t="s">
        <v>4992</v>
      </c>
      <c r="C1201" s="832" t="s">
        <v>4959</v>
      </c>
      <c r="D1201" s="832" t="s">
        <v>5065</v>
      </c>
      <c r="E1201" s="832" t="s">
        <v>5066</v>
      </c>
      <c r="F1201" s="849">
        <v>1</v>
      </c>
      <c r="G1201" s="849">
        <v>606</v>
      </c>
      <c r="H1201" s="849">
        <v>0.98058252427184467</v>
      </c>
      <c r="I1201" s="849">
        <v>606</v>
      </c>
      <c r="J1201" s="849">
        <v>1</v>
      </c>
      <c r="K1201" s="849">
        <v>618</v>
      </c>
      <c r="L1201" s="849">
        <v>1</v>
      </c>
      <c r="M1201" s="849">
        <v>618</v>
      </c>
      <c r="N1201" s="849"/>
      <c r="O1201" s="849"/>
      <c r="P1201" s="837"/>
      <c r="Q1201" s="850"/>
    </row>
    <row r="1202" spans="1:17" ht="14.4" customHeight="1" x14ac:dyDescent="0.3">
      <c r="A1202" s="831" t="s">
        <v>6087</v>
      </c>
      <c r="B1202" s="832" t="s">
        <v>4992</v>
      </c>
      <c r="C1202" s="832" t="s">
        <v>4959</v>
      </c>
      <c r="D1202" s="832" t="s">
        <v>5067</v>
      </c>
      <c r="E1202" s="832" t="s">
        <v>4981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1</v>
      </c>
      <c r="O1202" s="849">
        <v>353</v>
      </c>
      <c r="P1202" s="837"/>
      <c r="Q1202" s="850">
        <v>353</v>
      </c>
    </row>
    <row r="1203" spans="1:17" ht="14.4" customHeight="1" x14ac:dyDescent="0.3">
      <c r="A1203" s="831" t="s">
        <v>6088</v>
      </c>
      <c r="B1203" s="832" t="s">
        <v>4992</v>
      </c>
      <c r="C1203" s="832" t="s">
        <v>5026</v>
      </c>
      <c r="D1203" s="832" t="s">
        <v>5073</v>
      </c>
      <c r="E1203" s="832" t="s">
        <v>5074</v>
      </c>
      <c r="F1203" s="849">
        <v>14</v>
      </c>
      <c r="G1203" s="849">
        <v>12666.5</v>
      </c>
      <c r="H1203" s="849">
        <v>0.63636363636363635</v>
      </c>
      <c r="I1203" s="849">
        <v>904.75</v>
      </c>
      <c r="J1203" s="849">
        <v>22</v>
      </c>
      <c r="K1203" s="849">
        <v>19904.5</v>
      </c>
      <c r="L1203" s="849">
        <v>1</v>
      </c>
      <c r="M1203" s="849">
        <v>904.75</v>
      </c>
      <c r="N1203" s="849">
        <v>8</v>
      </c>
      <c r="O1203" s="849">
        <v>7238</v>
      </c>
      <c r="P1203" s="837">
        <v>0.36363636363636365</v>
      </c>
      <c r="Q1203" s="850">
        <v>904.75</v>
      </c>
    </row>
    <row r="1204" spans="1:17" ht="14.4" customHeight="1" x14ac:dyDescent="0.3">
      <c r="A1204" s="831" t="s">
        <v>6088</v>
      </c>
      <c r="B1204" s="832" t="s">
        <v>4992</v>
      </c>
      <c r="C1204" s="832" t="s">
        <v>4959</v>
      </c>
      <c r="D1204" s="832" t="s">
        <v>5041</v>
      </c>
      <c r="E1204" s="832" t="s">
        <v>5042</v>
      </c>
      <c r="F1204" s="849">
        <v>1</v>
      </c>
      <c r="G1204" s="849">
        <v>35</v>
      </c>
      <c r="H1204" s="849">
        <v>0.94594594594594594</v>
      </c>
      <c r="I1204" s="849">
        <v>35</v>
      </c>
      <c r="J1204" s="849">
        <v>1</v>
      </c>
      <c r="K1204" s="849">
        <v>37</v>
      </c>
      <c r="L1204" s="849">
        <v>1</v>
      </c>
      <c r="M1204" s="849">
        <v>37</v>
      </c>
      <c r="N1204" s="849">
        <v>1</v>
      </c>
      <c r="O1204" s="849">
        <v>37</v>
      </c>
      <c r="P1204" s="837">
        <v>1</v>
      </c>
      <c r="Q1204" s="850">
        <v>37</v>
      </c>
    </row>
    <row r="1205" spans="1:17" ht="14.4" customHeight="1" x14ac:dyDescent="0.3">
      <c r="A1205" s="831" t="s">
        <v>6088</v>
      </c>
      <c r="B1205" s="832" t="s">
        <v>4992</v>
      </c>
      <c r="C1205" s="832" t="s">
        <v>4959</v>
      </c>
      <c r="D1205" s="832" t="s">
        <v>4960</v>
      </c>
      <c r="E1205" s="832" t="s">
        <v>4961</v>
      </c>
      <c r="F1205" s="849">
        <v>399</v>
      </c>
      <c r="G1205" s="849">
        <v>93765</v>
      </c>
      <c r="H1205" s="849">
        <v>0.9386073795271177</v>
      </c>
      <c r="I1205" s="849">
        <v>235</v>
      </c>
      <c r="J1205" s="849">
        <v>398</v>
      </c>
      <c r="K1205" s="849">
        <v>99898</v>
      </c>
      <c r="L1205" s="849">
        <v>1</v>
      </c>
      <c r="M1205" s="849">
        <v>251</v>
      </c>
      <c r="N1205" s="849">
        <v>345</v>
      </c>
      <c r="O1205" s="849">
        <v>86595</v>
      </c>
      <c r="P1205" s="837">
        <v>0.86683417085427139</v>
      </c>
      <c r="Q1205" s="850">
        <v>251</v>
      </c>
    </row>
    <row r="1206" spans="1:17" ht="14.4" customHeight="1" x14ac:dyDescent="0.3">
      <c r="A1206" s="831" t="s">
        <v>6088</v>
      </c>
      <c r="B1206" s="832" t="s">
        <v>4992</v>
      </c>
      <c r="C1206" s="832" t="s">
        <v>4959</v>
      </c>
      <c r="D1206" s="832" t="s">
        <v>4963</v>
      </c>
      <c r="E1206" s="832" t="s">
        <v>4964</v>
      </c>
      <c r="F1206" s="849">
        <v>229</v>
      </c>
      <c r="G1206" s="849">
        <v>27022</v>
      </c>
      <c r="H1206" s="849">
        <v>0.84766923897358681</v>
      </c>
      <c r="I1206" s="849">
        <v>118</v>
      </c>
      <c r="J1206" s="849">
        <v>253</v>
      </c>
      <c r="K1206" s="849">
        <v>31878</v>
      </c>
      <c r="L1206" s="849">
        <v>1</v>
      </c>
      <c r="M1206" s="849">
        <v>126</v>
      </c>
      <c r="N1206" s="849">
        <v>282</v>
      </c>
      <c r="O1206" s="849">
        <v>35532</v>
      </c>
      <c r="P1206" s="837">
        <v>1.1146245059288538</v>
      </c>
      <c r="Q1206" s="850">
        <v>126</v>
      </c>
    </row>
    <row r="1207" spans="1:17" ht="14.4" customHeight="1" x14ac:dyDescent="0.3">
      <c r="A1207" s="831" t="s">
        <v>6088</v>
      </c>
      <c r="B1207" s="832" t="s">
        <v>4992</v>
      </c>
      <c r="C1207" s="832" t="s">
        <v>4959</v>
      </c>
      <c r="D1207" s="832" t="s">
        <v>5075</v>
      </c>
      <c r="E1207" s="832" t="s">
        <v>4990</v>
      </c>
      <c r="F1207" s="849">
        <v>1</v>
      </c>
      <c r="G1207" s="849">
        <v>323</v>
      </c>
      <c r="H1207" s="849">
        <v>0.97583081570996977</v>
      </c>
      <c r="I1207" s="849">
        <v>323</v>
      </c>
      <c r="J1207" s="849">
        <v>1</v>
      </c>
      <c r="K1207" s="849">
        <v>331</v>
      </c>
      <c r="L1207" s="849">
        <v>1</v>
      </c>
      <c r="M1207" s="849">
        <v>331</v>
      </c>
      <c r="N1207" s="849"/>
      <c r="O1207" s="849"/>
      <c r="P1207" s="837"/>
      <c r="Q1207" s="850"/>
    </row>
    <row r="1208" spans="1:17" ht="14.4" customHeight="1" x14ac:dyDescent="0.3">
      <c r="A1208" s="831" t="s">
        <v>6088</v>
      </c>
      <c r="B1208" s="832" t="s">
        <v>4992</v>
      </c>
      <c r="C1208" s="832" t="s">
        <v>4959</v>
      </c>
      <c r="D1208" s="832" t="s">
        <v>5076</v>
      </c>
      <c r="E1208" s="832" t="s">
        <v>4979</v>
      </c>
      <c r="F1208" s="849">
        <v>9</v>
      </c>
      <c r="G1208" s="849">
        <v>4383</v>
      </c>
      <c r="H1208" s="849">
        <v>0.73787878787878791</v>
      </c>
      <c r="I1208" s="849">
        <v>487</v>
      </c>
      <c r="J1208" s="849">
        <v>12</v>
      </c>
      <c r="K1208" s="849">
        <v>5940</v>
      </c>
      <c r="L1208" s="849">
        <v>1</v>
      </c>
      <c r="M1208" s="849">
        <v>495</v>
      </c>
      <c r="N1208" s="849">
        <v>5</v>
      </c>
      <c r="O1208" s="849">
        <v>2475</v>
      </c>
      <c r="P1208" s="837">
        <v>0.41666666666666669</v>
      </c>
      <c r="Q1208" s="850">
        <v>495</v>
      </c>
    </row>
    <row r="1209" spans="1:17" ht="14.4" customHeight="1" x14ac:dyDescent="0.3">
      <c r="A1209" s="831" t="s">
        <v>6088</v>
      </c>
      <c r="B1209" s="832" t="s">
        <v>4992</v>
      </c>
      <c r="C1209" s="832" t="s">
        <v>4959</v>
      </c>
      <c r="D1209" s="832" t="s">
        <v>5077</v>
      </c>
      <c r="E1209" s="832" t="s">
        <v>5078</v>
      </c>
      <c r="F1209" s="849">
        <v>3</v>
      </c>
      <c r="G1209" s="849">
        <v>2040</v>
      </c>
      <c r="H1209" s="849">
        <v>0.32945736434108525</v>
      </c>
      <c r="I1209" s="849">
        <v>680</v>
      </c>
      <c r="J1209" s="849">
        <v>9</v>
      </c>
      <c r="K1209" s="849">
        <v>6192</v>
      </c>
      <c r="L1209" s="849">
        <v>1</v>
      </c>
      <c r="M1209" s="849">
        <v>688</v>
      </c>
      <c r="N1209" s="849"/>
      <c r="O1209" s="849"/>
      <c r="P1209" s="837"/>
      <c r="Q1209" s="850"/>
    </row>
    <row r="1210" spans="1:17" ht="14.4" customHeight="1" x14ac:dyDescent="0.3">
      <c r="A1210" s="831" t="s">
        <v>6088</v>
      </c>
      <c r="B1210" s="832" t="s">
        <v>4992</v>
      </c>
      <c r="C1210" s="832" t="s">
        <v>4959</v>
      </c>
      <c r="D1210" s="832" t="s">
        <v>4978</v>
      </c>
      <c r="E1210" s="832" t="s">
        <v>4979</v>
      </c>
      <c r="F1210" s="849">
        <v>7</v>
      </c>
      <c r="G1210" s="849">
        <v>3913</v>
      </c>
      <c r="H1210" s="849">
        <v>0.43056778169014087</v>
      </c>
      <c r="I1210" s="849">
        <v>559</v>
      </c>
      <c r="J1210" s="849">
        <v>16</v>
      </c>
      <c r="K1210" s="849">
        <v>9088</v>
      </c>
      <c r="L1210" s="849">
        <v>1</v>
      </c>
      <c r="M1210" s="849">
        <v>568</v>
      </c>
      <c r="N1210" s="849">
        <v>7</v>
      </c>
      <c r="O1210" s="849">
        <v>3976</v>
      </c>
      <c r="P1210" s="837">
        <v>0.4375</v>
      </c>
      <c r="Q1210" s="850">
        <v>568</v>
      </c>
    </row>
    <row r="1211" spans="1:17" ht="14.4" customHeight="1" x14ac:dyDescent="0.3">
      <c r="A1211" s="831" t="s">
        <v>6088</v>
      </c>
      <c r="B1211" s="832" t="s">
        <v>4992</v>
      </c>
      <c r="C1211" s="832" t="s">
        <v>4959</v>
      </c>
      <c r="D1211" s="832" t="s">
        <v>5079</v>
      </c>
      <c r="E1211" s="832" t="s">
        <v>5078</v>
      </c>
      <c r="F1211" s="849">
        <v>7</v>
      </c>
      <c r="G1211" s="849">
        <v>5264</v>
      </c>
      <c r="H1211" s="849">
        <v>2.3057380639509417</v>
      </c>
      <c r="I1211" s="849">
        <v>752</v>
      </c>
      <c r="J1211" s="849">
        <v>3</v>
      </c>
      <c r="K1211" s="849">
        <v>2283</v>
      </c>
      <c r="L1211" s="849">
        <v>1</v>
      </c>
      <c r="M1211" s="849">
        <v>761</v>
      </c>
      <c r="N1211" s="849"/>
      <c r="O1211" s="849"/>
      <c r="P1211" s="837"/>
      <c r="Q1211" s="850"/>
    </row>
    <row r="1212" spans="1:17" ht="14.4" customHeight="1" x14ac:dyDescent="0.3">
      <c r="A1212" s="831" t="s">
        <v>6088</v>
      </c>
      <c r="B1212" s="832" t="s">
        <v>4992</v>
      </c>
      <c r="C1212" s="832" t="s">
        <v>4959</v>
      </c>
      <c r="D1212" s="832" t="s">
        <v>5124</v>
      </c>
      <c r="E1212" s="832" t="s">
        <v>5125</v>
      </c>
      <c r="F1212" s="849">
        <v>708</v>
      </c>
      <c r="G1212" s="849">
        <v>572772</v>
      </c>
      <c r="H1212" s="849">
        <v>0.90936398564760423</v>
      </c>
      <c r="I1212" s="849">
        <v>809</v>
      </c>
      <c r="J1212" s="849">
        <v>770</v>
      </c>
      <c r="K1212" s="849">
        <v>629860</v>
      </c>
      <c r="L1212" s="849">
        <v>1</v>
      </c>
      <c r="M1212" s="849">
        <v>818</v>
      </c>
      <c r="N1212" s="849">
        <v>889</v>
      </c>
      <c r="O1212" s="849">
        <v>727202</v>
      </c>
      <c r="P1212" s="837">
        <v>1.1545454545454545</v>
      </c>
      <c r="Q1212" s="850">
        <v>818</v>
      </c>
    </row>
    <row r="1213" spans="1:17" ht="14.4" customHeight="1" x14ac:dyDescent="0.3">
      <c r="A1213" s="831" t="s">
        <v>6088</v>
      </c>
      <c r="B1213" s="832" t="s">
        <v>4992</v>
      </c>
      <c r="C1213" s="832" t="s">
        <v>4959</v>
      </c>
      <c r="D1213" s="832" t="s">
        <v>4980</v>
      </c>
      <c r="E1213" s="832" t="s">
        <v>4981</v>
      </c>
      <c r="F1213" s="849">
        <v>1</v>
      </c>
      <c r="G1213" s="849">
        <v>449</v>
      </c>
      <c r="H1213" s="849">
        <v>0.97186147186147187</v>
      </c>
      <c r="I1213" s="849">
        <v>449</v>
      </c>
      <c r="J1213" s="849">
        <v>1</v>
      </c>
      <c r="K1213" s="849">
        <v>462</v>
      </c>
      <c r="L1213" s="849">
        <v>1</v>
      </c>
      <c r="M1213" s="849">
        <v>462</v>
      </c>
      <c r="N1213" s="849"/>
      <c r="O1213" s="849"/>
      <c r="P1213" s="837"/>
      <c r="Q1213" s="850"/>
    </row>
    <row r="1214" spans="1:17" ht="14.4" customHeight="1" x14ac:dyDescent="0.3">
      <c r="A1214" s="831" t="s">
        <v>6088</v>
      </c>
      <c r="B1214" s="832" t="s">
        <v>4992</v>
      </c>
      <c r="C1214" s="832" t="s">
        <v>4959</v>
      </c>
      <c r="D1214" s="832" t="s">
        <v>5090</v>
      </c>
      <c r="E1214" s="832" t="s">
        <v>5091</v>
      </c>
      <c r="F1214" s="849">
        <v>1</v>
      </c>
      <c r="G1214" s="849">
        <v>824</v>
      </c>
      <c r="H1214" s="849"/>
      <c r="I1214" s="849">
        <v>824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" customHeight="1" x14ac:dyDescent="0.3">
      <c r="A1215" s="831" t="s">
        <v>6088</v>
      </c>
      <c r="B1215" s="832" t="s">
        <v>4992</v>
      </c>
      <c r="C1215" s="832" t="s">
        <v>4959</v>
      </c>
      <c r="D1215" s="832" t="s">
        <v>4965</v>
      </c>
      <c r="E1215" s="832" t="s">
        <v>4966</v>
      </c>
      <c r="F1215" s="849">
        <v>175</v>
      </c>
      <c r="G1215" s="849">
        <v>36750</v>
      </c>
      <c r="H1215" s="849">
        <v>0.84202085004009619</v>
      </c>
      <c r="I1215" s="849">
        <v>210</v>
      </c>
      <c r="J1215" s="849">
        <v>203</v>
      </c>
      <c r="K1215" s="849">
        <v>43645</v>
      </c>
      <c r="L1215" s="849">
        <v>1</v>
      </c>
      <c r="M1215" s="849">
        <v>215</v>
      </c>
      <c r="N1215" s="849">
        <v>210</v>
      </c>
      <c r="O1215" s="849">
        <v>45150</v>
      </c>
      <c r="P1215" s="837">
        <v>1.0344827586206897</v>
      </c>
      <c r="Q1215" s="850">
        <v>215</v>
      </c>
    </row>
    <row r="1216" spans="1:17" ht="14.4" customHeight="1" x14ac:dyDescent="0.3">
      <c r="A1216" s="831" t="s">
        <v>6088</v>
      </c>
      <c r="B1216" s="832" t="s">
        <v>4992</v>
      </c>
      <c r="C1216" s="832" t="s">
        <v>4959</v>
      </c>
      <c r="D1216" s="832" t="s">
        <v>5049</v>
      </c>
      <c r="E1216" s="832" t="s">
        <v>5050</v>
      </c>
      <c r="F1216" s="849">
        <v>1</v>
      </c>
      <c r="G1216" s="849">
        <v>331</v>
      </c>
      <c r="H1216" s="849">
        <v>0.4675141242937853</v>
      </c>
      <c r="I1216" s="849">
        <v>331</v>
      </c>
      <c r="J1216" s="849">
        <v>2</v>
      </c>
      <c r="K1216" s="849">
        <v>708</v>
      </c>
      <c r="L1216" s="849">
        <v>1</v>
      </c>
      <c r="M1216" s="849">
        <v>354</v>
      </c>
      <c r="N1216" s="849">
        <v>1</v>
      </c>
      <c r="O1216" s="849">
        <v>355</v>
      </c>
      <c r="P1216" s="837">
        <v>0.50141242937853103</v>
      </c>
      <c r="Q1216" s="850">
        <v>355</v>
      </c>
    </row>
    <row r="1217" spans="1:17" ht="14.4" customHeight="1" x14ac:dyDescent="0.3">
      <c r="A1217" s="831" t="s">
        <v>6088</v>
      </c>
      <c r="B1217" s="832" t="s">
        <v>4992</v>
      </c>
      <c r="C1217" s="832" t="s">
        <v>4959</v>
      </c>
      <c r="D1217" s="832" t="s">
        <v>4967</v>
      </c>
      <c r="E1217" s="832" t="s">
        <v>4968</v>
      </c>
      <c r="F1217" s="849">
        <v>1003</v>
      </c>
      <c r="G1217" s="849">
        <v>85255</v>
      </c>
      <c r="H1217" s="849">
        <v>0.88839681133746673</v>
      </c>
      <c r="I1217" s="849">
        <v>85</v>
      </c>
      <c r="J1217" s="849">
        <v>1129</v>
      </c>
      <c r="K1217" s="849">
        <v>95965</v>
      </c>
      <c r="L1217" s="849">
        <v>1</v>
      </c>
      <c r="M1217" s="849">
        <v>85</v>
      </c>
      <c r="N1217" s="849">
        <v>962</v>
      </c>
      <c r="O1217" s="849">
        <v>81770</v>
      </c>
      <c r="P1217" s="837">
        <v>0.85208148804251549</v>
      </c>
      <c r="Q1217" s="850">
        <v>85</v>
      </c>
    </row>
    <row r="1218" spans="1:17" ht="14.4" customHeight="1" x14ac:dyDescent="0.3">
      <c r="A1218" s="831" t="s">
        <v>6088</v>
      </c>
      <c r="B1218" s="832" t="s">
        <v>4992</v>
      </c>
      <c r="C1218" s="832" t="s">
        <v>4959</v>
      </c>
      <c r="D1218" s="832" t="s">
        <v>5051</v>
      </c>
      <c r="E1218" s="832" t="s">
        <v>5052</v>
      </c>
      <c r="F1218" s="849">
        <v>2</v>
      </c>
      <c r="G1218" s="849">
        <v>1414</v>
      </c>
      <c r="H1218" s="849">
        <v>0.65554010199350954</v>
      </c>
      <c r="I1218" s="849">
        <v>707</v>
      </c>
      <c r="J1218" s="849">
        <v>3</v>
      </c>
      <c r="K1218" s="849">
        <v>2157</v>
      </c>
      <c r="L1218" s="849">
        <v>1</v>
      </c>
      <c r="M1218" s="849">
        <v>719</v>
      </c>
      <c r="N1218" s="849">
        <v>4</v>
      </c>
      <c r="O1218" s="849">
        <v>2880</v>
      </c>
      <c r="P1218" s="837">
        <v>1.3351877607788596</v>
      </c>
      <c r="Q1218" s="850">
        <v>720</v>
      </c>
    </row>
    <row r="1219" spans="1:17" ht="14.4" customHeight="1" x14ac:dyDescent="0.3">
      <c r="A1219" s="831" t="s">
        <v>6088</v>
      </c>
      <c r="B1219" s="832" t="s">
        <v>4992</v>
      </c>
      <c r="C1219" s="832" t="s">
        <v>4959</v>
      </c>
      <c r="D1219" s="832" t="s">
        <v>5126</v>
      </c>
      <c r="E1219" s="832" t="s">
        <v>5125</v>
      </c>
      <c r="F1219" s="849">
        <v>86</v>
      </c>
      <c r="G1219" s="849">
        <v>80410</v>
      </c>
      <c r="H1219" s="849">
        <v>0.66507311586051743</v>
      </c>
      <c r="I1219" s="849">
        <v>935</v>
      </c>
      <c r="J1219" s="849">
        <v>127</v>
      </c>
      <c r="K1219" s="849">
        <v>120904</v>
      </c>
      <c r="L1219" s="849">
        <v>1</v>
      </c>
      <c r="M1219" s="849">
        <v>952</v>
      </c>
      <c r="N1219" s="849">
        <v>39</v>
      </c>
      <c r="O1219" s="849">
        <v>37128</v>
      </c>
      <c r="P1219" s="837">
        <v>0.30708661417322836</v>
      </c>
      <c r="Q1219" s="850">
        <v>952</v>
      </c>
    </row>
    <row r="1220" spans="1:17" ht="14.4" customHeight="1" x14ac:dyDescent="0.3">
      <c r="A1220" s="831" t="s">
        <v>6088</v>
      </c>
      <c r="B1220" s="832" t="s">
        <v>4992</v>
      </c>
      <c r="C1220" s="832" t="s">
        <v>4959</v>
      </c>
      <c r="D1220" s="832" t="s">
        <v>5127</v>
      </c>
      <c r="E1220" s="832" t="s">
        <v>5125</v>
      </c>
      <c r="F1220" s="849">
        <v>191</v>
      </c>
      <c r="G1220" s="849">
        <v>140767</v>
      </c>
      <c r="H1220" s="849">
        <v>0.94949242858588245</v>
      </c>
      <c r="I1220" s="849">
        <v>737</v>
      </c>
      <c r="J1220" s="849">
        <v>199</v>
      </c>
      <c r="K1220" s="849">
        <v>148255</v>
      </c>
      <c r="L1220" s="849">
        <v>1</v>
      </c>
      <c r="M1220" s="849">
        <v>745</v>
      </c>
      <c r="N1220" s="849">
        <v>28</v>
      </c>
      <c r="O1220" s="849">
        <v>20860</v>
      </c>
      <c r="P1220" s="837">
        <v>0.1407035175879397</v>
      </c>
      <c r="Q1220" s="850">
        <v>745</v>
      </c>
    </row>
    <row r="1221" spans="1:17" ht="14.4" customHeight="1" x14ac:dyDescent="0.3">
      <c r="A1221" s="831" t="s">
        <v>6088</v>
      </c>
      <c r="B1221" s="832" t="s">
        <v>4992</v>
      </c>
      <c r="C1221" s="832" t="s">
        <v>4959</v>
      </c>
      <c r="D1221" s="832" t="s">
        <v>5130</v>
      </c>
      <c r="E1221" s="832" t="s">
        <v>5131</v>
      </c>
      <c r="F1221" s="849"/>
      <c r="G1221" s="849"/>
      <c r="H1221" s="849"/>
      <c r="I1221" s="849"/>
      <c r="J1221" s="849">
        <v>3</v>
      </c>
      <c r="K1221" s="849">
        <v>1629</v>
      </c>
      <c r="L1221" s="849">
        <v>1</v>
      </c>
      <c r="M1221" s="849">
        <v>543</v>
      </c>
      <c r="N1221" s="849">
        <v>6</v>
      </c>
      <c r="O1221" s="849">
        <v>3258</v>
      </c>
      <c r="P1221" s="837">
        <v>2</v>
      </c>
      <c r="Q1221" s="850">
        <v>543</v>
      </c>
    </row>
    <row r="1222" spans="1:17" ht="14.4" customHeight="1" x14ac:dyDescent="0.3">
      <c r="A1222" s="831" t="s">
        <v>6088</v>
      </c>
      <c r="B1222" s="832" t="s">
        <v>4992</v>
      </c>
      <c r="C1222" s="832" t="s">
        <v>4959</v>
      </c>
      <c r="D1222" s="832" t="s">
        <v>4969</v>
      </c>
      <c r="E1222" s="832" t="s">
        <v>4970</v>
      </c>
      <c r="F1222" s="849">
        <v>19</v>
      </c>
      <c r="G1222" s="849">
        <v>5681</v>
      </c>
      <c r="H1222" s="849">
        <v>1.0885227054991378</v>
      </c>
      <c r="I1222" s="849">
        <v>299</v>
      </c>
      <c r="J1222" s="849">
        <v>17</v>
      </c>
      <c r="K1222" s="849">
        <v>5219</v>
      </c>
      <c r="L1222" s="849">
        <v>1</v>
      </c>
      <c r="M1222" s="849">
        <v>307</v>
      </c>
      <c r="N1222" s="849">
        <v>8</v>
      </c>
      <c r="O1222" s="849">
        <v>2456</v>
      </c>
      <c r="P1222" s="837">
        <v>0.47058823529411764</v>
      </c>
      <c r="Q1222" s="850">
        <v>307</v>
      </c>
    </row>
    <row r="1223" spans="1:17" ht="14.4" customHeight="1" x14ac:dyDescent="0.3">
      <c r="A1223" s="831" t="s">
        <v>6088</v>
      </c>
      <c r="B1223" s="832" t="s">
        <v>4992</v>
      </c>
      <c r="C1223" s="832" t="s">
        <v>4959</v>
      </c>
      <c r="D1223" s="832" t="s">
        <v>5081</v>
      </c>
      <c r="E1223" s="832" t="s">
        <v>4966</v>
      </c>
      <c r="F1223" s="849">
        <v>64</v>
      </c>
      <c r="G1223" s="849">
        <v>11136</v>
      </c>
      <c r="H1223" s="849">
        <v>1.2031114952463267</v>
      </c>
      <c r="I1223" s="849">
        <v>174</v>
      </c>
      <c r="J1223" s="849">
        <v>52</v>
      </c>
      <c r="K1223" s="849">
        <v>9256</v>
      </c>
      <c r="L1223" s="849">
        <v>1</v>
      </c>
      <c r="M1223" s="849">
        <v>178</v>
      </c>
      <c r="N1223" s="849">
        <v>7</v>
      </c>
      <c r="O1223" s="849">
        <v>1246</v>
      </c>
      <c r="P1223" s="837">
        <v>0.13461538461538461</v>
      </c>
      <c r="Q1223" s="850">
        <v>178</v>
      </c>
    </row>
    <row r="1224" spans="1:17" ht="14.4" customHeight="1" x14ac:dyDescent="0.3">
      <c r="A1224" s="831" t="s">
        <v>6088</v>
      </c>
      <c r="B1224" s="832" t="s">
        <v>4992</v>
      </c>
      <c r="C1224" s="832" t="s">
        <v>4959</v>
      </c>
      <c r="D1224" s="832" t="s">
        <v>4971</v>
      </c>
      <c r="E1224" s="832" t="s">
        <v>4970</v>
      </c>
      <c r="F1224" s="849">
        <v>33</v>
      </c>
      <c r="G1224" s="849">
        <v>12243</v>
      </c>
      <c r="H1224" s="849">
        <v>1.0739473684210525</v>
      </c>
      <c r="I1224" s="849">
        <v>371</v>
      </c>
      <c r="J1224" s="849">
        <v>30</v>
      </c>
      <c r="K1224" s="849">
        <v>11400</v>
      </c>
      <c r="L1224" s="849">
        <v>1</v>
      </c>
      <c r="M1224" s="849">
        <v>380</v>
      </c>
      <c r="N1224" s="849">
        <v>35</v>
      </c>
      <c r="O1224" s="849">
        <v>13300</v>
      </c>
      <c r="P1224" s="837">
        <v>1.1666666666666667</v>
      </c>
      <c r="Q1224" s="850">
        <v>380</v>
      </c>
    </row>
    <row r="1225" spans="1:17" ht="14.4" customHeight="1" x14ac:dyDescent="0.3">
      <c r="A1225" s="831" t="s">
        <v>6088</v>
      </c>
      <c r="B1225" s="832" t="s">
        <v>4992</v>
      </c>
      <c r="C1225" s="832" t="s">
        <v>4959</v>
      </c>
      <c r="D1225" s="832" t="s">
        <v>5132</v>
      </c>
      <c r="E1225" s="832" t="s">
        <v>5133</v>
      </c>
      <c r="F1225" s="849"/>
      <c r="G1225" s="849"/>
      <c r="H1225" s="849"/>
      <c r="I1225" s="849"/>
      <c r="J1225" s="849">
        <v>1</v>
      </c>
      <c r="K1225" s="849">
        <v>100</v>
      </c>
      <c r="L1225" s="849">
        <v>1</v>
      </c>
      <c r="M1225" s="849">
        <v>100</v>
      </c>
      <c r="N1225" s="849">
        <v>3</v>
      </c>
      <c r="O1225" s="849">
        <v>300</v>
      </c>
      <c r="P1225" s="837">
        <v>3</v>
      </c>
      <c r="Q1225" s="850">
        <v>100</v>
      </c>
    </row>
    <row r="1226" spans="1:17" ht="14.4" customHeight="1" x14ac:dyDescent="0.3">
      <c r="A1226" s="831" t="s">
        <v>6088</v>
      </c>
      <c r="B1226" s="832" t="s">
        <v>4992</v>
      </c>
      <c r="C1226" s="832" t="s">
        <v>4959</v>
      </c>
      <c r="D1226" s="832" t="s">
        <v>5067</v>
      </c>
      <c r="E1226" s="832" t="s">
        <v>4981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1</v>
      </c>
      <c r="O1226" s="849">
        <v>353</v>
      </c>
      <c r="P1226" s="837"/>
      <c r="Q1226" s="850">
        <v>353</v>
      </c>
    </row>
    <row r="1227" spans="1:17" ht="14.4" customHeight="1" x14ac:dyDescent="0.3">
      <c r="A1227" s="831" t="s">
        <v>6088</v>
      </c>
      <c r="B1227" s="832" t="s">
        <v>4992</v>
      </c>
      <c r="C1227" s="832" t="s">
        <v>4959</v>
      </c>
      <c r="D1227" s="832" t="s">
        <v>5135</v>
      </c>
      <c r="E1227" s="832" t="s">
        <v>5125</v>
      </c>
      <c r="F1227" s="849">
        <v>4</v>
      </c>
      <c r="G1227" s="849">
        <v>3452</v>
      </c>
      <c r="H1227" s="849">
        <v>0.14545148106012726</v>
      </c>
      <c r="I1227" s="849">
        <v>863</v>
      </c>
      <c r="J1227" s="849">
        <v>27</v>
      </c>
      <c r="K1227" s="849">
        <v>23733</v>
      </c>
      <c r="L1227" s="849">
        <v>1</v>
      </c>
      <c r="M1227" s="849">
        <v>879</v>
      </c>
      <c r="N1227" s="849"/>
      <c r="O1227" s="849"/>
      <c r="P1227" s="837"/>
      <c r="Q1227" s="850"/>
    </row>
    <row r="1228" spans="1:17" ht="14.4" customHeight="1" x14ac:dyDescent="0.3">
      <c r="A1228" s="831" t="s">
        <v>6089</v>
      </c>
      <c r="B1228" s="832" t="s">
        <v>4992</v>
      </c>
      <c r="C1228" s="832" t="s">
        <v>5026</v>
      </c>
      <c r="D1228" s="832" t="s">
        <v>5027</v>
      </c>
      <c r="E1228" s="832" t="s">
        <v>5028</v>
      </c>
      <c r="F1228" s="849">
        <v>8</v>
      </c>
      <c r="G1228" s="849">
        <v>1941.12</v>
      </c>
      <c r="H1228" s="849">
        <v>4</v>
      </c>
      <c r="I1228" s="849">
        <v>242.64</v>
      </c>
      <c r="J1228" s="849">
        <v>2</v>
      </c>
      <c r="K1228" s="849">
        <v>485.28</v>
      </c>
      <c r="L1228" s="849">
        <v>1</v>
      </c>
      <c r="M1228" s="849">
        <v>242.64</v>
      </c>
      <c r="N1228" s="849"/>
      <c r="O1228" s="849"/>
      <c r="P1228" s="837"/>
      <c r="Q1228" s="850"/>
    </row>
    <row r="1229" spans="1:17" ht="14.4" customHeight="1" x14ac:dyDescent="0.3">
      <c r="A1229" s="831" t="s">
        <v>6089</v>
      </c>
      <c r="B1229" s="832" t="s">
        <v>4992</v>
      </c>
      <c r="C1229" s="832" t="s">
        <v>5026</v>
      </c>
      <c r="D1229" s="832" t="s">
        <v>5029</v>
      </c>
      <c r="E1229" s="832" t="s">
        <v>5030</v>
      </c>
      <c r="F1229" s="849">
        <v>128</v>
      </c>
      <c r="G1229" s="849">
        <v>31057.919999999995</v>
      </c>
      <c r="H1229" s="849">
        <v>1.3330557736211539</v>
      </c>
      <c r="I1229" s="849">
        <v>242.63999999999996</v>
      </c>
      <c r="J1229" s="849">
        <v>96.02</v>
      </c>
      <c r="K1229" s="849">
        <v>23298.29</v>
      </c>
      <c r="L1229" s="849">
        <v>1</v>
      </c>
      <c r="M1229" s="849">
        <v>242.63997083940848</v>
      </c>
      <c r="N1229" s="849">
        <v>74</v>
      </c>
      <c r="O1229" s="849">
        <v>17955.359999999997</v>
      </c>
      <c r="P1229" s="837">
        <v>0.77067286912472954</v>
      </c>
      <c r="Q1229" s="850">
        <v>242.63999999999996</v>
      </c>
    </row>
    <row r="1230" spans="1:17" ht="14.4" customHeight="1" x14ac:dyDescent="0.3">
      <c r="A1230" s="831" t="s">
        <v>6089</v>
      </c>
      <c r="B1230" s="832" t="s">
        <v>4992</v>
      </c>
      <c r="C1230" s="832" t="s">
        <v>5026</v>
      </c>
      <c r="D1230" s="832" t="s">
        <v>5031</v>
      </c>
      <c r="E1230" s="832" t="s">
        <v>5032</v>
      </c>
      <c r="F1230" s="849">
        <v>37</v>
      </c>
      <c r="G1230" s="849">
        <v>8977.6799999999985</v>
      </c>
      <c r="H1230" s="849">
        <v>3.3636363636363633</v>
      </c>
      <c r="I1230" s="849">
        <v>242.63999999999996</v>
      </c>
      <c r="J1230" s="849">
        <v>11</v>
      </c>
      <c r="K1230" s="849">
        <v>2669.04</v>
      </c>
      <c r="L1230" s="849">
        <v>1</v>
      </c>
      <c r="M1230" s="849">
        <v>242.64</v>
      </c>
      <c r="N1230" s="849">
        <v>9</v>
      </c>
      <c r="O1230" s="849">
        <v>2183.7599999999998</v>
      </c>
      <c r="P1230" s="837">
        <v>0.81818181818181812</v>
      </c>
      <c r="Q1230" s="850">
        <v>242.64</v>
      </c>
    </row>
    <row r="1231" spans="1:17" ht="14.4" customHeight="1" x14ac:dyDescent="0.3">
      <c r="A1231" s="831" t="s">
        <v>6089</v>
      </c>
      <c r="B1231" s="832" t="s">
        <v>4992</v>
      </c>
      <c r="C1231" s="832" t="s">
        <v>5026</v>
      </c>
      <c r="D1231" s="832" t="s">
        <v>5033</v>
      </c>
      <c r="E1231" s="832" t="s">
        <v>5034</v>
      </c>
      <c r="F1231" s="849"/>
      <c r="G1231" s="849"/>
      <c r="H1231" s="849"/>
      <c r="I1231" s="849"/>
      <c r="J1231" s="849">
        <v>1</v>
      </c>
      <c r="K1231" s="849">
        <v>389</v>
      </c>
      <c r="L1231" s="849">
        <v>1</v>
      </c>
      <c r="M1231" s="849">
        <v>389</v>
      </c>
      <c r="N1231" s="849"/>
      <c r="O1231" s="849"/>
      <c r="P1231" s="837"/>
      <c r="Q1231" s="850"/>
    </row>
    <row r="1232" spans="1:17" ht="14.4" customHeight="1" x14ac:dyDescent="0.3">
      <c r="A1232" s="831" t="s">
        <v>6089</v>
      </c>
      <c r="B1232" s="832" t="s">
        <v>4992</v>
      </c>
      <c r="C1232" s="832" t="s">
        <v>5026</v>
      </c>
      <c r="D1232" s="832" t="s">
        <v>5035</v>
      </c>
      <c r="E1232" s="832" t="s">
        <v>5034</v>
      </c>
      <c r="F1232" s="849"/>
      <c r="G1232" s="849"/>
      <c r="H1232" s="849"/>
      <c r="I1232" s="849"/>
      <c r="J1232" s="849"/>
      <c r="K1232" s="849"/>
      <c r="L1232" s="849"/>
      <c r="M1232" s="849"/>
      <c r="N1232" s="849">
        <v>11</v>
      </c>
      <c r="O1232" s="849">
        <v>4939</v>
      </c>
      <c r="P1232" s="837"/>
      <c r="Q1232" s="850">
        <v>449</v>
      </c>
    </row>
    <row r="1233" spans="1:17" ht="14.4" customHeight="1" x14ac:dyDescent="0.3">
      <c r="A1233" s="831" t="s">
        <v>6089</v>
      </c>
      <c r="B1233" s="832" t="s">
        <v>4992</v>
      </c>
      <c r="C1233" s="832" t="s">
        <v>4959</v>
      </c>
      <c r="D1233" s="832" t="s">
        <v>5041</v>
      </c>
      <c r="E1233" s="832" t="s">
        <v>5042</v>
      </c>
      <c r="F1233" s="849"/>
      <c r="G1233" s="849"/>
      <c r="H1233" s="849"/>
      <c r="I1233" s="849"/>
      <c r="J1233" s="849"/>
      <c r="K1233" s="849"/>
      <c r="L1233" s="849"/>
      <c r="M1233" s="849"/>
      <c r="N1233" s="849">
        <v>1</v>
      </c>
      <c r="O1233" s="849">
        <v>37</v>
      </c>
      <c r="P1233" s="837"/>
      <c r="Q1233" s="850">
        <v>37</v>
      </c>
    </row>
    <row r="1234" spans="1:17" ht="14.4" customHeight="1" x14ac:dyDescent="0.3">
      <c r="A1234" s="831" t="s">
        <v>6089</v>
      </c>
      <c r="B1234" s="832" t="s">
        <v>4992</v>
      </c>
      <c r="C1234" s="832" t="s">
        <v>4959</v>
      </c>
      <c r="D1234" s="832" t="s">
        <v>5045</v>
      </c>
      <c r="E1234" s="832" t="s">
        <v>5046</v>
      </c>
      <c r="F1234" s="849">
        <v>4</v>
      </c>
      <c r="G1234" s="849">
        <v>492</v>
      </c>
      <c r="H1234" s="849"/>
      <c r="I1234" s="849">
        <v>123</v>
      </c>
      <c r="J1234" s="849"/>
      <c r="K1234" s="849"/>
      <c r="L1234" s="849"/>
      <c r="M1234" s="849"/>
      <c r="N1234" s="849"/>
      <c r="O1234" s="849"/>
      <c r="P1234" s="837"/>
      <c r="Q1234" s="850"/>
    </row>
    <row r="1235" spans="1:17" ht="14.4" customHeight="1" x14ac:dyDescent="0.3">
      <c r="A1235" s="831" t="s">
        <v>6089</v>
      </c>
      <c r="B1235" s="832" t="s">
        <v>4992</v>
      </c>
      <c r="C1235" s="832" t="s">
        <v>4959</v>
      </c>
      <c r="D1235" s="832" t="s">
        <v>4960</v>
      </c>
      <c r="E1235" s="832" t="s">
        <v>4961</v>
      </c>
      <c r="F1235" s="849">
        <v>10</v>
      </c>
      <c r="G1235" s="849">
        <v>2350</v>
      </c>
      <c r="H1235" s="849">
        <v>1.8725099601593624</v>
      </c>
      <c r="I1235" s="849">
        <v>235</v>
      </c>
      <c r="J1235" s="849">
        <v>5</v>
      </c>
      <c r="K1235" s="849">
        <v>1255</v>
      </c>
      <c r="L1235" s="849">
        <v>1</v>
      </c>
      <c r="M1235" s="849">
        <v>251</v>
      </c>
      <c r="N1235" s="849">
        <v>3</v>
      </c>
      <c r="O1235" s="849">
        <v>753</v>
      </c>
      <c r="P1235" s="837">
        <v>0.6</v>
      </c>
      <c r="Q1235" s="850">
        <v>251</v>
      </c>
    </row>
    <row r="1236" spans="1:17" ht="14.4" customHeight="1" x14ac:dyDescent="0.3">
      <c r="A1236" s="831" t="s">
        <v>6089</v>
      </c>
      <c r="B1236" s="832" t="s">
        <v>4992</v>
      </c>
      <c r="C1236" s="832" t="s">
        <v>4959</v>
      </c>
      <c r="D1236" s="832" t="s">
        <v>4963</v>
      </c>
      <c r="E1236" s="832" t="s">
        <v>4964</v>
      </c>
      <c r="F1236" s="849">
        <v>8</v>
      </c>
      <c r="G1236" s="849">
        <v>944</v>
      </c>
      <c r="H1236" s="849"/>
      <c r="I1236" s="849">
        <v>118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" customHeight="1" x14ac:dyDescent="0.3">
      <c r="A1237" s="831" t="s">
        <v>6089</v>
      </c>
      <c r="B1237" s="832" t="s">
        <v>4992</v>
      </c>
      <c r="C1237" s="832" t="s">
        <v>4959</v>
      </c>
      <c r="D1237" s="832" t="s">
        <v>5079</v>
      </c>
      <c r="E1237" s="832" t="s">
        <v>5078</v>
      </c>
      <c r="F1237" s="849">
        <v>5</v>
      </c>
      <c r="G1237" s="849">
        <v>3760</v>
      </c>
      <c r="H1237" s="849"/>
      <c r="I1237" s="849">
        <v>752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" customHeight="1" x14ac:dyDescent="0.3">
      <c r="A1238" s="831" t="s">
        <v>6089</v>
      </c>
      <c r="B1238" s="832" t="s">
        <v>4992</v>
      </c>
      <c r="C1238" s="832" t="s">
        <v>4959</v>
      </c>
      <c r="D1238" s="832" t="s">
        <v>5124</v>
      </c>
      <c r="E1238" s="832" t="s">
        <v>5125</v>
      </c>
      <c r="F1238" s="849">
        <v>1</v>
      </c>
      <c r="G1238" s="849">
        <v>809</v>
      </c>
      <c r="H1238" s="849"/>
      <c r="I1238" s="849">
        <v>809</v>
      </c>
      <c r="J1238" s="849"/>
      <c r="K1238" s="849"/>
      <c r="L1238" s="849"/>
      <c r="M1238" s="849"/>
      <c r="N1238" s="849"/>
      <c r="O1238" s="849"/>
      <c r="P1238" s="837"/>
      <c r="Q1238" s="850"/>
    </row>
    <row r="1239" spans="1:17" ht="14.4" customHeight="1" x14ac:dyDescent="0.3">
      <c r="A1239" s="831" t="s">
        <v>6089</v>
      </c>
      <c r="B1239" s="832" t="s">
        <v>4992</v>
      </c>
      <c r="C1239" s="832" t="s">
        <v>4959</v>
      </c>
      <c r="D1239" s="832" t="s">
        <v>4965</v>
      </c>
      <c r="E1239" s="832" t="s">
        <v>4966</v>
      </c>
      <c r="F1239" s="849">
        <v>2</v>
      </c>
      <c r="G1239" s="849">
        <v>420</v>
      </c>
      <c r="H1239" s="849"/>
      <c r="I1239" s="849">
        <v>210</v>
      </c>
      <c r="J1239" s="849"/>
      <c r="K1239" s="849"/>
      <c r="L1239" s="849"/>
      <c r="M1239" s="849"/>
      <c r="N1239" s="849"/>
      <c r="O1239" s="849"/>
      <c r="P1239" s="837"/>
      <c r="Q1239" s="850"/>
    </row>
    <row r="1240" spans="1:17" ht="14.4" customHeight="1" x14ac:dyDescent="0.3">
      <c r="A1240" s="831" t="s">
        <v>6089</v>
      </c>
      <c r="B1240" s="832" t="s">
        <v>4992</v>
      </c>
      <c r="C1240" s="832" t="s">
        <v>4959</v>
      </c>
      <c r="D1240" s="832" t="s">
        <v>5049</v>
      </c>
      <c r="E1240" s="832" t="s">
        <v>5050</v>
      </c>
      <c r="F1240" s="849">
        <v>112</v>
      </c>
      <c r="G1240" s="849">
        <v>37072</v>
      </c>
      <c r="H1240" s="849">
        <v>1.8372484884527704</v>
      </c>
      <c r="I1240" s="849">
        <v>331</v>
      </c>
      <c r="J1240" s="849">
        <v>57</v>
      </c>
      <c r="K1240" s="849">
        <v>20178</v>
      </c>
      <c r="L1240" s="849">
        <v>1</v>
      </c>
      <c r="M1240" s="849">
        <v>354</v>
      </c>
      <c r="N1240" s="849">
        <v>73</v>
      </c>
      <c r="O1240" s="849">
        <v>25915</v>
      </c>
      <c r="P1240" s="837">
        <v>1.2843195559520271</v>
      </c>
      <c r="Q1240" s="850">
        <v>355</v>
      </c>
    </row>
    <row r="1241" spans="1:17" ht="14.4" customHeight="1" x14ac:dyDescent="0.3">
      <c r="A1241" s="831" t="s">
        <v>6089</v>
      </c>
      <c r="B1241" s="832" t="s">
        <v>4992</v>
      </c>
      <c r="C1241" s="832" t="s">
        <v>4959</v>
      </c>
      <c r="D1241" s="832" t="s">
        <v>4967</v>
      </c>
      <c r="E1241" s="832" t="s">
        <v>4968</v>
      </c>
      <c r="F1241" s="849">
        <v>7</v>
      </c>
      <c r="G1241" s="849">
        <v>595</v>
      </c>
      <c r="H1241" s="849"/>
      <c r="I1241" s="849">
        <v>85</v>
      </c>
      <c r="J1241" s="849"/>
      <c r="K1241" s="849"/>
      <c r="L1241" s="849"/>
      <c r="M1241" s="849"/>
      <c r="N1241" s="849"/>
      <c r="O1241" s="849"/>
      <c r="P1241" s="837"/>
      <c r="Q1241" s="850"/>
    </row>
    <row r="1242" spans="1:17" ht="14.4" customHeight="1" x14ac:dyDescent="0.3">
      <c r="A1242" s="831" t="s">
        <v>6089</v>
      </c>
      <c r="B1242" s="832" t="s">
        <v>4992</v>
      </c>
      <c r="C1242" s="832" t="s">
        <v>4959</v>
      </c>
      <c r="D1242" s="832" t="s">
        <v>5057</v>
      </c>
      <c r="E1242" s="832" t="s">
        <v>5058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65</v>
      </c>
      <c r="O1242" s="849">
        <v>7800</v>
      </c>
      <c r="P1242" s="837"/>
      <c r="Q1242" s="850">
        <v>120</v>
      </c>
    </row>
    <row r="1243" spans="1:17" ht="14.4" customHeight="1" x14ac:dyDescent="0.3">
      <c r="A1243" s="831" t="s">
        <v>6089</v>
      </c>
      <c r="B1243" s="832" t="s">
        <v>4992</v>
      </c>
      <c r="C1243" s="832" t="s">
        <v>4959</v>
      </c>
      <c r="D1243" s="832" t="s">
        <v>4969</v>
      </c>
      <c r="E1243" s="832" t="s">
        <v>4970</v>
      </c>
      <c r="F1243" s="849">
        <v>1</v>
      </c>
      <c r="G1243" s="849">
        <v>299</v>
      </c>
      <c r="H1243" s="849"/>
      <c r="I1243" s="849">
        <v>299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6089</v>
      </c>
      <c r="B1244" s="832" t="s">
        <v>4992</v>
      </c>
      <c r="C1244" s="832" t="s">
        <v>4959</v>
      </c>
      <c r="D1244" s="832" t="s">
        <v>5065</v>
      </c>
      <c r="E1244" s="832" t="s">
        <v>5066</v>
      </c>
      <c r="F1244" s="849">
        <v>11</v>
      </c>
      <c r="G1244" s="849">
        <v>6666</v>
      </c>
      <c r="H1244" s="849"/>
      <c r="I1244" s="849">
        <v>606</v>
      </c>
      <c r="J1244" s="849"/>
      <c r="K1244" s="849"/>
      <c r="L1244" s="849"/>
      <c r="M1244" s="849"/>
      <c r="N1244" s="849">
        <v>22</v>
      </c>
      <c r="O1244" s="849">
        <v>13618</v>
      </c>
      <c r="P1244" s="837"/>
      <c r="Q1244" s="850">
        <v>619</v>
      </c>
    </row>
    <row r="1245" spans="1:17" ht="14.4" customHeight="1" x14ac:dyDescent="0.3">
      <c r="A1245" s="831" t="s">
        <v>6089</v>
      </c>
      <c r="B1245" s="832" t="s">
        <v>4992</v>
      </c>
      <c r="C1245" s="832" t="s">
        <v>4959</v>
      </c>
      <c r="D1245" s="832" t="s">
        <v>5067</v>
      </c>
      <c r="E1245" s="832" t="s">
        <v>4981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</v>
      </c>
      <c r="O1245" s="849">
        <v>353</v>
      </c>
      <c r="P1245" s="837"/>
      <c r="Q1245" s="850">
        <v>353</v>
      </c>
    </row>
    <row r="1246" spans="1:17" ht="14.4" customHeight="1" x14ac:dyDescent="0.3">
      <c r="A1246" s="831" t="s">
        <v>6089</v>
      </c>
      <c r="B1246" s="832" t="s">
        <v>4992</v>
      </c>
      <c r="C1246" s="832" t="s">
        <v>4959</v>
      </c>
      <c r="D1246" s="832" t="s">
        <v>5068</v>
      </c>
      <c r="E1246" s="832" t="s">
        <v>4987</v>
      </c>
      <c r="F1246" s="849">
        <v>100</v>
      </c>
      <c r="G1246" s="849">
        <v>36500</v>
      </c>
      <c r="H1246" s="849">
        <v>1.7474147836078131</v>
      </c>
      <c r="I1246" s="849">
        <v>365</v>
      </c>
      <c r="J1246" s="849">
        <v>56</v>
      </c>
      <c r="K1246" s="849">
        <v>20888</v>
      </c>
      <c r="L1246" s="849">
        <v>1</v>
      </c>
      <c r="M1246" s="849">
        <v>373</v>
      </c>
      <c r="N1246" s="849">
        <v>48</v>
      </c>
      <c r="O1246" s="849">
        <v>17904</v>
      </c>
      <c r="P1246" s="837">
        <v>0.8571428571428571</v>
      </c>
      <c r="Q1246" s="850">
        <v>373</v>
      </c>
    </row>
    <row r="1247" spans="1:17" ht="14.4" customHeight="1" x14ac:dyDescent="0.3">
      <c r="A1247" s="831" t="s">
        <v>6089</v>
      </c>
      <c r="B1247" s="832" t="s">
        <v>4992</v>
      </c>
      <c r="C1247" s="832" t="s">
        <v>4959</v>
      </c>
      <c r="D1247" s="832" t="s">
        <v>5069</v>
      </c>
      <c r="E1247" s="832" t="s">
        <v>5070</v>
      </c>
      <c r="F1247" s="849"/>
      <c r="G1247" s="849"/>
      <c r="H1247" s="849"/>
      <c r="I1247" s="849"/>
      <c r="J1247" s="849">
        <v>1</v>
      </c>
      <c r="K1247" s="849">
        <v>177</v>
      </c>
      <c r="L1247" s="849">
        <v>1</v>
      </c>
      <c r="M1247" s="849">
        <v>177</v>
      </c>
      <c r="N1247" s="849">
        <v>1</v>
      </c>
      <c r="O1247" s="849">
        <v>177</v>
      </c>
      <c r="P1247" s="837">
        <v>1</v>
      </c>
      <c r="Q1247" s="850">
        <v>177</v>
      </c>
    </row>
    <row r="1248" spans="1:17" ht="14.4" customHeight="1" x14ac:dyDescent="0.3">
      <c r="A1248" s="831" t="s">
        <v>6089</v>
      </c>
      <c r="B1248" s="832" t="s">
        <v>4992</v>
      </c>
      <c r="C1248" s="832" t="s">
        <v>4959</v>
      </c>
      <c r="D1248" s="832" t="s">
        <v>5071</v>
      </c>
      <c r="E1248" s="832" t="s">
        <v>5072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3</v>
      </c>
      <c r="O1248" s="849">
        <v>3888</v>
      </c>
      <c r="P1248" s="837"/>
      <c r="Q1248" s="850">
        <v>1296</v>
      </c>
    </row>
    <row r="1249" spans="1:17" ht="14.4" customHeight="1" x14ac:dyDescent="0.3">
      <c r="A1249" s="831" t="s">
        <v>6090</v>
      </c>
      <c r="B1249" s="832" t="s">
        <v>4992</v>
      </c>
      <c r="C1249" s="832" t="s">
        <v>4959</v>
      </c>
      <c r="D1249" s="832" t="s">
        <v>4960</v>
      </c>
      <c r="E1249" s="832" t="s">
        <v>4961</v>
      </c>
      <c r="F1249" s="849">
        <v>16</v>
      </c>
      <c r="G1249" s="849">
        <v>3760</v>
      </c>
      <c r="H1249" s="849">
        <v>1.3618254255704454</v>
      </c>
      <c r="I1249" s="849">
        <v>235</v>
      </c>
      <c r="J1249" s="849">
        <v>11</v>
      </c>
      <c r="K1249" s="849">
        <v>2761</v>
      </c>
      <c r="L1249" s="849">
        <v>1</v>
      </c>
      <c r="M1249" s="849">
        <v>251</v>
      </c>
      <c r="N1249" s="849">
        <v>32</v>
      </c>
      <c r="O1249" s="849">
        <v>8032</v>
      </c>
      <c r="P1249" s="837">
        <v>2.9090909090909092</v>
      </c>
      <c r="Q1249" s="850">
        <v>251</v>
      </c>
    </row>
    <row r="1250" spans="1:17" ht="14.4" customHeight="1" x14ac:dyDescent="0.3">
      <c r="A1250" s="831" t="s">
        <v>6090</v>
      </c>
      <c r="B1250" s="832" t="s">
        <v>4992</v>
      </c>
      <c r="C1250" s="832" t="s">
        <v>4959</v>
      </c>
      <c r="D1250" s="832" t="s">
        <v>4963</v>
      </c>
      <c r="E1250" s="832" t="s">
        <v>4964</v>
      </c>
      <c r="F1250" s="849">
        <v>2</v>
      </c>
      <c r="G1250" s="849">
        <v>236</v>
      </c>
      <c r="H1250" s="849"/>
      <c r="I1250" s="849">
        <v>118</v>
      </c>
      <c r="J1250" s="849"/>
      <c r="K1250" s="849"/>
      <c r="L1250" s="849"/>
      <c r="M1250" s="849"/>
      <c r="N1250" s="849">
        <v>4</v>
      </c>
      <c r="O1250" s="849">
        <v>504</v>
      </c>
      <c r="P1250" s="837"/>
      <c r="Q1250" s="850">
        <v>126</v>
      </c>
    </row>
    <row r="1251" spans="1:17" ht="14.4" customHeight="1" x14ac:dyDescent="0.3">
      <c r="A1251" s="831" t="s">
        <v>6090</v>
      </c>
      <c r="B1251" s="832" t="s">
        <v>4992</v>
      </c>
      <c r="C1251" s="832" t="s">
        <v>4959</v>
      </c>
      <c r="D1251" s="832" t="s">
        <v>5076</v>
      </c>
      <c r="E1251" s="832" t="s">
        <v>4979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1</v>
      </c>
      <c r="O1251" s="849">
        <v>495</v>
      </c>
      <c r="P1251" s="837"/>
      <c r="Q1251" s="850">
        <v>495</v>
      </c>
    </row>
    <row r="1252" spans="1:17" ht="14.4" customHeight="1" x14ac:dyDescent="0.3">
      <c r="A1252" s="831" t="s">
        <v>6090</v>
      </c>
      <c r="B1252" s="832" t="s">
        <v>4992</v>
      </c>
      <c r="C1252" s="832" t="s">
        <v>4959</v>
      </c>
      <c r="D1252" s="832" t="s">
        <v>5049</v>
      </c>
      <c r="E1252" s="832" t="s">
        <v>5050</v>
      </c>
      <c r="F1252" s="849">
        <v>3</v>
      </c>
      <c r="G1252" s="849">
        <v>993</v>
      </c>
      <c r="H1252" s="849">
        <v>0.4675141242937853</v>
      </c>
      <c r="I1252" s="849">
        <v>331</v>
      </c>
      <c r="J1252" s="849">
        <v>6</v>
      </c>
      <c r="K1252" s="849">
        <v>2124</v>
      </c>
      <c r="L1252" s="849">
        <v>1</v>
      </c>
      <c r="M1252" s="849">
        <v>354</v>
      </c>
      <c r="N1252" s="849">
        <v>5</v>
      </c>
      <c r="O1252" s="849">
        <v>1775</v>
      </c>
      <c r="P1252" s="837">
        <v>0.8356873822975518</v>
      </c>
      <c r="Q1252" s="850">
        <v>355</v>
      </c>
    </row>
    <row r="1253" spans="1:17" ht="14.4" customHeight="1" x14ac:dyDescent="0.3">
      <c r="A1253" s="831" t="s">
        <v>6090</v>
      </c>
      <c r="B1253" s="832" t="s">
        <v>4992</v>
      </c>
      <c r="C1253" s="832" t="s">
        <v>4959</v>
      </c>
      <c r="D1253" s="832" t="s">
        <v>5051</v>
      </c>
      <c r="E1253" s="832" t="s">
        <v>5052</v>
      </c>
      <c r="F1253" s="849">
        <v>7</v>
      </c>
      <c r="G1253" s="849">
        <v>4949</v>
      </c>
      <c r="H1253" s="849">
        <v>1.1471951784886416</v>
      </c>
      <c r="I1253" s="849">
        <v>707</v>
      </c>
      <c r="J1253" s="849">
        <v>6</v>
      </c>
      <c r="K1253" s="849">
        <v>4314</v>
      </c>
      <c r="L1253" s="849">
        <v>1</v>
      </c>
      <c r="M1253" s="849">
        <v>719</v>
      </c>
      <c r="N1253" s="849">
        <v>20</v>
      </c>
      <c r="O1253" s="849">
        <v>14400</v>
      </c>
      <c r="P1253" s="837">
        <v>3.3379694019471486</v>
      </c>
      <c r="Q1253" s="850">
        <v>720</v>
      </c>
    </row>
    <row r="1254" spans="1:17" ht="14.4" customHeight="1" x14ac:dyDescent="0.3">
      <c r="A1254" s="831" t="s">
        <v>6090</v>
      </c>
      <c r="B1254" s="832" t="s">
        <v>4992</v>
      </c>
      <c r="C1254" s="832" t="s">
        <v>4959</v>
      </c>
      <c r="D1254" s="832" t="s">
        <v>5057</v>
      </c>
      <c r="E1254" s="832" t="s">
        <v>5058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3</v>
      </c>
      <c r="O1254" s="849">
        <v>360</v>
      </c>
      <c r="P1254" s="837"/>
      <c r="Q1254" s="850">
        <v>120</v>
      </c>
    </row>
    <row r="1255" spans="1:17" ht="14.4" customHeight="1" x14ac:dyDescent="0.3">
      <c r="A1255" s="831" t="s">
        <v>6091</v>
      </c>
      <c r="B1255" s="832" t="s">
        <v>4992</v>
      </c>
      <c r="C1255" s="832" t="s">
        <v>5026</v>
      </c>
      <c r="D1255" s="832" t="s">
        <v>5140</v>
      </c>
      <c r="E1255" s="832" t="s">
        <v>5141</v>
      </c>
      <c r="F1255" s="849"/>
      <c r="G1255" s="849"/>
      <c r="H1255" s="849"/>
      <c r="I1255" s="849"/>
      <c r="J1255" s="849">
        <v>1</v>
      </c>
      <c r="K1255" s="849">
        <v>2310</v>
      </c>
      <c r="L1255" s="849">
        <v>1</v>
      </c>
      <c r="M1255" s="849">
        <v>2310</v>
      </c>
      <c r="N1255" s="849">
        <v>1</v>
      </c>
      <c r="O1255" s="849">
        <v>2310</v>
      </c>
      <c r="P1255" s="837">
        <v>1</v>
      </c>
      <c r="Q1255" s="850">
        <v>2310</v>
      </c>
    </row>
    <row r="1256" spans="1:17" ht="14.4" customHeight="1" x14ac:dyDescent="0.3">
      <c r="A1256" s="831" t="s">
        <v>6091</v>
      </c>
      <c r="B1256" s="832" t="s">
        <v>4992</v>
      </c>
      <c r="C1256" s="832" t="s">
        <v>5026</v>
      </c>
      <c r="D1256" s="832" t="s">
        <v>5073</v>
      </c>
      <c r="E1256" s="832" t="s">
        <v>5074</v>
      </c>
      <c r="F1256" s="849">
        <v>53</v>
      </c>
      <c r="G1256" s="849">
        <v>47951.75</v>
      </c>
      <c r="H1256" s="849">
        <v>1.2325581395348837</v>
      </c>
      <c r="I1256" s="849">
        <v>904.75</v>
      </c>
      <c r="J1256" s="849">
        <v>43</v>
      </c>
      <c r="K1256" s="849">
        <v>38904.25</v>
      </c>
      <c r="L1256" s="849">
        <v>1</v>
      </c>
      <c r="M1256" s="849">
        <v>904.75</v>
      </c>
      <c r="N1256" s="849">
        <v>32</v>
      </c>
      <c r="O1256" s="849">
        <v>28952</v>
      </c>
      <c r="P1256" s="837">
        <v>0.7441860465116279</v>
      </c>
      <c r="Q1256" s="850">
        <v>904.75</v>
      </c>
    </row>
    <row r="1257" spans="1:17" ht="14.4" customHeight="1" x14ac:dyDescent="0.3">
      <c r="A1257" s="831" t="s">
        <v>6091</v>
      </c>
      <c r="B1257" s="832" t="s">
        <v>4992</v>
      </c>
      <c r="C1257" s="832" t="s">
        <v>5026</v>
      </c>
      <c r="D1257" s="832" t="s">
        <v>5027</v>
      </c>
      <c r="E1257" s="832" t="s">
        <v>5028</v>
      </c>
      <c r="F1257" s="849">
        <v>2</v>
      </c>
      <c r="G1257" s="849">
        <v>485.28</v>
      </c>
      <c r="H1257" s="849">
        <v>0.66666666666666663</v>
      </c>
      <c r="I1257" s="849">
        <v>242.64</v>
      </c>
      <c r="J1257" s="849">
        <v>3</v>
      </c>
      <c r="K1257" s="849">
        <v>727.92</v>
      </c>
      <c r="L1257" s="849">
        <v>1</v>
      </c>
      <c r="M1257" s="849">
        <v>242.64</v>
      </c>
      <c r="N1257" s="849">
        <v>3</v>
      </c>
      <c r="O1257" s="849">
        <v>727.92</v>
      </c>
      <c r="P1257" s="837">
        <v>1</v>
      </c>
      <c r="Q1257" s="850">
        <v>242.64</v>
      </c>
    </row>
    <row r="1258" spans="1:17" ht="14.4" customHeight="1" x14ac:dyDescent="0.3">
      <c r="A1258" s="831" t="s">
        <v>6091</v>
      </c>
      <c r="B1258" s="832" t="s">
        <v>4992</v>
      </c>
      <c r="C1258" s="832" t="s">
        <v>5026</v>
      </c>
      <c r="D1258" s="832" t="s">
        <v>5029</v>
      </c>
      <c r="E1258" s="832" t="s">
        <v>5030</v>
      </c>
      <c r="F1258" s="849">
        <v>123</v>
      </c>
      <c r="G1258" s="849">
        <v>29844.71999999999</v>
      </c>
      <c r="H1258" s="849">
        <v>1.333768914602683</v>
      </c>
      <c r="I1258" s="849">
        <v>242.63999999999993</v>
      </c>
      <c r="J1258" s="849">
        <v>92.22</v>
      </c>
      <c r="K1258" s="849">
        <v>22376.23</v>
      </c>
      <c r="L1258" s="849">
        <v>1</v>
      </c>
      <c r="M1258" s="849">
        <v>242.63966601604858</v>
      </c>
      <c r="N1258" s="849">
        <v>93</v>
      </c>
      <c r="O1258" s="849">
        <v>22565.51999999999</v>
      </c>
      <c r="P1258" s="837">
        <v>1.0084594232361748</v>
      </c>
      <c r="Q1258" s="850">
        <v>242.6399999999999</v>
      </c>
    </row>
    <row r="1259" spans="1:17" ht="14.4" customHeight="1" x14ac:dyDescent="0.3">
      <c r="A1259" s="831" t="s">
        <v>6091</v>
      </c>
      <c r="B1259" s="832" t="s">
        <v>4992</v>
      </c>
      <c r="C1259" s="832" t="s">
        <v>5026</v>
      </c>
      <c r="D1259" s="832" t="s">
        <v>5031</v>
      </c>
      <c r="E1259" s="832" t="s">
        <v>5032</v>
      </c>
      <c r="F1259" s="849">
        <v>8</v>
      </c>
      <c r="G1259" s="849">
        <v>1941.12</v>
      </c>
      <c r="H1259" s="849">
        <v>0.79920290511441761</v>
      </c>
      <c r="I1259" s="849">
        <v>242.64</v>
      </c>
      <c r="J1259" s="849">
        <v>10.01</v>
      </c>
      <c r="K1259" s="849">
        <v>2428.8200000000002</v>
      </c>
      <c r="L1259" s="849">
        <v>1</v>
      </c>
      <c r="M1259" s="849">
        <v>242.63936063936066</v>
      </c>
      <c r="N1259" s="849">
        <v>5</v>
      </c>
      <c r="O1259" s="849">
        <v>1213.1999999999998</v>
      </c>
      <c r="P1259" s="837">
        <v>0.49950181569651098</v>
      </c>
      <c r="Q1259" s="850">
        <v>242.63999999999996</v>
      </c>
    </row>
    <row r="1260" spans="1:17" ht="14.4" customHeight="1" x14ac:dyDescent="0.3">
      <c r="A1260" s="831" t="s">
        <v>6091</v>
      </c>
      <c r="B1260" s="832" t="s">
        <v>4992</v>
      </c>
      <c r="C1260" s="832" t="s">
        <v>4959</v>
      </c>
      <c r="D1260" s="832" t="s">
        <v>4984</v>
      </c>
      <c r="E1260" s="832" t="s">
        <v>4985</v>
      </c>
      <c r="F1260" s="849">
        <v>12</v>
      </c>
      <c r="G1260" s="849">
        <v>2268</v>
      </c>
      <c r="H1260" s="849">
        <v>0.72692307692307689</v>
      </c>
      <c r="I1260" s="849">
        <v>189</v>
      </c>
      <c r="J1260" s="849">
        <v>16</v>
      </c>
      <c r="K1260" s="849">
        <v>3120</v>
      </c>
      <c r="L1260" s="849">
        <v>1</v>
      </c>
      <c r="M1260" s="849">
        <v>195</v>
      </c>
      <c r="N1260" s="849">
        <v>8</v>
      </c>
      <c r="O1260" s="849">
        <v>1568</v>
      </c>
      <c r="P1260" s="837">
        <v>0.50256410256410255</v>
      </c>
      <c r="Q1260" s="850">
        <v>196</v>
      </c>
    </row>
    <row r="1261" spans="1:17" ht="14.4" customHeight="1" x14ac:dyDescent="0.3">
      <c r="A1261" s="831" t="s">
        <v>6091</v>
      </c>
      <c r="B1261" s="832" t="s">
        <v>4992</v>
      </c>
      <c r="C1261" s="832" t="s">
        <v>4959</v>
      </c>
      <c r="D1261" s="832" t="s">
        <v>5122</v>
      </c>
      <c r="E1261" s="832" t="s">
        <v>5123</v>
      </c>
      <c r="F1261" s="849"/>
      <c r="G1261" s="849"/>
      <c r="H1261" s="849"/>
      <c r="I1261" s="849"/>
      <c r="J1261" s="849">
        <v>1</v>
      </c>
      <c r="K1261" s="849">
        <v>1158</v>
      </c>
      <c r="L1261" s="849">
        <v>1</v>
      </c>
      <c r="M1261" s="849">
        <v>1158</v>
      </c>
      <c r="N1261" s="849">
        <v>1</v>
      </c>
      <c r="O1261" s="849">
        <v>1159</v>
      </c>
      <c r="P1261" s="837">
        <v>1.0008635578583764</v>
      </c>
      <c r="Q1261" s="850">
        <v>1159</v>
      </c>
    </row>
    <row r="1262" spans="1:17" ht="14.4" customHeight="1" x14ac:dyDescent="0.3">
      <c r="A1262" s="831" t="s">
        <v>6091</v>
      </c>
      <c r="B1262" s="832" t="s">
        <v>4992</v>
      </c>
      <c r="C1262" s="832" t="s">
        <v>4959</v>
      </c>
      <c r="D1262" s="832" t="s">
        <v>5041</v>
      </c>
      <c r="E1262" s="832" t="s">
        <v>5042</v>
      </c>
      <c r="F1262" s="849">
        <v>2</v>
      </c>
      <c r="G1262" s="849">
        <v>70</v>
      </c>
      <c r="H1262" s="849">
        <v>0.63063063063063063</v>
      </c>
      <c r="I1262" s="849">
        <v>35</v>
      </c>
      <c r="J1262" s="849">
        <v>3</v>
      </c>
      <c r="K1262" s="849">
        <v>111</v>
      </c>
      <c r="L1262" s="849">
        <v>1</v>
      </c>
      <c r="M1262" s="849">
        <v>37</v>
      </c>
      <c r="N1262" s="849">
        <v>1</v>
      </c>
      <c r="O1262" s="849">
        <v>37</v>
      </c>
      <c r="P1262" s="837">
        <v>0.33333333333333331</v>
      </c>
      <c r="Q1262" s="850">
        <v>37</v>
      </c>
    </row>
    <row r="1263" spans="1:17" ht="14.4" customHeight="1" x14ac:dyDescent="0.3">
      <c r="A1263" s="831" t="s">
        <v>6091</v>
      </c>
      <c r="B1263" s="832" t="s">
        <v>4992</v>
      </c>
      <c r="C1263" s="832" t="s">
        <v>4959</v>
      </c>
      <c r="D1263" s="832" t="s">
        <v>5043</v>
      </c>
      <c r="E1263" s="832" t="s">
        <v>5044</v>
      </c>
      <c r="F1263" s="849">
        <v>1</v>
      </c>
      <c r="G1263" s="849">
        <v>110</v>
      </c>
      <c r="H1263" s="849"/>
      <c r="I1263" s="849">
        <v>110</v>
      </c>
      <c r="J1263" s="849"/>
      <c r="K1263" s="849"/>
      <c r="L1263" s="849"/>
      <c r="M1263" s="849"/>
      <c r="N1263" s="849"/>
      <c r="O1263" s="849"/>
      <c r="P1263" s="837"/>
      <c r="Q1263" s="850"/>
    </row>
    <row r="1264" spans="1:17" ht="14.4" customHeight="1" x14ac:dyDescent="0.3">
      <c r="A1264" s="831" t="s">
        <v>6091</v>
      </c>
      <c r="B1264" s="832" t="s">
        <v>4992</v>
      </c>
      <c r="C1264" s="832" t="s">
        <v>4959</v>
      </c>
      <c r="D1264" s="832" t="s">
        <v>4960</v>
      </c>
      <c r="E1264" s="832" t="s">
        <v>4961</v>
      </c>
      <c r="F1264" s="849">
        <v>1857</v>
      </c>
      <c r="G1264" s="849">
        <v>436395</v>
      </c>
      <c r="H1264" s="849">
        <v>0.90177671058504572</v>
      </c>
      <c r="I1264" s="849">
        <v>235</v>
      </c>
      <c r="J1264" s="849">
        <v>1928</v>
      </c>
      <c r="K1264" s="849">
        <v>483928</v>
      </c>
      <c r="L1264" s="849">
        <v>1</v>
      </c>
      <c r="M1264" s="849">
        <v>251</v>
      </c>
      <c r="N1264" s="849">
        <v>1943</v>
      </c>
      <c r="O1264" s="849">
        <v>487693</v>
      </c>
      <c r="P1264" s="837">
        <v>1.0077800829875518</v>
      </c>
      <c r="Q1264" s="850">
        <v>251</v>
      </c>
    </row>
    <row r="1265" spans="1:17" ht="14.4" customHeight="1" x14ac:dyDescent="0.3">
      <c r="A1265" s="831" t="s">
        <v>6091</v>
      </c>
      <c r="B1265" s="832" t="s">
        <v>4992</v>
      </c>
      <c r="C1265" s="832" t="s">
        <v>4959</v>
      </c>
      <c r="D1265" s="832" t="s">
        <v>4963</v>
      </c>
      <c r="E1265" s="832" t="s">
        <v>4964</v>
      </c>
      <c r="F1265" s="849">
        <v>2959</v>
      </c>
      <c r="G1265" s="849">
        <v>349162</v>
      </c>
      <c r="H1265" s="849">
        <v>0.86381763844357362</v>
      </c>
      <c r="I1265" s="849">
        <v>118</v>
      </c>
      <c r="J1265" s="849">
        <v>3208</v>
      </c>
      <c r="K1265" s="849">
        <v>404208</v>
      </c>
      <c r="L1265" s="849">
        <v>1</v>
      </c>
      <c r="M1265" s="849">
        <v>126</v>
      </c>
      <c r="N1265" s="849">
        <v>3215</v>
      </c>
      <c r="O1265" s="849">
        <v>405090</v>
      </c>
      <c r="P1265" s="837">
        <v>1.0021820448877805</v>
      </c>
      <c r="Q1265" s="850">
        <v>126</v>
      </c>
    </row>
    <row r="1266" spans="1:17" ht="14.4" customHeight="1" x14ac:dyDescent="0.3">
      <c r="A1266" s="831" t="s">
        <v>6091</v>
      </c>
      <c r="B1266" s="832" t="s">
        <v>4992</v>
      </c>
      <c r="C1266" s="832" t="s">
        <v>4959</v>
      </c>
      <c r="D1266" s="832" t="s">
        <v>5075</v>
      </c>
      <c r="E1266" s="832" t="s">
        <v>4990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3</v>
      </c>
      <c r="O1266" s="849">
        <v>993</v>
      </c>
      <c r="P1266" s="837"/>
      <c r="Q1266" s="850">
        <v>331</v>
      </c>
    </row>
    <row r="1267" spans="1:17" ht="14.4" customHeight="1" x14ac:dyDescent="0.3">
      <c r="A1267" s="831" t="s">
        <v>6091</v>
      </c>
      <c r="B1267" s="832" t="s">
        <v>4992</v>
      </c>
      <c r="C1267" s="832" t="s">
        <v>4959</v>
      </c>
      <c r="D1267" s="832" t="s">
        <v>5076</v>
      </c>
      <c r="E1267" s="832" t="s">
        <v>4979</v>
      </c>
      <c r="F1267" s="849">
        <v>43</v>
      </c>
      <c r="G1267" s="849">
        <v>20941</v>
      </c>
      <c r="H1267" s="849">
        <v>2.3502805836139169</v>
      </c>
      <c r="I1267" s="849">
        <v>487</v>
      </c>
      <c r="J1267" s="849">
        <v>18</v>
      </c>
      <c r="K1267" s="849">
        <v>8910</v>
      </c>
      <c r="L1267" s="849">
        <v>1</v>
      </c>
      <c r="M1267" s="849">
        <v>495</v>
      </c>
      <c r="N1267" s="849">
        <v>14</v>
      </c>
      <c r="O1267" s="849">
        <v>6930</v>
      </c>
      <c r="P1267" s="837">
        <v>0.77777777777777779</v>
      </c>
      <c r="Q1267" s="850">
        <v>495</v>
      </c>
    </row>
    <row r="1268" spans="1:17" ht="14.4" customHeight="1" x14ac:dyDescent="0.3">
      <c r="A1268" s="831" t="s">
        <v>6091</v>
      </c>
      <c r="B1268" s="832" t="s">
        <v>4992</v>
      </c>
      <c r="C1268" s="832" t="s">
        <v>4959</v>
      </c>
      <c r="D1268" s="832" t="s">
        <v>5077</v>
      </c>
      <c r="E1268" s="832" t="s">
        <v>5078</v>
      </c>
      <c r="F1268" s="849">
        <v>153</v>
      </c>
      <c r="G1268" s="849">
        <v>104040</v>
      </c>
      <c r="H1268" s="849">
        <v>0.63008720930232553</v>
      </c>
      <c r="I1268" s="849">
        <v>680</v>
      </c>
      <c r="J1268" s="849">
        <v>240</v>
      </c>
      <c r="K1268" s="849">
        <v>165120</v>
      </c>
      <c r="L1268" s="849">
        <v>1</v>
      </c>
      <c r="M1268" s="849">
        <v>688</v>
      </c>
      <c r="N1268" s="849">
        <v>226</v>
      </c>
      <c r="O1268" s="849">
        <v>155488</v>
      </c>
      <c r="P1268" s="837">
        <v>0.94166666666666665</v>
      </c>
      <c r="Q1268" s="850">
        <v>688</v>
      </c>
    </row>
    <row r="1269" spans="1:17" ht="14.4" customHeight="1" x14ac:dyDescent="0.3">
      <c r="A1269" s="831" t="s">
        <v>6091</v>
      </c>
      <c r="B1269" s="832" t="s">
        <v>4992</v>
      </c>
      <c r="C1269" s="832" t="s">
        <v>4959</v>
      </c>
      <c r="D1269" s="832" t="s">
        <v>6092</v>
      </c>
      <c r="E1269" s="832" t="s">
        <v>5085</v>
      </c>
      <c r="F1269" s="849"/>
      <c r="G1269" s="849"/>
      <c r="H1269" s="849"/>
      <c r="I1269" s="849"/>
      <c r="J1269" s="849">
        <v>4</v>
      </c>
      <c r="K1269" s="849">
        <v>3204</v>
      </c>
      <c r="L1269" s="849">
        <v>1</v>
      </c>
      <c r="M1269" s="849">
        <v>801</v>
      </c>
      <c r="N1269" s="849"/>
      <c r="O1269" s="849"/>
      <c r="P1269" s="837"/>
      <c r="Q1269" s="850"/>
    </row>
    <row r="1270" spans="1:17" ht="14.4" customHeight="1" x14ac:dyDescent="0.3">
      <c r="A1270" s="831" t="s">
        <v>6091</v>
      </c>
      <c r="B1270" s="832" t="s">
        <v>4992</v>
      </c>
      <c r="C1270" s="832" t="s">
        <v>4959</v>
      </c>
      <c r="D1270" s="832" t="s">
        <v>5148</v>
      </c>
      <c r="E1270" s="832" t="s">
        <v>5091</v>
      </c>
      <c r="F1270" s="849">
        <v>1</v>
      </c>
      <c r="G1270" s="849">
        <v>752</v>
      </c>
      <c r="H1270" s="849">
        <v>0.49473684210526314</v>
      </c>
      <c r="I1270" s="849">
        <v>752</v>
      </c>
      <c r="J1270" s="849">
        <v>2</v>
      </c>
      <c r="K1270" s="849">
        <v>1520</v>
      </c>
      <c r="L1270" s="849">
        <v>1</v>
      </c>
      <c r="M1270" s="849">
        <v>760</v>
      </c>
      <c r="N1270" s="849"/>
      <c r="O1270" s="849"/>
      <c r="P1270" s="837"/>
      <c r="Q1270" s="850"/>
    </row>
    <row r="1271" spans="1:17" ht="14.4" customHeight="1" x14ac:dyDescent="0.3">
      <c r="A1271" s="831" t="s">
        <v>6091</v>
      </c>
      <c r="B1271" s="832" t="s">
        <v>4992</v>
      </c>
      <c r="C1271" s="832" t="s">
        <v>4959</v>
      </c>
      <c r="D1271" s="832" t="s">
        <v>4978</v>
      </c>
      <c r="E1271" s="832" t="s">
        <v>4979</v>
      </c>
      <c r="F1271" s="849">
        <v>139</v>
      </c>
      <c r="G1271" s="849">
        <v>77701</v>
      </c>
      <c r="H1271" s="849">
        <v>1.5032696177062375</v>
      </c>
      <c r="I1271" s="849">
        <v>559</v>
      </c>
      <c r="J1271" s="849">
        <v>91</v>
      </c>
      <c r="K1271" s="849">
        <v>51688</v>
      </c>
      <c r="L1271" s="849">
        <v>1</v>
      </c>
      <c r="M1271" s="849">
        <v>568</v>
      </c>
      <c r="N1271" s="849">
        <v>85</v>
      </c>
      <c r="O1271" s="849">
        <v>48280</v>
      </c>
      <c r="P1271" s="837">
        <v>0.93406593406593408</v>
      </c>
      <c r="Q1271" s="850">
        <v>568</v>
      </c>
    </row>
    <row r="1272" spans="1:17" ht="14.4" customHeight="1" x14ac:dyDescent="0.3">
      <c r="A1272" s="831" t="s">
        <v>6091</v>
      </c>
      <c r="B1272" s="832" t="s">
        <v>4992</v>
      </c>
      <c r="C1272" s="832" t="s">
        <v>4959</v>
      </c>
      <c r="D1272" s="832" t="s">
        <v>5079</v>
      </c>
      <c r="E1272" s="832" t="s">
        <v>5078</v>
      </c>
      <c r="F1272" s="849">
        <v>822</v>
      </c>
      <c r="G1272" s="849">
        <v>618144</v>
      </c>
      <c r="H1272" s="849">
        <v>1.3767433573130805</v>
      </c>
      <c r="I1272" s="849">
        <v>752</v>
      </c>
      <c r="J1272" s="849">
        <v>590</v>
      </c>
      <c r="K1272" s="849">
        <v>448990</v>
      </c>
      <c r="L1272" s="849">
        <v>1</v>
      </c>
      <c r="M1272" s="849">
        <v>761</v>
      </c>
      <c r="N1272" s="849">
        <v>742</v>
      </c>
      <c r="O1272" s="849">
        <v>564662</v>
      </c>
      <c r="P1272" s="837">
        <v>1.2576271186440677</v>
      </c>
      <c r="Q1272" s="850">
        <v>761</v>
      </c>
    </row>
    <row r="1273" spans="1:17" ht="14.4" customHeight="1" x14ac:dyDescent="0.3">
      <c r="A1273" s="831" t="s">
        <v>6091</v>
      </c>
      <c r="B1273" s="832" t="s">
        <v>4992</v>
      </c>
      <c r="C1273" s="832" t="s">
        <v>4959</v>
      </c>
      <c r="D1273" s="832" t="s">
        <v>5124</v>
      </c>
      <c r="E1273" s="832" t="s">
        <v>5125</v>
      </c>
      <c r="F1273" s="849">
        <v>3133</v>
      </c>
      <c r="G1273" s="849">
        <v>2534597</v>
      </c>
      <c r="H1273" s="849">
        <v>0.93923290083458644</v>
      </c>
      <c r="I1273" s="849">
        <v>809</v>
      </c>
      <c r="J1273" s="849">
        <v>3299</v>
      </c>
      <c r="K1273" s="849">
        <v>2698582</v>
      </c>
      <c r="L1273" s="849">
        <v>1</v>
      </c>
      <c r="M1273" s="849">
        <v>818</v>
      </c>
      <c r="N1273" s="849">
        <v>3341</v>
      </c>
      <c r="O1273" s="849">
        <v>2732938</v>
      </c>
      <c r="P1273" s="837">
        <v>1.0127311306456501</v>
      </c>
      <c r="Q1273" s="850">
        <v>818</v>
      </c>
    </row>
    <row r="1274" spans="1:17" ht="14.4" customHeight="1" x14ac:dyDescent="0.3">
      <c r="A1274" s="831" t="s">
        <v>6091</v>
      </c>
      <c r="B1274" s="832" t="s">
        <v>4992</v>
      </c>
      <c r="C1274" s="832" t="s">
        <v>4959</v>
      </c>
      <c r="D1274" s="832" t="s">
        <v>4980</v>
      </c>
      <c r="E1274" s="832" t="s">
        <v>4981</v>
      </c>
      <c r="F1274" s="849">
        <v>47</v>
      </c>
      <c r="G1274" s="849">
        <v>21103</v>
      </c>
      <c r="H1274" s="849">
        <v>1.9859777903256164</v>
      </c>
      <c r="I1274" s="849">
        <v>449</v>
      </c>
      <c r="J1274" s="849">
        <v>23</v>
      </c>
      <c r="K1274" s="849">
        <v>10626</v>
      </c>
      <c r="L1274" s="849">
        <v>1</v>
      </c>
      <c r="M1274" s="849">
        <v>462</v>
      </c>
      <c r="N1274" s="849">
        <v>17</v>
      </c>
      <c r="O1274" s="849">
        <v>7854</v>
      </c>
      <c r="P1274" s="837">
        <v>0.73913043478260865</v>
      </c>
      <c r="Q1274" s="850">
        <v>462</v>
      </c>
    </row>
    <row r="1275" spans="1:17" ht="14.4" customHeight="1" x14ac:dyDescent="0.3">
      <c r="A1275" s="831" t="s">
        <v>6091</v>
      </c>
      <c r="B1275" s="832" t="s">
        <v>4992</v>
      </c>
      <c r="C1275" s="832" t="s">
        <v>4959</v>
      </c>
      <c r="D1275" s="832" t="s">
        <v>4986</v>
      </c>
      <c r="E1275" s="832" t="s">
        <v>4987</v>
      </c>
      <c r="F1275" s="849">
        <v>116</v>
      </c>
      <c r="G1275" s="849">
        <v>50692</v>
      </c>
      <c r="H1275" s="849">
        <v>1.0523999335658529</v>
      </c>
      <c r="I1275" s="849">
        <v>437</v>
      </c>
      <c r="J1275" s="849">
        <v>108</v>
      </c>
      <c r="K1275" s="849">
        <v>48168</v>
      </c>
      <c r="L1275" s="849">
        <v>1</v>
      </c>
      <c r="M1275" s="849">
        <v>446</v>
      </c>
      <c r="N1275" s="849">
        <v>98</v>
      </c>
      <c r="O1275" s="849">
        <v>43708</v>
      </c>
      <c r="P1275" s="837">
        <v>0.90740740740740744</v>
      </c>
      <c r="Q1275" s="850">
        <v>446</v>
      </c>
    </row>
    <row r="1276" spans="1:17" ht="14.4" customHeight="1" x14ac:dyDescent="0.3">
      <c r="A1276" s="831" t="s">
        <v>6091</v>
      </c>
      <c r="B1276" s="832" t="s">
        <v>4992</v>
      </c>
      <c r="C1276" s="832" t="s">
        <v>4959</v>
      </c>
      <c r="D1276" s="832" t="s">
        <v>5080</v>
      </c>
      <c r="E1276" s="832" t="s">
        <v>5066</v>
      </c>
      <c r="F1276" s="849">
        <v>93</v>
      </c>
      <c r="G1276" s="849">
        <v>66495</v>
      </c>
      <c r="H1276" s="849">
        <v>0.88678918169209431</v>
      </c>
      <c r="I1276" s="849">
        <v>715</v>
      </c>
      <c r="J1276" s="849">
        <v>103</v>
      </c>
      <c r="K1276" s="849">
        <v>74984</v>
      </c>
      <c r="L1276" s="849">
        <v>1</v>
      </c>
      <c r="M1276" s="849">
        <v>728</v>
      </c>
      <c r="N1276" s="849">
        <v>80</v>
      </c>
      <c r="O1276" s="849">
        <v>58240</v>
      </c>
      <c r="P1276" s="837">
        <v>0.77669902912621358</v>
      </c>
      <c r="Q1276" s="850">
        <v>728</v>
      </c>
    </row>
    <row r="1277" spans="1:17" ht="14.4" customHeight="1" x14ac:dyDescent="0.3">
      <c r="A1277" s="831" t="s">
        <v>6091</v>
      </c>
      <c r="B1277" s="832" t="s">
        <v>4992</v>
      </c>
      <c r="C1277" s="832" t="s">
        <v>4959</v>
      </c>
      <c r="D1277" s="832" t="s">
        <v>5090</v>
      </c>
      <c r="E1277" s="832" t="s">
        <v>5091</v>
      </c>
      <c r="F1277" s="849">
        <v>15</v>
      </c>
      <c r="G1277" s="849">
        <v>12360</v>
      </c>
      <c r="H1277" s="849">
        <v>2.1197050248670899</v>
      </c>
      <c r="I1277" s="849">
        <v>824</v>
      </c>
      <c r="J1277" s="849">
        <v>7</v>
      </c>
      <c r="K1277" s="849">
        <v>5831</v>
      </c>
      <c r="L1277" s="849">
        <v>1</v>
      </c>
      <c r="M1277" s="849">
        <v>833</v>
      </c>
      <c r="N1277" s="849">
        <v>6</v>
      </c>
      <c r="O1277" s="849">
        <v>4998</v>
      </c>
      <c r="P1277" s="837">
        <v>0.8571428571428571</v>
      </c>
      <c r="Q1277" s="850">
        <v>833</v>
      </c>
    </row>
    <row r="1278" spans="1:17" ht="14.4" customHeight="1" x14ac:dyDescent="0.3">
      <c r="A1278" s="831" t="s">
        <v>6091</v>
      </c>
      <c r="B1278" s="832" t="s">
        <v>4992</v>
      </c>
      <c r="C1278" s="832" t="s">
        <v>4959</v>
      </c>
      <c r="D1278" s="832" t="s">
        <v>4965</v>
      </c>
      <c r="E1278" s="832" t="s">
        <v>4966</v>
      </c>
      <c r="F1278" s="849">
        <v>801</v>
      </c>
      <c r="G1278" s="849">
        <v>168210</v>
      </c>
      <c r="H1278" s="849">
        <v>0.99665234780032586</v>
      </c>
      <c r="I1278" s="849">
        <v>210</v>
      </c>
      <c r="J1278" s="849">
        <v>785</v>
      </c>
      <c r="K1278" s="849">
        <v>168775</v>
      </c>
      <c r="L1278" s="849">
        <v>1</v>
      </c>
      <c r="M1278" s="849">
        <v>215</v>
      </c>
      <c r="N1278" s="849">
        <v>816</v>
      </c>
      <c r="O1278" s="849">
        <v>175440</v>
      </c>
      <c r="P1278" s="837">
        <v>1.0394904458598726</v>
      </c>
      <c r="Q1278" s="850">
        <v>215</v>
      </c>
    </row>
    <row r="1279" spans="1:17" ht="14.4" customHeight="1" x14ac:dyDescent="0.3">
      <c r="A1279" s="831" t="s">
        <v>6091</v>
      </c>
      <c r="B1279" s="832" t="s">
        <v>4992</v>
      </c>
      <c r="C1279" s="832" t="s">
        <v>4959</v>
      </c>
      <c r="D1279" s="832" t="s">
        <v>5047</v>
      </c>
      <c r="E1279" s="832" t="s">
        <v>5048</v>
      </c>
      <c r="F1279" s="849"/>
      <c r="G1279" s="849"/>
      <c r="H1279" s="849"/>
      <c r="I1279" s="849"/>
      <c r="J1279" s="849">
        <v>1</v>
      </c>
      <c r="K1279" s="849">
        <v>701</v>
      </c>
      <c r="L1279" s="849">
        <v>1</v>
      </c>
      <c r="M1279" s="849">
        <v>701</v>
      </c>
      <c r="N1279" s="849"/>
      <c r="O1279" s="849"/>
      <c r="P1279" s="837"/>
      <c r="Q1279" s="850"/>
    </row>
    <row r="1280" spans="1:17" ht="14.4" customHeight="1" x14ac:dyDescent="0.3">
      <c r="A1280" s="831" t="s">
        <v>6091</v>
      </c>
      <c r="B1280" s="832" t="s">
        <v>4992</v>
      </c>
      <c r="C1280" s="832" t="s">
        <v>4959</v>
      </c>
      <c r="D1280" s="832" t="s">
        <v>5049</v>
      </c>
      <c r="E1280" s="832" t="s">
        <v>5050</v>
      </c>
      <c r="F1280" s="849">
        <v>4</v>
      </c>
      <c r="G1280" s="849">
        <v>1324</v>
      </c>
      <c r="H1280" s="849">
        <v>3.7401129943502824</v>
      </c>
      <c r="I1280" s="849">
        <v>331</v>
      </c>
      <c r="J1280" s="849">
        <v>1</v>
      </c>
      <c r="K1280" s="849">
        <v>354</v>
      </c>
      <c r="L1280" s="849">
        <v>1</v>
      </c>
      <c r="M1280" s="849">
        <v>354</v>
      </c>
      <c r="N1280" s="849">
        <v>5</v>
      </c>
      <c r="O1280" s="849">
        <v>1775</v>
      </c>
      <c r="P1280" s="837">
        <v>5.0141242937853105</v>
      </c>
      <c r="Q1280" s="850">
        <v>355</v>
      </c>
    </row>
    <row r="1281" spans="1:17" ht="14.4" customHeight="1" x14ac:dyDescent="0.3">
      <c r="A1281" s="831" t="s">
        <v>6091</v>
      </c>
      <c r="B1281" s="832" t="s">
        <v>4992</v>
      </c>
      <c r="C1281" s="832" t="s">
        <v>4959</v>
      </c>
      <c r="D1281" s="832" t="s">
        <v>4967</v>
      </c>
      <c r="E1281" s="832" t="s">
        <v>4968</v>
      </c>
      <c r="F1281" s="849">
        <v>4603</v>
      </c>
      <c r="G1281" s="849">
        <v>391255</v>
      </c>
      <c r="H1281" s="849">
        <v>1.0103160667251976</v>
      </c>
      <c r="I1281" s="849">
        <v>85</v>
      </c>
      <c r="J1281" s="849">
        <v>4556</v>
      </c>
      <c r="K1281" s="849">
        <v>387260</v>
      </c>
      <c r="L1281" s="849">
        <v>1</v>
      </c>
      <c r="M1281" s="849">
        <v>85</v>
      </c>
      <c r="N1281" s="849">
        <v>4602</v>
      </c>
      <c r="O1281" s="849">
        <v>391170</v>
      </c>
      <c r="P1281" s="837">
        <v>1.0100965759438103</v>
      </c>
      <c r="Q1281" s="850">
        <v>85</v>
      </c>
    </row>
    <row r="1282" spans="1:17" ht="14.4" customHeight="1" x14ac:dyDescent="0.3">
      <c r="A1282" s="831" t="s">
        <v>6091</v>
      </c>
      <c r="B1282" s="832" t="s">
        <v>4992</v>
      </c>
      <c r="C1282" s="832" t="s">
        <v>4959</v>
      </c>
      <c r="D1282" s="832" t="s">
        <v>5051</v>
      </c>
      <c r="E1282" s="832" t="s">
        <v>5052</v>
      </c>
      <c r="F1282" s="849">
        <v>10</v>
      </c>
      <c r="G1282" s="849">
        <v>7070</v>
      </c>
      <c r="H1282" s="849">
        <v>0.8194251274918869</v>
      </c>
      <c r="I1282" s="849">
        <v>707</v>
      </c>
      <c r="J1282" s="849">
        <v>12</v>
      </c>
      <c r="K1282" s="849">
        <v>8628</v>
      </c>
      <c r="L1282" s="849">
        <v>1</v>
      </c>
      <c r="M1282" s="849">
        <v>719</v>
      </c>
      <c r="N1282" s="849">
        <v>18</v>
      </c>
      <c r="O1282" s="849">
        <v>12960</v>
      </c>
      <c r="P1282" s="837">
        <v>1.5020862308762171</v>
      </c>
      <c r="Q1282" s="850">
        <v>720</v>
      </c>
    </row>
    <row r="1283" spans="1:17" ht="14.4" customHeight="1" x14ac:dyDescent="0.3">
      <c r="A1283" s="831" t="s">
        <v>6091</v>
      </c>
      <c r="B1283" s="832" t="s">
        <v>4992</v>
      </c>
      <c r="C1283" s="832" t="s">
        <v>4959</v>
      </c>
      <c r="D1283" s="832" t="s">
        <v>5126</v>
      </c>
      <c r="E1283" s="832" t="s">
        <v>5125</v>
      </c>
      <c r="F1283" s="849">
        <v>285</v>
      </c>
      <c r="G1283" s="849">
        <v>266475</v>
      </c>
      <c r="H1283" s="849">
        <v>1.3587898751733702</v>
      </c>
      <c r="I1283" s="849">
        <v>935</v>
      </c>
      <c r="J1283" s="849">
        <v>206</v>
      </c>
      <c r="K1283" s="849">
        <v>196112</v>
      </c>
      <c r="L1283" s="849">
        <v>1</v>
      </c>
      <c r="M1283" s="849">
        <v>952</v>
      </c>
      <c r="N1283" s="849">
        <v>173</v>
      </c>
      <c r="O1283" s="849">
        <v>164696</v>
      </c>
      <c r="P1283" s="837">
        <v>0.83980582524271841</v>
      </c>
      <c r="Q1283" s="850">
        <v>952</v>
      </c>
    </row>
    <row r="1284" spans="1:17" ht="14.4" customHeight="1" x14ac:dyDescent="0.3">
      <c r="A1284" s="831" t="s">
        <v>6091</v>
      </c>
      <c r="B1284" s="832" t="s">
        <v>4992</v>
      </c>
      <c r="C1284" s="832" t="s">
        <v>4959</v>
      </c>
      <c r="D1284" s="832" t="s">
        <v>5057</v>
      </c>
      <c r="E1284" s="832" t="s">
        <v>5058</v>
      </c>
      <c r="F1284" s="849">
        <v>14</v>
      </c>
      <c r="G1284" s="849">
        <v>1596</v>
      </c>
      <c r="H1284" s="849">
        <v>0.27708333333333335</v>
      </c>
      <c r="I1284" s="849">
        <v>114</v>
      </c>
      <c r="J1284" s="849">
        <v>48</v>
      </c>
      <c r="K1284" s="849">
        <v>5760</v>
      </c>
      <c r="L1284" s="849">
        <v>1</v>
      </c>
      <c r="M1284" s="849">
        <v>120</v>
      </c>
      <c r="N1284" s="849">
        <v>25</v>
      </c>
      <c r="O1284" s="849">
        <v>3000</v>
      </c>
      <c r="P1284" s="837">
        <v>0.52083333333333337</v>
      </c>
      <c r="Q1284" s="850">
        <v>120</v>
      </c>
    </row>
    <row r="1285" spans="1:17" ht="14.4" customHeight="1" x14ac:dyDescent="0.3">
      <c r="A1285" s="831" t="s">
        <v>6091</v>
      </c>
      <c r="B1285" s="832" t="s">
        <v>4992</v>
      </c>
      <c r="C1285" s="832" t="s">
        <v>4959</v>
      </c>
      <c r="D1285" s="832" t="s">
        <v>5127</v>
      </c>
      <c r="E1285" s="832" t="s">
        <v>5125</v>
      </c>
      <c r="F1285" s="849">
        <v>211</v>
      </c>
      <c r="G1285" s="849">
        <v>155507</v>
      </c>
      <c r="H1285" s="849">
        <v>0.81219544041992009</v>
      </c>
      <c r="I1285" s="849">
        <v>737</v>
      </c>
      <c r="J1285" s="849">
        <v>257</v>
      </c>
      <c r="K1285" s="849">
        <v>191465</v>
      </c>
      <c r="L1285" s="849">
        <v>1</v>
      </c>
      <c r="M1285" s="849">
        <v>745</v>
      </c>
      <c r="N1285" s="849">
        <v>200</v>
      </c>
      <c r="O1285" s="849">
        <v>149000</v>
      </c>
      <c r="P1285" s="837">
        <v>0.77821011673151752</v>
      </c>
      <c r="Q1285" s="850">
        <v>745</v>
      </c>
    </row>
    <row r="1286" spans="1:17" ht="14.4" customHeight="1" x14ac:dyDescent="0.3">
      <c r="A1286" s="831" t="s">
        <v>6091</v>
      </c>
      <c r="B1286" s="832" t="s">
        <v>4992</v>
      </c>
      <c r="C1286" s="832" t="s">
        <v>4959</v>
      </c>
      <c r="D1286" s="832" t="s">
        <v>5128</v>
      </c>
      <c r="E1286" s="832" t="s">
        <v>5129</v>
      </c>
      <c r="F1286" s="849"/>
      <c r="G1286" s="849"/>
      <c r="H1286" s="849"/>
      <c r="I1286" s="849"/>
      <c r="J1286" s="849"/>
      <c r="K1286" s="849"/>
      <c r="L1286" s="849"/>
      <c r="M1286" s="849"/>
      <c r="N1286" s="849">
        <v>1</v>
      </c>
      <c r="O1286" s="849">
        <v>58</v>
      </c>
      <c r="P1286" s="837"/>
      <c r="Q1286" s="850">
        <v>58</v>
      </c>
    </row>
    <row r="1287" spans="1:17" ht="14.4" customHeight="1" x14ac:dyDescent="0.3">
      <c r="A1287" s="831" t="s">
        <v>6091</v>
      </c>
      <c r="B1287" s="832" t="s">
        <v>4992</v>
      </c>
      <c r="C1287" s="832" t="s">
        <v>4959</v>
      </c>
      <c r="D1287" s="832" t="s">
        <v>5130</v>
      </c>
      <c r="E1287" s="832" t="s">
        <v>5131</v>
      </c>
      <c r="F1287" s="849">
        <v>180</v>
      </c>
      <c r="G1287" s="849">
        <v>94860</v>
      </c>
      <c r="H1287" s="849">
        <v>2.0552486187845305</v>
      </c>
      <c r="I1287" s="849">
        <v>527</v>
      </c>
      <c r="J1287" s="849">
        <v>85</v>
      </c>
      <c r="K1287" s="849">
        <v>46155</v>
      </c>
      <c r="L1287" s="849">
        <v>1</v>
      </c>
      <c r="M1287" s="849">
        <v>543</v>
      </c>
      <c r="N1287" s="849">
        <v>84</v>
      </c>
      <c r="O1287" s="849">
        <v>45612</v>
      </c>
      <c r="P1287" s="837">
        <v>0.9882352941176471</v>
      </c>
      <c r="Q1287" s="850">
        <v>543</v>
      </c>
    </row>
    <row r="1288" spans="1:17" ht="14.4" customHeight="1" x14ac:dyDescent="0.3">
      <c r="A1288" s="831" t="s">
        <v>6091</v>
      </c>
      <c r="B1288" s="832" t="s">
        <v>4992</v>
      </c>
      <c r="C1288" s="832" t="s">
        <v>4959</v>
      </c>
      <c r="D1288" s="832" t="s">
        <v>4969</v>
      </c>
      <c r="E1288" s="832" t="s">
        <v>4970</v>
      </c>
      <c r="F1288" s="849">
        <v>23</v>
      </c>
      <c r="G1288" s="849">
        <v>6877</v>
      </c>
      <c r="H1288" s="849">
        <v>2.0364228605270949</v>
      </c>
      <c r="I1288" s="849">
        <v>299</v>
      </c>
      <c r="J1288" s="849">
        <v>11</v>
      </c>
      <c r="K1288" s="849">
        <v>3377</v>
      </c>
      <c r="L1288" s="849">
        <v>1</v>
      </c>
      <c r="M1288" s="849">
        <v>307</v>
      </c>
      <c r="N1288" s="849">
        <v>8</v>
      </c>
      <c r="O1288" s="849">
        <v>2456</v>
      </c>
      <c r="P1288" s="837">
        <v>0.72727272727272729</v>
      </c>
      <c r="Q1288" s="850">
        <v>307</v>
      </c>
    </row>
    <row r="1289" spans="1:17" ht="14.4" customHeight="1" x14ac:dyDescent="0.3">
      <c r="A1289" s="831" t="s">
        <v>6091</v>
      </c>
      <c r="B1289" s="832" t="s">
        <v>4992</v>
      </c>
      <c r="C1289" s="832" t="s">
        <v>4959</v>
      </c>
      <c r="D1289" s="832" t="s">
        <v>5081</v>
      </c>
      <c r="E1289" s="832" t="s">
        <v>4966</v>
      </c>
      <c r="F1289" s="849">
        <v>77</v>
      </c>
      <c r="G1289" s="849">
        <v>13398</v>
      </c>
      <c r="H1289" s="849">
        <v>0.73793787177792469</v>
      </c>
      <c r="I1289" s="849">
        <v>174</v>
      </c>
      <c r="J1289" s="849">
        <v>102</v>
      </c>
      <c r="K1289" s="849">
        <v>18156</v>
      </c>
      <c r="L1289" s="849">
        <v>1</v>
      </c>
      <c r="M1289" s="849">
        <v>178</v>
      </c>
      <c r="N1289" s="849">
        <v>80</v>
      </c>
      <c r="O1289" s="849">
        <v>14240</v>
      </c>
      <c r="P1289" s="837">
        <v>0.78431372549019607</v>
      </c>
      <c r="Q1289" s="850">
        <v>178</v>
      </c>
    </row>
    <row r="1290" spans="1:17" ht="14.4" customHeight="1" x14ac:dyDescent="0.3">
      <c r="A1290" s="831" t="s">
        <v>6091</v>
      </c>
      <c r="B1290" s="832" t="s">
        <v>4992</v>
      </c>
      <c r="C1290" s="832" t="s">
        <v>4959</v>
      </c>
      <c r="D1290" s="832" t="s">
        <v>4971</v>
      </c>
      <c r="E1290" s="832" t="s">
        <v>4970</v>
      </c>
      <c r="F1290" s="849">
        <v>69</v>
      </c>
      <c r="G1290" s="849">
        <v>25599</v>
      </c>
      <c r="H1290" s="849">
        <v>0.88639196675900278</v>
      </c>
      <c r="I1290" s="849">
        <v>371</v>
      </c>
      <c r="J1290" s="849">
        <v>76</v>
      </c>
      <c r="K1290" s="849">
        <v>28880</v>
      </c>
      <c r="L1290" s="849">
        <v>1</v>
      </c>
      <c r="M1290" s="849">
        <v>380</v>
      </c>
      <c r="N1290" s="849">
        <v>51</v>
      </c>
      <c r="O1290" s="849">
        <v>19380</v>
      </c>
      <c r="P1290" s="837">
        <v>0.67105263157894735</v>
      </c>
      <c r="Q1290" s="850">
        <v>380</v>
      </c>
    </row>
    <row r="1291" spans="1:17" ht="14.4" customHeight="1" x14ac:dyDescent="0.3">
      <c r="A1291" s="831" t="s">
        <v>6091</v>
      </c>
      <c r="B1291" s="832" t="s">
        <v>4992</v>
      </c>
      <c r="C1291" s="832" t="s">
        <v>4959</v>
      </c>
      <c r="D1291" s="832" t="s">
        <v>5065</v>
      </c>
      <c r="E1291" s="832" t="s">
        <v>5066</v>
      </c>
      <c r="F1291" s="849">
        <v>2</v>
      </c>
      <c r="G1291" s="849">
        <v>1212</v>
      </c>
      <c r="H1291" s="849">
        <v>0.17828773168578993</v>
      </c>
      <c r="I1291" s="849">
        <v>606</v>
      </c>
      <c r="J1291" s="849">
        <v>11</v>
      </c>
      <c r="K1291" s="849">
        <v>6798</v>
      </c>
      <c r="L1291" s="849">
        <v>1</v>
      </c>
      <c r="M1291" s="849">
        <v>618</v>
      </c>
      <c r="N1291" s="849">
        <v>6</v>
      </c>
      <c r="O1291" s="849">
        <v>3714</v>
      </c>
      <c r="P1291" s="837">
        <v>0.54633715798764337</v>
      </c>
      <c r="Q1291" s="850">
        <v>619</v>
      </c>
    </row>
    <row r="1292" spans="1:17" ht="14.4" customHeight="1" x14ac:dyDescent="0.3">
      <c r="A1292" s="831" t="s">
        <v>6091</v>
      </c>
      <c r="B1292" s="832" t="s">
        <v>4992</v>
      </c>
      <c r="C1292" s="832" t="s">
        <v>4959</v>
      </c>
      <c r="D1292" s="832" t="s">
        <v>5132</v>
      </c>
      <c r="E1292" s="832" t="s">
        <v>5133</v>
      </c>
      <c r="F1292" s="849">
        <v>14</v>
      </c>
      <c r="G1292" s="849">
        <v>1400</v>
      </c>
      <c r="H1292" s="849">
        <v>1.5555555555555556</v>
      </c>
      <c r="I1292" s="849">
        <v>100</v>
      </c>
      <c r="J1292" s="849">
        <v>9</v>
      </c>
      <c r="K1292" s="849">
        <v>900</v>
      </c>
      <c r="L1292" s="849">
        <v>1</v>
      </c>
      <c r="M1292" s="849">
        <v>100</v>
      </c>
      <c r="N1292" s="849">
        <v>2</v>
      </c>
      <c r="O1292" s="849">
        <v>200</v>
      </c>
      <c r="P1292" s="837">
        <v>0.22222222222222221</v>
      </c>
      <c r="Q1292" s="850">
        <v>100</v>
      </c>
    </row>
    <row r="1293" spans="1:17" ht="14.4" customHeight="1" x14ac:dyDescent="0.3">
      <c r="A1293" s="831" t="s">
        <v>6091</v>
      </c>
      <c r="B1293" s="832" t="s">
        <v>4992</v>
      </c>
      <c r="C1293" s="832" t="s">
        <v>4959</v>
      </c>
      <c r="D1293" s="832" t="s">
        <v>5134</v>
      </c>
      <c r="E1293" s="832" t="s">
        <v>5125</v>
      </c>
      <c r="F1293" s="849">
        <v>4</v>
      </c>
      <c r="G1293" s="849">
        <v>4072</v>
      </c>
      <c r="H1293" s="849">
        <v>0.43714439076757916</v>
      </c>
      <c r="I1293" s="849">
        <v>1018</v>
      </c>
      <c r="J1293" s="849">
        <v>9</v>
      </c>
      <c r="K1293" s="849">
        <v>9315</v>
      </c>
      <c r="L1293" s="849">
        <v>1</v>
      </c>
      <c r="M1293" s="849">
        <v>1035</v>
      </c>
      <c r="N1293" s="849">
        <v>4</v>
      </c>
      <c r="O1293" s="849">
        <v>4140</v>
      </c>
      <c r="P1293" s="837">
        <v>0.44444444444444442</v>
      </c>
      <c r="Q1293" s="850">
        <v>1035</v>
      </c>
    </row>
    <row r="1294" spans="1:17" ht="14.4" customHeight="1" x14ac:dyDescent="0.3">
      <c r="A1294" s="831" t="s">
        <v>6091</v>
      </c>
      <c r="B1294" s="832" t="s">
        <v>4992</v>
      </c>
      <c r="C1294" s="832" t="s">
        <v>4959</v>
      </c>
      <c r="D1294" s="832" t="s">
        <v>5067</v>
      </c>
      <c r="E1294" s="832" t="s">
        <v>4981</v>
      </c>
      <c r="F1294" s="849">
        <v>1</v>
      </c>
      <c r="G1294" s="849">
        <v>340</v>
      </c>
      <c r="H1294" s="849">
        <v>0.13798701298701299</v>
      </c>
      <c r="I1294" s="849">
        <v>340</v>
      </c>
      <c r="J1294" s="849">
        <v>7</v>
      </c>
      <c r="K1294" s="849">
        <v>2464</v>
      </c>
      <c r="L1294" s="849">
        <v>1</v>
      </c>
      <c r="M1294" s="849">
        <v>352</v>
      </c>
      <c r="N1294" s="849">
        <v>2</v>
      </c>
      <c r="O1294" s="849">
        <v>706</v>
      </c>
      <c r="P1294" s="837">
        <v>0.28652597402597402</v>
      </c>
      <c r="Q1294" s="850">
        <v>353</v>
      </c>
    </row>
    <row r="1295" spans="1:17" ht="14.4" customHeight="1" x14ac:dyDescent="0.3">
      <c r="A1295" s="831" t="s">
        <v>6091</v>
      </c>
      <c r="B1295" s="832" t="s">
        <v>4992</v>
      </c>
      <c r="C1295" s="832" t="s">
        <v>4959</v>
      </c>
      <c r="D1295" s="832" t="s">
        <v>5068</v>
      </c>
      <c r="E1295" s="832" t="s">
        <v>4987</v>
      </c>
      <c r="F1295" s="849">
        <v>8</v>
      </c>
      <c r="G1295" s="849">
        <v>2920</v>
      </c>
      <c r="H1295" s="849">
        <v>0.30109300886780782</v>
      </c>
      <c r="I1295" s="849">
        <v>365</v>
      </c>
      <c r="J1295" s="849">
        <v>26</v>
      </c>
      <c r="K1295" s="849">
        <v>9698</v>
      </c>
      <c r="L1295" s="849">
        <v>1</v>
      </c>
      <c r="M1295" s="849">
        <v>373</v>
      </c>
      <c r="N1295" s="849">
        <v>8</v>
      </c>
      <c r="O1295" s="849">
        <v>2984</v>
      </c>
      <c r="P1295" s="837">
        <v>0.30769230769230771</v>
      </c>
      <c r="Q1295" s="850">
        <v>373</v>
      </c>
    </row>
    <row r="1296" spans="1:17" ht="14.4" customHeight="1" x14ac:dyDescent="0.3">
      <c r="A1296" s="831" t="s">
        <v>6091</v>
      </c>
      <c r="B1296" s="832" t="s">
        <v>4992</v>
      </c>
      <c r="C1296" s="832" t="s">
        <v>4959</v>
      </c>
      <c r="D1296" s="832" t="s">
        <v>5135</v>
      </c>
      <c r="E1296" s="832" t="s">
        <v>5125</v>
      </c>
      <c r="F1296" s="849">
        <v>8</v>
      </c>
      <c r="G1296" s="849">
        <v>6904</v>
      </c>
      <c r="H1296" s="849"/>
      <c r="I1296" s="849">
        <v>863</v>
      </c>
      <c r="J1296" s="849"/>
      <c r="K1296" s="849"/>
      <c r="L1296" s="849"/>
      <c r="M1296" s="849"/>
      <c r="N1296" s="849">
        <v>12</v>
      </c>
      <c r="O1296" s="849">
        <v>10548</v>
      </c>
      <c r="P1296" s="837"/>
      <c r="Q1296" s="850">
        <v>879</v>
      </c>
    </row>
    <row r="1297" spans="1:17" ht="14.4" customHeight="1" x14ac:dyDescent="0.3">
      <c r="A1297" s="831" t="s">
        <v>6091</v>
      </c>
      <c r="B1297" s="832" t="s">
        <v>4992</v>
      </c>
      <c r="C1297" s="832" t="s">
        <v>4959</v>
      </c>
      <c r="D1297" s="832" t="s">
        <v>5149</v>
      </c>
      <c r="E1297" s="832" t="s">
        <v>5085</v>
      </c>
      <c r="F1297" s="849">
        <v>10</v>
      </c>
      <c r="G1297" s="849">
        <v>5230</v>
      </c>
      <c r="H1297" s="849">
        <v>0.23450811586404807</v>
      </c>
      <c r="I1297" s="849">
        <v>523</v>
      </c>
      <c r="J1297" s="849">
        <v>42</v>
      </c>
      <c r="K1297" s="849">
        <v>22302</v>
      </c>
      <c r="L1297" s="849">
        <v>1</v>
      </c>
      <c r="M1297" s="849">
        <v>531</v>
      </c>
      <c r="N1297" s="849">
        <v>15</v>
      </c>
      <c r="O1297" s="849">
        <v>7965</v>
      </c>
      <c r="P1297" s="837">
        <v>0.35714285714285715</v>
      </c>
      <c r="Q1297" s="850">
        <v>531</v>
      </c>
    </row>
    <row r="1298" spans="1:17" ht="14.4" customHeight="1" x14ac:dyDescent="0.3">
      <c r="A1298" s="831" t="s">
        <v>6091</v>
      </c>
      <c r="B1298" s="832" t="s">
        <v>4992</v>
      </c>
      <c r="C1298" s="832" t="s">
        <v>4959</v>
      </c>
      <c r="D1298" s="832" t="s">
        <v>5092</v>
      </c>
      <c r="E1298" s="832" t="s">
        <v>5085</v>
      </c>
      <c r="F1298" s="849">
        <v>42</v>
      </c>
      <c r="G1298" s="849">
        <v>33894</v>
      </c>
      <c r="H1298" s="849">
        <v>1.5234627831715211</v>
      </c>
      <c r="I1298" s="849">
        <v>807</v>
      </c>
      <c r="J1298" s="849">
        <v>27</v>
      </c>
      <c r="K1298" s="849">
        <v>22248</v>
      </c>
      <c r="L1298" s="849">
        <v>1</v>
      </c>
      <c r="M1298" s="849">
        <v>824</v>
      </c>
      <c r="N1298" s="849">
        <v>9</v>
      </c>
      <c r="O1298" s="849">
        <v>7416</v>
      </c>
      <c r="P1298" s="837">
        <v>0.33333333333333331</v>
      </c>
      <c r="Q1298" s="850">
        <v>824</v>
      </c>
    </row>
    <row r="1299" spans="1:17" ht="14.4" customHeight="1" x14ac:dyDescent="0.3">
      <c r="A1299" s="831" t="s">
        <v>6091</v>
      </c>
      <c r="B1299" s="832" t="s">
        <v>4992</v>
      </c>
      <c r="C1299" s="832" t="s">
        <v>4959</v>
      </c>
      <c r="D1299" s="832" t="s">
        <v>5084</v>
      </c>
      <c r="E1299" s="832" t="s">
        <v>5085</v>
      </c>
      <c r="F1299" s="849">
        <v>343</v>
      </c>
      <c r="G1299" s="849">
        <v>204085</v>
      </c>
      <c r="H1299" s="849">
        <v>0.91075221791828065</v>
      </c>
      <c r="I1299" s="849">
        <v>595</v>
      </c>
      <c r="J1299" s="849">
        <v>371</v>
      </c>
      <c r="K1299" s="849">
        <v>224084</v>
      </c>
      <c r="L1299" s="849">
        <v>1</v>
      </c>
      <c r="M1299" s="849">
        <v>604</v>
      </c>
      <c r="N1299" s="849">
        <v>298</v>
      </c>
      <c r="O1299" s="849">
        <v>179992</v>
      </c>
      <c r="P1299" s="837">
        <v>0.80323450134770891</v>
      </c>
      <c r="Q1299" s="850">
        <v>604</v>
      </c>
    </row>
    <row r="1300" spans="1:17" ht="14.4" customHeight="1" x14ac:dyDescent="0.3">
      <c r="A1300" s="831" t="s">
        <v>6091</v>
      </c>
      <c r="B1300" s="832" t="s">
        <v>4992</v>
      </c>
      <c r="C1300" s="832" t="s">
        <v>4959</v>
      </c>
      <c r="D1300" s="832" t="s">
        <v>5150</v>
      </c>
      <c r="E1300" s="832" t="s">
        <v>5125</v>
      </c>
      <c r="F1300" s="849"/>
      <c r="G1300" s="849"/>
      <c r="H1300" s="849"/>
      <c r="I1300" s="849"/>
      <c r="J1300" s="849">
        <v>14</v>
      </c>
      <c r="K1300" s="849">
        <v>13468</v>
      </c>
      <c r="L1300" s="849">
        <v>1</v>
      </c>
      <c r="M1300" s="849">
        <v>962</v>
      </c>
      <c r="N1300" s="849">
        <v>9</v>
      </c>
      <c r="O1300" s="849">
        <v>8658</v>
      </c>
      <c r="P1300" s="837">
        <v>0.6428571428571429</v>
      </c>
      <c r="Q1300" s="850">
        <v>962</v>
      </c>
    </row>
    <row r="1301" spans="1:17" ht="14.4" customHeight="1" x14ac:dyDescent="0.3">
      <c r="A1301" s="831" t="s">
        <v>6091</v>
      </c>
      <c r="B1301" s="832" t="s">
        <v>4992</v>
      </c>
      <c r="C1301" s="832" t="s">
        <v>4959</v>
      </c>
      <c r="D1301" s="832" t="s">
        <v>4989</v>
      </c>
      <c r="E1301" s="832" t="s">
        <v>4990</v>
      </c>
      <c r="F1301" s="849">
        <v>6</v>
      </c>
      <c r="G1301" s="849">
        <v>2370</v>
      </c>
      <c r="H1301" s="849">
        <v>2.9331683168316833</v>
      </c>
      <c r="I1301" s="849">
        <v>395</v>
      </c>
      <c r="J1301" s="849">
        <v>2</v>
      </c>
      <c r="K1301" s="849">
        <v>808</v>
      </c>
      <c r="L1301" s="849">
        <v>1</v>
      </c>
      <c r="M1301" s="849">
        <v>404</v>
      </c>
      <c r="N1301" s="849">
        <v>4</v>
      </c>
      <c r="O1301" s="849">
        <v>1616</v>
      </c>
      <c r="P1301" s="837">
        <v>2</v>
      </c>
      <c r="Q1301" s="850">
        <v>404</v>
      </c>
    </row>
    <row r="1302" spans="1:17" ht="14.4" customHeight="1" x14ac:dyDescent="0.3">
      <c r="A1302" s="831" t="s">
        <v>6091</v>
      </c>
      <c r="B1302" s="832" t="s">
        <v>4992</v>
      </c>
      <c r="C1302" s="832" t="s">
        <v>4959</v>
      </c>
      <c r="D1302" s="832" t="s">
        <v>5157</v>
      </c>
      <c r="E1302" s="832" t="s">
        <v>5085</v>
      </c>
      <c r="F1302" s="849"/>
      <c r="G1302" s="849"/>
      <c r="H1302" s="849"/>
      <c r="I1302" s="849"/>
      <c r="J1302" s="849">
        <v>6</v>
      </c>
      <c r="K1302" s="849">
        <v>4506</v>
      </c>
      <c r="L1302" s="849">
        <v>1</v>
      </c>
      <c r="M1302" s="849">
        <v>751</v>
      </c>
      <c r="N1302" s="849">
        <v>4</v>
      </c>
      <c r="O1302" s="849">
        <v>3004</v>
      </c>
      <c r="P1302" s="837">
        <v>0.66666666666666663</v>
      </c>
      <c r="Q1302" s="850">
        <v>751</v>
      </c>
    </row>
    <row r="1303" spans="1:17" ht="14.4" customHeight="1" x14ac:dyDescent="0.3">
      <c r="A1303" s="831" t="s">
        <v>6091</v>
      </c>
      <c r="B1303" s="832" t="s">
        <v>4992</v>
      </c>
      <c r="C1303" s="832" t="s">
        <v>4959</v>
      </c>
      <c r="D1303" s="832" t="s">
        <v>5158</v>
      </c>
      <c r="E1303" s="832" t="s">
        <v>5159</v>
      </c>
      <c r="F1303" s="849"/>
      <c r="G1303" s="849"/>
      <c r="H1303" s="849"/>
      <c r="I1303" s="849"/>
      <c r="J1303" s="849">
        <v>1</v>
      </c>
      <c r="K1303" s="849">
        <v>1379</v>
      </c>
      <c r="L1303" s="849">
        <v>1</v>
      </c>
      <c r="M1303" s="849">
        <v>1379</v>
      </c>
      <c r="N1303" s="849"/>
      <c r="O1303" s="849"/>
      <c r="P1303" s="837"/>
      <c r="Q1303" s="850"/>
    </row>
    <row r="1304" spans="1:17" ht="14.4" customHeight="1" x14ac:dyDescent="0.3">
      <c r="A1304" s="831" t="s">
        <v>6091</v>
      </c>
      <c r="B1304" s="832" t="s">
        <v>4992</v>
      </c>
      <c r="C1304" s="832" t="s">
        <v>4959</v>
      </c>
      <c r="D1304" s="832" t="s">
        <v>5151</v>
      </c>
      <c r="E1304" s="832" t="s">
        <v>5085</v>
      </c>
      <c r="F1304" s="849"/>
      <c r="G1304" s="849"/>
      <c r="H1304" s="849"/>
      <c r="I1304" s="849"/>
      <c r="J1304" s="849">
        <v>6</v>
      </c>
      <c r="K1304" s="849">
        <v>5244</v>
      </c>
      <c r="L1304" s="849">
        <v>1</v>
      </c>
      <c r="M1304" s="849">
        <v>874</v>
      </c>
      <c r="N1304" s="849"/>
      <c r="O1304" s="849"/>
      <c r="P1304" s="837"/>
      <c r="Q1304" s="850"/>
    </row>
    <row r="1305" spans="1:17" ht="14.4" customHeight="1" x14ac:dyDescent="0.3">
      <c r="A1305" s="831" t="s">
        <v>6091</v>
      </c>
      <c r="B1305" s="832" t="s">
        <v>4992</v>
      </c>
      <c r="C1305" s="832" t="s">
        <v>4959</v>
      </c>
      <c r="D1305" s="832" t="s">
        <v>5152</v>
      </c>
      <c r="E1305" s="832" t="s">
        <v>5153</v>
      </c>
      <c r="F1305" s="849">
        <v>3</v>
      </c>
      <c r="G1305" s="849">
        <v>1035</v>
      </c>
      <c r="H1305" s="849">
        <v>1.4495798319327731</v>
      </c>
      <c r="I1305" s="849">
        <v>345</v>
      </c>
      <c r="J1305" s="849">
        <v>2</v>
      </c>
      <c r="K1305" s="849">
        <v>714</v>
      </c>
      <c r="L1305" s="849">
        <v>1</v>
      </c>
      <c r="M1305" s="849">
        <v>357</v>
      </c>
      <c r="N1305" s="849">
        <v>1</v>
      </c>
      <c r="O1305" s="849">
        <v>358</v>
      </c>
      <c r="P1305" s="837">
        <v>0.50140056022408963</v>
      </c>
      <c r="Q1305" s="850">
        <v>358</v>
      </c>
    </row>
    <row r="1306" spans="1:17" ht="14.4" customHeight="1" x14ac:dyDescent="0.3">
      <c r="A1306" s="831" t="s">
        <v>6093</v>
      </c>
      <c r="B1306" s="832" t="s">
        <v>4992</v>
      </c>
      <c r="C1306" s="832" t="s">
        <v>4959</v>
      </c>
      <c r="D1306" s="832" t="s">
        <v>5041</v>
      </c>
      <c r="E1306" s="832" t="s">
        <v>5042</v>
      </c>
      <c r="F1306" s="849"/>
      <c r="G1306" s="849"/>
      <c r="H1306" s="849"/>
      <c r="I1306" s="849"/>
      <c r="J1306" s="849">
        <v>2</v>
      </c>
      <c r="K1306" s="849">
        <v>74</v>
      </c>
      <c r="L1306" s="849">
        <v>1</v>
      </c>
      <c r="M1306" s="849">
        <v>37</v>
      </c>
      <c r="N1306" s="849">
        <v>3</v>
      </c>
      <c r="O1306" s="849">
        <v>111</v>
      </c>
      <c r="P1306" s="837">
        <v>1.5</v>
      </c>
      <c r="Q1306" s="850">
        <v>37</v>
      </c>
    </row>
    <row r="1307" spans="1:17" ht="14.4" customHeight="1" x14ac:dyDescent="0.3">
      <c r="A1307" s="831" t="s">
        <v>6093</v>
      </c>
      <c r="B1307" s="832" t="s">
        <v>4992</v>
      </c>
      <c r="C1307" s="832" t="s">
        <v>4959</v>
      </c>
      <c r="D1307" s="832" t="s">
        <v>4960</v>
      </c>
      <c r="E1307" s="832" t="s">
        <v>4961</v>
      </c>
      <c r="F1307" s="849">
        <v>34</v>
      </c>
      <c r="G1307" s="849">
        <v>7990</v>
      </c>
      <c r="H1307" s="849">
        <v>1.3840291009873549</v>
      </c>
      <c r="I1307" s="849">
        <v>235</v>
      </c>
      <c r="J1307" s="849">
        <v>23</v>
      </c>
      <c r="K1307" s="849">
        <v>5773</v>
      </c>
      <c r="L1307" s="849">
        <v>1</v>
      </c>
      <c r="M1307" s="849">
        <v>251</v>
      </c>
      <c r="N1307" s="849">
        <v>30</v>
      </c>
      <c r="O1307" s="849">
        <v>7530</v>
      </c>
      <c r="P1307" s="837">
        <v>1.3043478260869565</v>
      </c>
      <c r="Q1307" s="850">
        <v>251</v>
      </c>
    </row>
    <row r="1308" spans="1:17" ht="14.4" customHeight="1" x14ac:dyDescent="0.3">
      <c r="A1308" s="831" t="s">
        <v>6093</v>
      </c>
      <c r="B1308" s="832" t="s">
        <v>4992</v>
      </c>
      <c r="C1308" s="832" t="s">
        <v>4959</v>
      </c>
      <c r="D1308" s="832" t="s">
        <v>4963</v>
      </c>
      <c r="E1308" s="832" t="s">
        <v>4964</v>
      </c>
      <c r="F1308" s="849">
        <v>1</v>
      </c>
      <c r="G1308" s="849">
        <v>118</v>
      </c>
      <c r="H1308" s="849">
        <v>0.93650793650793651</v>
      </c>
      <c r="I1308" s="849">
        <v>118</v>
      </c>
      <c r="J1308" s="849">
        <v>1</v>
      </c>
      <c r="K1308" s="849">
        <v>126</v>
      </c>
      <c r="L1308" s="849">
        <v>1</v>
      </c>
      <c r="M1308" s="849">
        <v>126</v>
      </c>
      <c r="N1308" s="849">
        <v>14</v>
      </c>
      <c r="O1308" s="849">
        <v>1764</v>
      </c>
      <c r="P1308" s="837">
        <v>14</v>
      </c>
      <c r="Q1308" s="850">
        <v>126</v>
      </c>
    </row>
    <row r="1309" spans="1:17" ht="14.4" customHeight="1" x14ac:dyDescent="0.3">
      <c r="A1309" s="831" t="s">
        <v>6093</v>
      </c>
      <c r="B1309" s="832" t="s">
        <v>4992</v>
      </c>
      <c r="C1309" s="832" t="s">
        <v>4959</v>
      </c>
      <c r="D1309" s="832" t="s">
        <v>4978</v>
      </c>
      <c r="E1309" s="832" t="s">
        <v>4979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1</v>
      </c>
      <c r="O1309" s="849">
        <v>568</v>
      </c>
      <c r="P1309" s="837"/>
      <c r="Q1309" s="850">
        <v>568</v>
      </c>
    </row>
    <row r="1310" spans="1:17" ht="14.4" customHeight="1" x14ac:dyDescent="0.3">
      <c r="A1310" s="831" t="s">
        <v>6093</v>
      </c>
      <c r="B1310" s="832" t="s">
        <v>4992</v>
      </c>
      <c r="C1310" s="832" t="s">
        <v>4959</v>
      </c>
      <c r="D1310" s="832" t="s">
        <v>5124</v>
      </c>
      <c r="E1310" s="832" t="s">
        <v>5125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7</v>
      </c>
      <c r="O1310" s="849">
        <v>5726</v>
      </c>
      <c r="P1310" s="837"/>
      <c r="Q1310" s="850">
        <v>818</v>
      </c>
    </row>
    <row r="1311" spans="1:17" ht="14.4" customHeight="1" x14ac:dyDescent="0.3">
      <c r="A1311" s="831" t="s">
        <v>6093</v>
      </c>
      <c r="B1311" s="832" t="s">
        <v>4992</v>
      </c>
      <c r="C1311" s="832" t="s">
        <v>4959</v>
      </c>
      <c r="D1311" s="832" t="s">
        <v>4980</v>
      </c>
      <c r="E1311" s="832" t="s">
        <v>4981</v>
      </c>
      <c r="F1311" s="849">
        <v>1</v>
      </c>
      <c r="G1311" s="849">
        <v>449</v>
      </c>
      <c r="H1311" s="849">
        <v>0.97186147186147187</v>
      </c>
      <c r="I1311" s="849">
        <v>449</v>
      </c>
      <c r="J1311" s="849">
        <v>1</v>
      </c>
      <c r="K1311" s="849">
        <v>462</v>
      </c>
      <c r="L1311" s="849">
        <v>1</v>
      </c>
      <c r="M1311" s="849">
        <v>462</v>
      </c>
      <c r="N1311" s="849"/>
      <c r="O1311" s="849"/>
      <c r="P1311" s="837"/>
      <c r="Q1311" s="850"/>
    </row>
    <row r="1312" spans="1:17" ht="14.4" customHeight="1" x14ac:dyDescent="0.3">
      <c r="A1312" s="831" t="s">
        <v>6093</v>
      </c>
      <c r="B1312" s="832" t="s">
        <v>4992</v>
      </c>
      <c r="C1312" s="832" t="s">
        <v>4959</v>
      </c>
      <c r="D1312" s="832" t="s">
        <v>5080</v>
      </c>
      <c r="E1312" s="832" t="s">
        <v>5066</v>
      </c>
      <c r="F1312" s="849"/>
      <c r="G1312" s="849"/>
      <c r="H1312" s="849"/>
      <c r="I1312" s="849"/>
      <c r="J1312" s="849"/>
      <c r="K1312" s="849"/>
      <c r="L1312" s="849"/>
      <c r="M1312" s="849"/>
      <c r="N1312" s="849">
        <v>1</v>
      </c>
      <c r="O1312" s="849">
        <v>728</v>
      </c>
      <c r="P1312" s="837"/>
      <c r="Q1312" s="850">
        <v>728</v>
      </c>
    </row>
    <row r="1313" spans="1:17" ht="14.4" customHeight="1" x14ac:dyDescent="0.3">
      <c r="A1313" s="831" t="s">
        <v>6093</v>
      </c>
      <c r="B1313" s="832" t="s">
        <v>4992</v>
      </c>
      <c r="C1313" s="832" t="s">
        <v>4959</v>
      </c>
      <c r="D1313" s="832" t="s">
        <v>4965</v>
      </c>
      <c r="E1313" s="832" t="s">
        <v>4966</v>
      </c>
      <c r="F1313" s="849"/>
      <c r="G1313" s="849"/>
      <c r="H1313" s="849"/>
      <c r="I1313" s="849"/>
      <c r="J1313" s="849"/>
      <c r="K1313" s="849"/>
      <c r="L1313" s="849"/>
      <c r="M1313" s="849"/>
      <c r="N1313" s="849">
        <v>2</v>
      </c>
      <c r="O1313" s="849">
        <v>430</v>
      </c>
      <c r="P1313" s="837"/>
      <c r="Q1313" s="850">
        <v>215</v>
      </c>
    </row>
    <row r="1314" spans="1:17" ht="14.4" customHeight="1" x14ac:dyDescent="0.3">
      <c r="A1314" s="831" t="s">
        <v>6093</v>
      </c>
      <c r="B1314" s="832" t="s">
        <v>4992</v>
      </c>
      <c r="C1314" s="832" t="s">
        <v>4959</v>
      </c>
      <c r="D1314" s="832" t="s">
        <v>5049</v>
      </c>
      <c r="E1314" s="832" t="s">
        <v>5050</v>
      </c>
      <c r="F1314" s="849">
        <v>1</v>
      </c>
      <c r="G1314" s="849">
        <v>331</v>
      </c>
      <c r="H1314" s="849"/>
      <c r="I1314" s="849">
        <v>331</v>
      </c>
      <c r="J1314" s="849"/>
      <c r="K1314" s="849"/>
      <c r="L1314" s="849"/>
      <c r="M1314" s="849"/>
      <c r="N1314" s="849"/>
      <c r="O1314" s="849"/>
      <c r="P1314" s="837"/>
      <c r="Q1314" s="850"/>
    </row>
    <row r="1315" spans="1:17" ht="14.4" customHeight="1" x14ac:dyDescent="0.3">
      <c r="A1315" s="831" t="s">
        <v>6093</v>
      </c>
      <c r="B1315" s="832" t="s">
        <v>4992</v>
      </c>
      <c r="C1315" s="832" t="s">
        <v>4959</v>
      </c>
      <c r="D1315" s="832" t="s">
        <v>4967</v>
      </c>
      <c r="E1315" s="832" t="s">
        <v>4968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8</v>
      </c>
      <c r="O1315" s="849">
        <v>680</v>
      </c>
      <c r="P1315" s="837"/>
      <c r="Q1315" s="850">
        <v>85</v>
      </c>
    </row>
    <row r="1316" spans="1:17" ht="14.4" customHeight="1" x14ac:dyDescent="0.3">
      <c r="A1316" s="831" t="s">
        <v>6093</v>
      </c>
      <c r="B1316" s="832" t="s">
        <v>4992</v>
      </c>
      <c r="C1316" s="832" t="s">
        <v>4959</v>
      </c>
      <c r="D1316" s="832" t="s">
        <v>5051</v>
      </c>
      <c r="E1316" s="832" t="s">
        <v>5052</v>
      </c>
      <c r="F1316" s="849">
        <v>4</v>
      </c>
      <c r="G1316" s="849">
        <v>2828</v>
      </c>
      <c r="H1316" s="849">
        <v>1.3110802039870191</v>
      </c>
      <c r="I1316" s="849">
        <v>707</v>
      </c>
      <c r="J1316" s="849">
        <v>3</v>
      </c>
      <c r="K1316" s="849">
        <v>2157</v>
      </c>
      <c r="L1316" s="849">
        <v>1</v>
      </c>
      <c r="M1316" s="849">
        <v>719</v>
      </c>
      <c r="N1316" s="849">
        <v>6</v>
      </c>
      <c r="O1316" s="849">
        <v>4320</v>
      </c>
      <c r="P1316" s="837">
        <v>2.0027816411682893</v>
      </c>
      <c r="Q1316" s="850">
        <v>720</v>
      </c>
    </row>
    <row r="1317" spans="1:17" ht="14.4" customHeight="1" x14ac:dyDescent="0.3">
      <c r="A1317" s="831" t="s">
        <v>6093</v>
      </c>
      <c r="B1317" s="832" t="s">
        <v>4992</v>
      </c>
      <c r="C1317" s="832" t="s">
        <v>4959</v>
      </c>
      <c r="D1317" s="832" t="s">
        <v>5127</v>
      </c>
      <c r="E1317" s="832" t="s">
        <v>5125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2</v>
      </c>
      <c r="O1317" s="849">
        <v>1490</v>
      </c>
      <c r="P1317" s="837"/>
      <c r="Q1317" s="850">
        <v>745</v>
      </c>
    </row>
    <row r="1318" spans="1:17" ht="14.4" customHeight="1" x14ac:dyDescent="0.3">
      <c r="A1318" s="831" t="s">
        <v>6093</v>
      </c>
      <c r="B1318" s="832" t="s">
        <v>4992</v>
      </c>
      <c r="C1318" s="832" t="s">
        <v>4959</v>
      </c>
      <c r="D1318" s="832" t="s">
        <v>4969</v>
      </c>
      <c r="E1318" s="832" t="s">
        <v>4970</v>
      </c>
      <c r="F1318" s="849">
        <v>5</v>
      </c>
      <c r="G1318" s="849">
        <v>1495</v>
      </c>
      <c r="H1318" s="849"/>
      <c r="I1318" s="849">
        <v>299</v>
      </c>
      <c r="J1318" s="849"/>
      <c r="K1318" s="849"/>
      <c r="L1318" s="849"/>
      <c r="M1318" s="849"/>
      <c r="N1318" s="849">
        <v>3</v>
      </c>
      <c r="O1318" s="849">
        <v>921</v>
      </c>
      <c r="P1318" s="837"/>
      <c r="Q1318" s="850">
        <v>307</v>
      </c>
    </row>
    <row r="1319" spans="1:17" ht="14.4" customHeight="1" x14ac:dyDescent="0.3">
      <c r="A1319" s="831" t="s">
        <v>6093</v>
      </c>
      <c r="B1319" s="832" t="s">
        <v>4992</v>
      </c>
      <c r="C1319" s="832" t="s">
        <v>4959</v>
      </c>
      <c r="D1319" s="832" t="s">
        <v>5081</v>
      </c>
      <c r="E1319" s="832" t="s">
        <v>4966</v>
      </c>
      <c r="F1319" s="849"/>
      <c r="G1319" s="849"/>
      <c r="H1319" s="849"/>
      <c r="I1319" s="849"/>
      <c r="J1319" s="849"/>
      <c r="K1319" s="849"/>
      <c r="L1319" s="849"/>
      <c r="M1319" s="849"/>
      <c r="N1319" s="849">
        <v>1</v>
      </c>
      <c r="O1319" s="849">
        <v>178</v>
      </c>
      <c r="P1319" s="837"/>
      <c r="Q1319" s="850">
        <v>178</v>
      </c>
    </row>
    <row r="1320" spans="1:17" ht="14.4" customHeight="1" x14ac:dyDescent="0.3">
      <c r="A1320" s="831" t="s">
        <v>6093</v>
      </c>
      <c r="B1320" s="832" t="s">
        <v>4992</v>
      </c>
      <c r="C1320" s="832" t="s">
        <v>4959</v>
      </c>
      <c r="D1320" s="832" t="s">
        <v>4971</v>
      </c>
      <c r="E1320" s="832" t="s">
        <v>4970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1</v>
      </c>
      <c r="O1320" s="849">
        <v>380</v>
      </c>
      <c r="P1320" s="837"/>
      <c r="Q1320" s="850">
        <v>380</v>
      </c>
    </row>
    <row r="1321" spans="1:17" ht="14.4" customHeight="1" x14ac:dyDescent="0.3">
      <c r="A1321" s="831" t="s">
        <v>6093</v>
      </c>
      <c r="B1321" s="832" t="s">
        <v>4992</v>
      </c>
      <c r="C1321" s="832" t="s">
        <v>4959</v>
      </c>
      <c r="D1321" s="832" t="s">
        <v>5084</v>
      </c>
      <c r="E1321" s="832" t="s">
        <v>5085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5</v>
      </c>
      <c r="O1321" s="849">
        <v>3020</v>
      </c>
      <c r="P1321" s="837"/>
      <c r="Q1321" s="850">
        <v>604</v>
      </c>
    </row>
    <row r="1322" spans="1:17" ht="14.4" customHeight="1" x14ac:dyDescent="0.3">
      <c r="A1322" s="831" t="s">
        <v>6093</v>
      </c>
      <c r="B1322" s="832" t="s">
        <v>4992</v>
      </c>
      <c r="C1322" s="832" t="s">
        <v>4959</v>
      </c>
      <c r="D1322" s="832" t="s">
        <v>5069</v>
      </c>
      <c r="E1322" s="832" t="s">
        <v>5070</v>
      </c>
      <c r="F1322" s="849"/>
      <c r="G1322" s="849"/>
      <c r="H1322" s="849"/>
      <c r="I1322" s="849"/>
      <c r="J1322" s="849">
        <v>2</v>
      </c>
      <c r="K1322" s="849">
        <v>354</v>
      </c>
      <c r="L1322" s="849">
        <v>1</v>
      </c>
      <c r="M1322" s="849">
        <v>177</v>
      </c>
      <c r="N1322" s="849"/>
      <c r="O1322" s="849"/>
      <c r="P1322" s="837"/>
      <c r="Q1322" s="850"/>
    </row>
    <row r="1323" spans="1:17" ht="14.4" customHeight="1" x14ac:dyDescent="0.3">
      <c r="A1323" s="831" t="s">
        <v>6094</v>
      </c>
      <c r="B1323" s="832" t="s">
        <v>4992</v>
      </c>
      <c r="C1323" s="832" t="s">
        <v>5026</v>
      </c>
      <c r="D1323" s="832" t="s">
        <v>5073</v>
      </c>
      <c r="E1323" s="832" t="s">
        <v>5074</v>
      </c>
      <c r="F1323" s="849">
        <v>2</v>
      </c>
      <c r="G1323" s="849">
        <v>1809.5</v>
      </c>
      <c r="H1323" s="849">
        <v>0.5</v>
      </c>
      <c r="I1323" s="849">
        <v>904.75</v>
      </c>
      <c r="J1323" s="849">
        <v>4</v>
      </c>
      <c r="K1323" s="849">
        <v>3619</v>
      </c>
      <c r="L1323" s="849">
        <v>1</v>
      </c>
      <c r="M1323" s="849">
        <v>904.75</v>
      </c>
      <c r="N1323" s="849">
        <v>3</v>
      </c>
      <c r="O1323" s="849">
        <v>2714.25</v>
      </c>
      <c r="P1323" s="837">
        <v>0.75</v>
      </c>
      <c r="Q1323" s="850">
        <v>904.75</v>
      </c>
    </row>
    <row r="1324" spans="1:17" ht="14.4" customHeight="1" x14ac:dyDescent="0.3">
      <c r="A1324" s="831" t="s">
        <v>6094</v>
      </c>
      <c r="B1324" s="832" t="s">
        <v>4992</v>
      </c>
      <c r="C1324" s="832" t="s">
        <v>5026</v>
      </c>
      <c r="D1324" s="832" t="s">
        <v>5029</v>
      </c>
      <c r="E1324" s="832" t="s">
        <v>5030</v>
      </c>
      <c r="F1324" s="849"/>
      <c r="G1324" s="849"/>
      <c r="H1324" s="849"/>
      <c r="I1324" s="849"/>
      <c r="J1324" s="849">
        <v>1</v>
      </c>
      <c r="K1324" s="849">
        <v>242.64</v>
      </c>
      <c r="L1324" s="849">
        <v>1</v>
      </c>
      <c r="M1324" s="849">
        <v>242.64</v>
      </c>
      <c r="N1324" s="849"/>
      <c r="O1324" s="849"/>
      <c r="P1324" s="837"/>
      <c r="Q1324" s="850"/>
    </row>
    <row r="1325" spans="1:17" ht="14.4" customHeight="1" x14ac:dyDescent="0.3">
      <c r="A1325" s="831" t="s">
        <v>6094</v>
      </c>
      <c r="B1325" s="832" t="s">
        <v>4992</v>
      </c>
      <c r="C1325" s="832" t="s">
        <v>4959</v>
      </c>
      <c r="D1325" s="832" t="s">
        <v>4984</v>
      </c>
      <c r="E1325" s="832" t="s">
        <v>4985</v>
      </c>
      <c r="F1325" s="849">
        <v>3</v>
      </c>
      <c r="G1325" s="849">
        <v>567</v>
      </c>
      <c r="H1325" s="849"/>
      <c r="I1325" s="849">
        <v>189</v>
      </c>
      <c r="J1325" s="849"/>
      <c r="K1325" s="849"/>
      <c r="L1325" s="849"/>
      <c r="M1325" s="849"/>
      <c r="N1325" s="849">
        <v>8</v>
      </c>
      <c r="O1325" s="849">
        <v>1568</v>
      </c>
      <c r="P1325" s="837"/>
      <c r="Q1325" s="850">
        <v>196</v>
      </c>
    </row>
    <row r="1326" spans="1:17" ht="14.4" customHeight="1" x14ac:dyDescent="0.3">
      <c r="A1326" s="831" t="s">
        <v>6094</v>
      </c>
      <c r="B1326" s="832" t="s">
        <v>4992</v>
      </c>
      <c r="C1326" s="832" t="s">
        <v>4959</v>
      </c>
      <c r="D1326" s="832" t="s">
        <v>5041</v>
      </c>
      <c r="E1326" s="832" t="s">
        <v>5042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1</v>
      </c>
      <c r="O1326" s="849">
        <v>37</v>
      </c>
      <c r="P1326" s="837"/>
      <c r="Q1326" s="850">
        <v>37</v>
      </c>
    </row>
    <row r="1327" spans="1:17" ht="14.4" customHeight="1" x14ac:dyDescent="0.3">
      <c r="A1327" s="831" t="s">
        <v>6094</v>
      </c>
      <c r="B1327" s="832" t="s">
        <v>4992</v>
      </c>
      <c r="C1327" s="832" t="s">
        <v>4959</v>
      </c>
      <c r="D1327" s="832" t="s">
        <v>4960</v>
      </c>
      <c r="E1327" s="832" t="s">
        <v>4961</v>
      </c>
      <c r="F1327" s="849">
        <v>15</v>
      </c>
      <c r="G1327" s="849">
        <v>3525</v>
      </c>
      <c r="H1327" s="849">
        <v>1.404382470119522</v>
      </c>
      <c r="I1327" s="849">
        <v>235</v>
      </c>
      <c r="J1327" s="849">
        <v>10</v>
      </c>
      <c r="K1327" s="849">
        <v>2510</v>
      </c>
      <c r="L1327" s="849">
        <v>1</v>
      </c>
      <c r="M1327" s="849">
        <v>251</v>
      </c>
      <c r="N1327" s="849">
        <v>8</v>
      </c>
      <c r="O1327" s="849">
        <v>2008</v>
      </c>
      <c r="P1327" s="837">
        <v>0.8</v>
      </c>
      <c r="Q1327" s="850">
        <v>251</v>
      </c>
    </row>
    <row r="1328" spans="1:17" ht="14.4" customHeight="1" x14ac:dyDescent="0.3">
      <c r="A1328" s="831" t="s">
        <v>6094</v>
      </c>
      <c r="B1328" s="832" t="s">
        <v>4992</v>
      </c>
      <c r="C1328" s="832" t="s">
        <v>4959</v>
      </c>
      <c r="D1328" s="832" t="s">
        <v>4963</v>
      </c>
      <c r="E1328" s="832" t="s">
        <v>4964</v>
      </c>
      <c r="F1328" s="849">
        <v>7</v>
      </c>
      <c r="G1328" s="849">
        <v>826</v>
      </c>
      <c r="H1328" s="849">
        <v>2.1851851851851851</v>
      </c>
      <c r="I1328" s="849">
        <v>118</v>
      </c>
      <c r="J1328" s="849">
        <v>3</v>
      </c>
      <c r="K1328" s="849">
        <v>378</v>
      </c>
      <c r="L1328" s="849">
        <v>1</v>
      </c>
      <c r="M1328" s="849">
        <v>126</v>
      </c>
      <c r="N1328" s="849"/>
      <c r="O1328" s="849"/>
      <c r="P1328" s="837"/>
      <c r="Q1328" s="850"/>
    </row>
    <row r="1329" spans="1:17" ht="14.4" customHeight="1" x14ac:dyDescent="0.3">
      <c r="A1329" s="831" t="s">
        <v>6094</v>
      </c>
      <c r="B1329" s="832" t="s">
        <v>4992</v>
      </c>
      <c r="C1329" s="832" t="s">
        <v>4959</v>
      </c>
      <c r="D1329" s="832" t="s">
        <v>5076</v>
      </c>
      <c r="E1329" s="832" t="s">
        <v>4979</v>
      </c>
      <c r="F1329" s="849">
        <v>2</v>
      </c>
      <c r="G1329" s="849">
        <v>974</v>
      </c>
      <c r="H1329" s="849"/>
      <c r="I1329" s="849">
        <v>487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" customHeight="1" x14ac:dyDescent="0.3">
      <c r="A1330" s="831" t="s">
        <v>6094</v>
      </c>
      <c r="B1330" s="832" t="s">
        <v>4992</v>
      </c>
      <c r="C1330" s="832" t="s">
        <v>4959</v>
      </c>
      <c r="D1330" s="832" t="s">
        <v>5079</v>
      </c>
      <c r="E1330" s="832" t="s">
        <v>5078</v>
      </c>
      <c r="F1330" s="849">
        <v>6</v>
      </c>
      <c r="G1330" s="849">
        <v>4512</v>
      </c>
      <c r="H1330" s="849"/>
      <c r="I1330" s="849">
        <v>752</v>
      </c>
      <c r="J1330" s="849"/>
      <c r="K1330" s="849"/>
      <c r="L1330" s="849"/>
      <c r="M1330" s="849"/>
      <c r="N1330" s="849"/>
      <c r="O1330" s="849"/>
      <c r="P1330" s="837"/>
      <c r="Q1330" s="850"/>
    </row>
    <row r="1331" spans="1:17" ht="14.4" customHeight="1" x14ac:dyDescent="0.3">
      <c r="A1331" s="831" t="s">
        <v>6094</v>
      </c>
      <c r="B1331" s="832" t="s">
        <v>4992</v>
      </c>
      <c r="C1331" s="832" t="s">
        <v>4959</v>
      </c>
      <c r="D1331" s="832" t="s">
        <v>5124</v>
      </c>
      <c r="E1331" s="832" t="s">
        <v>5125</v>
      </c>
      <c r="F1331" s="849">
        <v>49</v>
      </c>
      <c r="G1331" s="849">
        <v>39641</v>
      </c>
      <c r="H1331" s="849">
        <v>4.0384066829665848</v>
      </c>
      <c r="I1331" s="849">
        <v>809</v>
      </c>
      <c r="J1331" s="849">
        <v>12</v>
      </c>
      <c r="K1331" s="849">
        <v>9816</v>
      </c>
      <c r="L1331" s="849">
        <v>1</v>
      </c>
      <c r="M1331" s="849">
        <v>818</v>
      </c>
      <c r="N1331" s="849">
        <v>10</v>
      </c>
      <c r="O1331" s="849">
        <v>8180</v>
      </c>
      <c r="P1331" s="837">
        <v>0.83333333333333337</v>
      </c>
      <c r="Q1331" s="850">
        <v>818</v>
      </c>
    </row>
    <row r="1332" spans="1:17" ht="14.4" customHeight="1" x14ac:dyDescent="0.3">
      <c r="A1332" s="831" t="s">
        <v>6094</v>
      </c>
      <c r="B1332" s="832" t="s">
        <v>4992</v>
      </c>
      <c r="C1332" s="832" t="s">
        <v>4959</v>
      </c>
      <c r="D1332" s="832" t="s">
        <v>4986</v>
      </c>
      <c r="E1332" s="832" t="s">
        <v>4987</v>
      </c>
      <c r="F1332" s="849"/>
      <c r="G1332" s="849"/>
      <c r="H1332" s="849"/>
      <c r="I1332" s="849"/>
      <c r="J1332" s="849">
        <v>1</v>
      </c>
      <c r="K1332" s="849">
        <v>446</v>
      </c>
      <c r="L1332" s="849">
        <v>1</v>
      </c>
      <c r="M1332" s="849">
        <v>446</v>
      </c>
      <c r="N1332" s="849"/>
      <c r="O1332" s="849"/>
      <c r="P1332" s="837"/>
      <c r="Q1332" s="850"/>
    </row>
    <row r="1333" spans="1:17" ht="14.4" customHeight="1" x14ac:dyDescent="0.3">
      <c r="A1333" s="831" t="s">
        <v>6094</v>
      </c>
      <c r="B1333" s="832" t="s">
        <v>4992</v>
      </c>
      <c r="C1333" s="832" t="s">
        <v>4959</v>
      </c>
      <c r="D1333" s="832" t="s">
        <v>5080</v>
      </c>
      <c r="E1333" s="832" t="s">
        <v>5066</v>
      </c>
      <c r="F1333" s="849">
        <v>1</v>
      </c>
      <c r="G1333" s="849">
        <v>715</v>
      </c>
      <c r="H1333" s="849">
        <v>0.9821428571428571</v>
      </c>
      <c r="I1333" s="849">
        <v>715</v>
      </c>
      <c r="J1333" s="849">
        <v>1</v>
      </c>
      <c r="K1333" s="849">
        <v>728</v>
      </c>
      <c r="L1333" s="849">
        <v>1</v>
      </c>
      <c r="M1333" s="849">
        <v>728</v>
      </c>
      <c r="N1333" s="849"/>
      <c r="O1333" s="849"/>
      <c r="P1333" s="837"/>
      <c r="Q1333" s="850"/>
    </row>
    <row r="1334" spans="1:17" ht="14.4" customHeight="1" x14ac:dyDescent="0.3">
      <c r="A1334" s="831" t="s">
        <v>6094</v>
      </c>
      <c r="B1334" s="832" t="s">
        <v>4992</v>
      </c>
      <c r="C1334" s="832" t="s">
        <v>4959</v>
      </c>
      <c r="D1334" s="832" t="s">
        <v>5090</v>
      </c>
      <c r="E1334" s="832" t="s">
        <v>5091</v>
      </c>
      <c r="F1334" s="849"/>
      <c r="G1334" s="849"/>
      <c r="H1334" s="849"/>
      <c r="I1334" s="849"/>
      <c r="J1334" s="849">
        <v>1</v>
      </c>
      <c r="K1334" s="849">
        <v>833</v>
      </c>
      <c r="L1334" s="849">
        <v>1</v>
      </c>
      <c r="M1334" s="849">
        <v>833</v>
      </c>
      <c r="N1334" s="849"/>
      <c r="O1334" s="849"/>
      <c r="P1334" s="837"/>
      <c r="Q1334" s="850"/>
    </row>
    <row r="1335" spans="1:17" ht="14.4" customHeight="1" x14ac:dyDescent="0.3">
      <c r="A1335" s="831" t="s">
        <v>6094</v>
      </c>
      <c r="B1335" s="832" t="s">
        <v>4992</v>
      </c>
      <c r="C1335" s="832" t="s">
        <v>4959</v>
      </c>
      <c r="D1335" s="832" t="s">
        <v>4965</v>
      </c>
      <c r="E1335" s="832" t="s">
        <v>4966</v>
      </c>
      <c r="F1335" s="849">
        <v>5</v>
      </c>
      <c r="G1335" s="849">
        <v>1050</v>
      </c>
      <c r="H1335" s="849">
        <v>0.97674418604651159</v>
      </c>
      <c r="I1335" s="849">
        <v>210</v>
      </c>
      <c r="J1335" s="849">
        <v>5</v>
      </c>
      <c r="K1335" s="849">
        <v>1075</v>
      </c>
      <c r="L1335" s="849">
        <v>1</v>
      </c>
      <c r="M1335" s="849">
        <v>215</v>
      </c>
      <c r="N1335" s="849">
        <v>2</v>
      </c>
      <c r="O1335" s="849">
        <v>430</v>
      </c>
      <c r="P1335" s="837">
        <v>0.4</v>
      </c>
      <c r="Q1335" s="850">
        <v>215</v>
      </c>
    </row>
    <row r="1336" spans="1:17" ht="14.4" customHeight="1" x14ac:dyDescent="0.3">
      <c r="A1336" s="831" t="s">
        <v>6094</v>
      </c>
      <c r="B1336" s="832" t="s">
        <v>4992</v>
      </c>
      <c r="C1336" s="832" t="s">
        <v>4959</v>
      </c>
      <c r="D1336" s="832" t="s">
        <v>4967</v>
      </c>
      <c r="E1336" s="832" t="s">
        <v>4968</v>
      </c>
      <c r="F1336" s="849">
        <v>55</v>
      </c>
      <c r="G1336" s="849">
        <v>4675</v>
      </c>
      <c r="H1336" s="849">
        <v>1.6176470588235294</v>
      </c>
      <c r="I1336" s="849">
        <v>85</v>
      </c>
      <c r="J1336" s="849">
        <v>34</v>
      </c>
      <c r="K1336" s="849">
        <v>2890</v>
      </c>
      <c r="L1336" s="849">
        <v>1</v>
      </c>
      <c r="M1336" s="849">
        <v>85</v>
      </c>
      <c r="N1336" s="849">
        <v>25</v>
      </c>
      <c r="O1336" s="849">
        <v>2125</v>
      </c>
      <c r="P1336" s="837">
        <v>0.73529411764705888</v>
      </c>
      <c r="Q1336" s="850">
        <v>85</v>
      </c>
    </row>
    <row r="1337" spans="1:17" ht="14.4" customHeight="1" x14ac:dyDescent="0.3">
      <c r="A1337" s="831" t="s">
        <v>6094</v>
      </c>
      <c r="B1337" s="832" t="s">
        <v>4992</v>
      </c>
      <c r="C1337" s="832" t="s">
        <v>4959</v>
      </c>
      <c r="D1337" s="832" t="s">
        <v>5126</v>
      </c>
      <c r="E1337" s="832" t="s">
        <v>5125</v>
      </c>
      <c r="F1337" s="849"/>
      <c r="G1337" s="849"/>
      <c r="H1337" s="849"/>
      <c r="I1337" s="849"/>
      <c r="J1337" s="849">
        <v>29</v>
      </c>
      <c r="K1337" s="849">
        <v>27608</v>
      </c>
      <c r="L1337" s="849">
        <v>1</v>
      </c>
      <c r="M1337" s="849">
        <v>952</v>
      </c>
      <c r="N1337" s="849">
        <v>4</v>
      </c>
      <c r="O1337" s="849">
        <v>3808</v>
      </c>
      <c r="P1337" s="837">
        <v>0.13793103448275862</v>
      </c>
      <c r="Q1337" s="850">
        <v>952</v>
      </c>
    </row>
    <row r="1338" spans="1:17" ht="14.4" customHeight="1" x14ac:dyDescent="0.3">
      <c r="A1338" s="831" t="s">
        <v>6094</v>
      </c>
      <c r="B1338" s="832" t="s">
        <v>4992</v>
      </c>
      <c r="C1338" s="832" t="s">
        <v>4959</v>
      </c>
      <c r="D1338" s="832" t="s">
        <v>5057</v>
      </c>
      <c r="E1338" s="832" t="s">
        <v>5058</v>
      </c>
      <c r="F1338" s="849">
        <v>1</v>
      </c>
      <c r="G1338" s="849">
        <v>114</v>
      </c>
      <c r="H1338" s="849">
        <v>0.23749999999999999</v>
      </c>
      <c r="I1338" s="849">
        <v>114</v>
      </c>
      <c r="J1338" s="849">
        <v>4</v>
      </c>
      <c r="K1338" s="849">
        <v>480</v>
      </c>
      <c r="L1338" s="849">
        <v>1</v>
      </c>
      <c r="M1338" s="849">
        <v>120</v>
      </c>
      <c r="N1338" s="849"/>
      <c r="O1338" s="849"/>
      <c r="P1338" s="837"/>
      <c r="Q1338" s="850"/>
    </row>
    <row r="1339" spans="1:17" ht="14.4" customHeight="1" x14ac:dyDescent="0.3">
      <c r="A1339" s="831" t="s">
        <v>6094</v>
      </c>
      <c r="B1339" s="832" t="s">
        <v>4992</v>
      </c>
      <c r="C1339" s="832" t="s">
        <v>4959</v>
      </c>
      <c r="D1339" s="832" t="s">
        <v>5127</v>
      </c>
      <c r="E1339" s="832" t="s">
        <v>5125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17</v>
      </c>
      <c r="O1339" s="849">
        <v>12665</v>
      </c>
      <c r="P1339" s="837"/>
      <c r="Q1339" s="850">
        <v>745</v>
      </c>
    </row>
    <row r="1340" spans="1:17" ht="14.4" customHeight="1" x14ac:dyDescent="0.3">
      <c r="A1340" s="831" t="s">
        <v>6094</v>
      </c>
      <c r="B1340" s="832" t="s">
        <v>4992</v>
      </c>
      <c r="C1340" s="832" t="s">
        <v>4959</v>
      </c>
      <c r="D1340" s="832" t="s">
        <v>5130</v>
      </c>
      <c r="E1340" s="832" t="s">
        <v>5131</v>
      </c>
      <c r="F1340" s="849">
        <v>52</v>
      </c>
      <c r="G1340" s="849">
        <v>27404</v>
      </c>
      <c r="H1340" s="849">
        <v>1.5293264133043138</v>
      </c>
      <c r="I1340" s="849">
        <v>527</v>
      </c>
      <c r="J1340" s="849">
        <v>33</v>
      </c>
      <c r="K1340" s="849">
        <v>17919</v>
      </c>
      <c r="L1340" s="849">
        <v>1</v>
      </c>
      <c r="M1340" s="849">
        <v>543</v>
      </c>
      <c r="N1340" s="849">
        <v>36</v>
      </c>
      <c r="O1340" s="849">
        <v>19548</v>
      </c>
      <c r="P1340" s="837">
        <v>1.0909090909090908</v>
      </c>
      <c r="Q1340" s="850">
        <v>543</v>
      </c>
    </row>
    <row r="1341" spans="1:17" ht="14.4" customHeight="1" x14ac:dyDescent="0.3">
      <c r="A1341" s="831" t="s">
        <v>6094</v>
      </c>
      <c r="B1341" s="832" t="s">
        <v>4992</v>
      </c>
      <c r="C1341" s="832" t="s">
        <v>4959</v>
      </c>
      <c r="D1341" s="832" t="s">
        <v>4969</v>
      </c>
      <c r="E1341" s="832" t="s">
        <v>4970</v>
      </c>
      <c r="F1341" s="849"/>
      <c r="G1341" s="849"/>
      <c r="H1341" s="849"/>
      <c r="I1341" s="849"/>
      <c r="J1341" s="849">
        <v>3</v>
      </c>
      <c r="K1341" s="849">
        <v>921</v>
      </c>
      <c r="L1341" s="849">
        <v>1</v>
      </c>
      <c r="M1341" s="849">
        <v>307</v>
      </c>
      <c r="N1341" s="849"/>
      <c r="O1341" s="849"/>
      <c r="P1341" s="837"/>
      <c r="Q1341" s="850"/>
    </row>
    <row r="1342" spans="1:17" ht="14.4" customHeight="1" x14ac:dyDescent="0.3">
      <c r="A1342" s="831" t="s">
        <v>6094</v>
      </c>
      <c r="B1342" s="832" t="s">
        <v>4992</v>
      </c>
      <c r="C1342" s="832" t="s">
        <v>4959</v>
      </c>
      <c r="D1342" s="832" t="s">
        <v>5081</v>
      </c>
      <c r="E1342" s="832" t="s">
        <v>4966</v>
      </c>
      <c r="F1342" s="849"/>
      <c r="G1342" s="849"/>
      <c r="H1342" s="849"/>
      <c r="I1342" s="849"/>
      <c r="J1342" s="849">
        <v>1</v>
      </c>
      <c r="K1342" s="849">
        <v>178</v>
      </c>
      <c r="L1342" s="849">
        <v>1</v>
      </c>
      <c r="M1342" s="849">
        <v>178</v>
      </c>
      <c r="N1342" s="849"/>
      <c r="O1342" s="849"/>
      <c r="P1342" s="837"/>
      <c r="Q1342" s="850"/>
    </row>
    <row r="1343" spans="1:17" ht="14.4" customHeight="1" x14ac:dyDescent="0.3">
      <c r="A1343" s="831" t="s">
        <v>6094</v>
      </c>
      <c r="B1343" s="832" t="s">
        <v>4992</v>
      </c>
      <c r="C1343" s="832" t="s">
        <v>4959</v>
      </c>
      <c r="D1343" s="832" t="s">
        <v>4971</v>
      </c>
      <c r="E1343" s="832" t="s">
        <v>4970</v>
      </c>
      <c r="F1343" s="849"/>
      <c r="G1343" s="849"/>
      <c r="H1343" s="849"/>
      <c r="I1343" s="849"/>
      <c r="J1343" s="849">
        <v>2</v>
      </c>
      <c r="K1343" s="849">
        <v>760</v>
      </c>
      <c r="L1343" s="849">
        <v>1</v>
      </c>
      <c r="M1343" s="849">
        <v>380</v>
      </c>
      <c r="N1343" s="849"/>
      <c r="O1343" s="849"/>
      <c r="P1343" s="837"/>
      <c r="Q1343" s="850"/>
    </row>
    <row r="1344" spans="1:17" ht="14.4" customHeight="1" x14ac:dyDescent="0.3">
      <c r="A1344" s="831" t="s">
        <v>6094</v>
      </c>
      <c r="B1344" s="832" t="s">
        <v>4992</v>
      </c>
      <c r="C1344" s="832" t="s">
        <v>4959</v>
      </c>
      <c r="D1344" s="832" t="s">
        <v>5132</v>
      </c>
      <c r="E1344" s="832" t="s">
        <v>5133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1</v>
      </c>
      <c r="O1344" s="849">
        <v>100</v>
      </c>
      <c r="P1344" s="837"/>
      <c r="Q1344" s="850">
        <v>100</v>
      </c>
    </row>
    <row r="1345" spans="1:17" ht="14.4" customHeight="1" x14ac:dyDescent="0.3">
      <c r="A1345" s="831" t="s">
        <v>6094</v>
      </c>
      <c r="B1345" s="832" t="s">
        <v>4992</v>
      </c>
      <c r="C1345" s="832" t="s">
        <v>4959</v>
      </c>
      <c r="D1345" s="832" t="s">
        <v>5134</v>
      </c>
      <c r="E1345" s="832" t="s">
        <v>5125</v>
      </c>
      <c r="F1345" s="849">
        <v>6</v>
      </c>
      <c r="G1345" s="849">
        <v>6108</v>
      </c>
      <c r="H1345" s="849"/>
      <c r="I1345" s="849">
        <v>1018</v>
      </c>
      <c r="J1345" s="849"/>
      <c r="K1345" s="849"/>
      <c r="L1345" s="849"/>
      <c r="M1345" s="849"/>
      <c r="N1345" s="849">
        <v>9</v>
      </c>
      <c r="O1345" s="849">
        <v>9315</v>
      </c>
      <c r="P1345" s="837"/>
      <c r="Q1345" s="850">
        <v>1035</v>
      </c>
    </row>
    <row r="1346" spans="1:17" ht="14.4" customHeight="1" x14ac:dyDescent="0.3">
      <c r="A1346" s="831" t="s">
        <v>6094</v>
      </c>
      <c r="B1346" s="832" t="s">
        <v>4992</v>
      </c>
      <c r="C1346" s="832" t="s">
        <v>4959</v>
      </c>
      <c r="D1346" s="832" t="s">
        <v>5135</v>
      </c>
      <c r="E1346" s="832" t="s">
        <v>5125</v>
      </c>
      <c r="F1346" s="849"/>
      <c r="G1346" s="849"/>
      <c r="H1346" s="849"/>
      <c r="I1346" s="849"/>
      <c r="J1346" s="849"/>
      <c r="K1346" s="849"/>
      <c r="L1346" s="849"/>
      <c r="M1346" s="849"/>
      <c r="N1346" s="849">
        <v>2</v>
      </c>
      <c r="O1346" s="849">
        <v>1758</v>
      </c>
      <c r="P1346" s="837"/>
      <c r="Q1346" s="850">
        <v>879</v>
      </c>
    </row>
    <row r="1347" spans="1:17" ht="14.4" customHeight="1" x14ac:dyDescent="0.3">
      <c r="A1347" s="831" t="s">
        <v>6094</v>
      </c>
      <c r="B1347" s="832" t="s">
        <v>4992</v>
      </c>
      <c r="C1347" s="832" t="s">
        <v>4959</v>
      </c>
      <c r="D1347" s="832" t="s">
        <v>5092</v>
      </c>
      <c r="E1347" s="832" t="s">
        <v>5085</v>
      </c>
      <c r="F1347" s="849">
        <v>6</v>
      </c>
      <c r="G1347" s="849">
        <v>4842</v>
      </c>
      <c r="H1347" s="849"/>
      <c r="I1347" s="849">
        <v>807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6094</v>
      </c>
      <c r="B1348" s="832" t="s">
        <v>4992</v>
      </c>
      <c r="C1348" s="832" t="s">
        <v>4959</v>
      </c>
      <c r="D1348" s="832" t="s">
        <v>5084</v>
      </c>
      <c r="E1348" s="832" t="s">
        <v>5085</v>
      </c>
      <c r="F1348" s="849"/>
      <c r="G1348" s="849"/>
      <c r="H1348" s="849"/>
      <c r="I1348" s="849"/>
      <c r="J1348" s="849">
        <v>6</v>
      </c>
      <c r="K1348" s="849">
        <v>3624</v>
      </c>
      <c r="L1348" s="849">
        <v>1</v>
      </c>
      <c r="M1348" s="849">
        <v>604</v>
      </c>
      <c r="N1348" s="849"/>
      <c r="O1348" s="849"/>
      <c r="P1348" s="837"/>
      <c r="Q1348" s="850"/>
    </row>
    <row r="1349" spans="1:17" ht="14.4" customHeight="1" x14ac:dyDescent="0.3">
      <c r="A1349" s="831" t="s">
        <v>6095</v>
      </c>
      <c r="B1349" s="832" t="s">
        <v>4992</v>
      </c>
      <c r="C1349" s="832" t="s">
        <v>5026</v>
      </c>
      <c r="D1349" s="832" t="s">
        <v>5140</v>
      </c>
      <c r="E1349" s="832" t="s">
        <v>5141</v>
      </c>
      <c r="F1349" s="849">
        <v>11</v>
      </c>
      <c r="G1349" s="849">
        <v>25410</v>
      </c>
      <c r="H1349" s="849">
        <v>1.3681592039800996</v>
      </c>
      <c r="I1349" s="849">
        <v>2310</v>
      </c>
      <c r="J1349" s="849">
        <v>8.0400000000000009</v>
      </c>
      <c r="K1349" s="849">
        <v>18572.399999999998</v>
      </c>
      <c r="L1349" s="849">
        <v>1</v>
      </c>
      <c r="M1349" s="849">
        <v>2309.9999999999995</v>
      </c>
      <c r="N1349" s="849">
        <v>11</v>
      </c>
      <c r="O1349" s="849">
        <v>25410</v>
      </c>
      <c r="P1349" s="837">
        <v>1.3681592039800996</v>
      </c>
      <c r="Q1349" s="850">
        <v>2310</v>
      </c>
    </row>
    <row r="1350" spans="1:17" ht="14.4" customHeight="1" x14ac:dyDescent="0.3">
      <c r="A1350" s="831" t="s">
        <v>6095</v>
      </c>
      <c r="B1350" s="832" t="s">
        <v>4992</v>
      </c>
      <c r="C1350" s="832" t="s">
        <v>5026</v>
      </c>
      <c r="D1350" s="832" t="s">
        <v>5073</v>
      </c>
      <c r="E1350" s="832" t="s">
        <v>5074</v>
      </c>
      <c r="F1350" s="849">
        <v>396</v>
      </c>
      <c r="G1350" s="849">
        <v>358281</v>
      </c>
      <c r="H1350" s="849">
        <v>0.9682151589242054</v>
      </c>
      <c r="I1350" s="849">
        <v>904.75</v>
      </c>
      <c r="J1350" s="849">
        <v>409</v>
      </c>
      <c r="K1350" s="849">
        <v>370042.75</v>
      </c>
      <c r="L1350" s="849">
        <v>1</v>
      </c>
      <c r="M1350" s="849">
        <v>904.75</v>
      </c>
      <c r="N1350" s="849">
        <v>401</v>
      </c>
      <c r="O1350" s="849">
        <v>362804.75</v>
      </c>
      <c r="P1350" s="837">
        <v>0.98044009779951102</v>
      </c>
      <c r="Q1350" s="850">
        <v>904.75</v>
      </c>
    </row>
    <row r="1351" spans="1:17" ht="14.4" customHeight="1" x14ac:dyDescent="0.3">
      <c r="A1351" s="831" t="s">
        <v>6095</v>
      </c>
      <c r="B1351" s="832" t="s">
        <v>4992</v>
      </c>
      <c r="C1351" s="832" t="s">
        <v>5026</v>
      </c>
      <c r="D1351" s="832" t="s">
        <v>5029</v>
      </c>
      <c r="E1351" s="832" t="s">
        <v>5030</v>
      </c>
      <c r="F1351" s="849">
        <v>2</v>
      </c>
      <c r="G1351" s="849">
        <v>485.28</v>
      </c>
      <c r="H1351" s="849">
        <v>0.5</v>
      </c>
      <c r="I1351" s="849">
        <v>242.64</v>
      </c>
      <c r="J1351" s="849">
        <v>4</v>
      </c>
      <c r="K1351" s="849">
        <v>970.56</v>
      </c>
      <c r="L1351" s="849">
        <v>1</v>
      </c>
      <c r="M1351" s="849">
        <v>242.64</v>
      </c>
      <c r="N1351" s="849">
        <v>2</v>
      </c>
      <c r="O1351" s="849">
        <v>485.28</v>
      </c>
      <c r="P1351" s="837">
        <v>0.5</v>
      </c>
      <c r="Q1351" s="850">
        <v>242.64</v>
      </c>
    </row>
    <row r="1352" spans="1:17" ht="14.4" customHeight="1" x14ac:dyDescent="0.3">
      <c r="A1352" s="831" t="s">
        <v>6095</v>
      </c>
      <c r="B1352" s="832" t="s">
        <v>4992</v>
      </c>
      <c r="C1352" s="832" t="s">
        <v>5026</v>
      </c>
      <c r="D1352" s="832" t="s">
        <v>5031</v>
      </c>
      <c r="E1352" s="832" t="s">
        <v>5032</v>
      </c>
      <c r="F1352" s="849">
        <v>2</v>
      </c>
      <c r="G1352" s="849">
        <v>485.28</v>
      </c>
      <c r="H1352" s="849"/>
      <c r="I1352" s="849">
        <v>242.64</v>
      </c>
      <c r="J1352" s="849"/>
      <c r="K1352" s="849"/>
      <c r="L1352" s="849"/>
      <c r="M1352" s="849"/>
      <c r="N1352" s="849">
        <v>1</v>
      </c>
      <c r="O1352" s="849">
        <v>242.64</v>
      </c>
      <c r="P1352" s="837"/>
      <c r="Q1352" s="850">
        <v>242.64</v>
      </c>
    </row>
    <row r="1353" spans="1:17" ht="14.4" customHeight="1" x14ac:dyDescent="0.3">
      <c r="A1353" s="831" t="s">
        <v>6095</v>
      </c>
      <c r="B1353" s="832" t="s">
        <v>4992</v>
      </c>
      <c r="C1353" s="832" t="s">
        <v>5026</v>
      </c>
      <c r="D1353" s="832" t="s">
        <v>6096</v>
      </c>
      <c r="E1353" s="832" t="s">
        <v>6097</v>
      </c>
      <c r="F1353" s="849"/>
      <c r="G1353" s="849"/>
      <c r="H1353" s="849"/>
      <c r="I1353" s="849"/>
      <c r="J1353" s="849">
        <v>1</v>
      </c>
      <c r="K1353" s="849">
        <v>984.55</v>
      </c>
      <c r="L1353" s="849">
        <v>1</v>
      </c>
      <c r="M1353" s="849">
        <v>984.55</v>
      </c>
      <c r="N1353" s="849"/>
      <c r="O1353" s="849"/>
      <c r="P1353" s="837"/>
      <c r="Q1353" s="850"/>
    </row>
    <row r="1354" spans="1:17" ht="14.4" customHeight="1" x14ac:dyDescent="0.3">
      <c r="A1354" s="831" t="s">
        <v>6095</v>
      </c>
      <c r="B1354" s="832" t="s">
        <v>4992</v>
      </c>
      <c r="C1354" s="832" t="s">
        <v>5026</v>
      </c>
      <c r="D1354" s="832" t="s">
        <v>6098</v>
      </c>
      <c r="E1354" s="832" t="s">
        <v>6099</v>
      </c>
      <c r="F1354" s="849"/>
      <c r="G1354" s="849"/>
      <c r="H1354" s="849"/>
      <c r="I1354" s="849"/>
      <c r="J1354" s="849">
        <v>1</v>
      </c>
      <c r="K1354" s="849">
        <v>90.3</v>
      </c>
      <c r="L1354" s="849">
        <v>1</v>
      </c>
      <c r="M1354" s="849">
        <v>90.3</v>
      </c>
      <c r="N1354" s="849"/>
      <c r="O1354" s="849"/>
      <c r="P1354" s="837"/>
      <c r="Q1354" s="850"/>
    </row>
    <row r="1355" spans="1:17" ht="14.4" customHeight="1" x14ac:dyDescent="0.3">
      <c r="A1355" s="831" t="s">
        <v>6095</v>
      </c>
      <c r="B1355" s="832" t="s">
        <v>4992</v>
      </c>
      <c r="C1355" s="832" t="s">
        <v>4959</v>
      </c>
      <c r="D1355" s="832" t="s">
        <v>4984</v>
      </c>
      <c r="E1355" s="832" t="s">
        <v>4985</v>
      </c>
      <c r="F1355" s="849">
        <v>83</v>
      </c>
      <c r="G1355" s="849">
        <v>15687</v>
      </c>
      <c r="H1355" s="849">
        <v>0.68757396449704145</v>
      </c>
      <c r="I1355" s="849">
        <v>189</v>
      </c>
      <c r="J1355" s="849">
        <v>117</v>
      </c>
      <c r="K1355" s="849">
        <v>22815</v>
      </c>
      <c r="L1355" s="849">
        <v>1</v>
      </c>
      <c r="M1355" s="849">
        <v>195</v>
      </c>
      <c r="N1355" s="849">
        <v>112</v>
      </c>
      <c r="O1355" s="849">
        <v>21952</v>
      </c>
      <c r="P1355" s="837">
        <v>0.96217400832785449</v>
      </c>
      <c r="Q1355" s="850">
        <v>196</v>
      </c>
    </row>
    <row r="1356" spans="1:17" ht="14.4" customHeight="1" x14ac:dyDescent="0.3">
      <c r="A1356" s="831" t="s">
        <v>6095</v>
      </c>
      <c r="B1356" s="832" t="s">
        <v>4992</v>
      </c>
      <c r="C1356" s="832" t="s">
        <v>4959</v>
      </c>
      <c r="D1356" s="832" t="s">
        <v>5122</v>
      </c>
      <c r="E1356" s="832" t="s">
        <v>5123</v>
      </c>
      <c r="F1356" s="849">
        <v>6</v>
      </c>
      <c r="G1356" s="849">
        <v>6840</v>
      </c>
      <c r="H1356" s="849">
        <v>0.59067357512953367</v>
      </c>
      <c r="I1356" s="849">
        <v>1140</v>
      </c>
      <c r="J1356" s="849">
        <v>10</v>
      </c>
      <c r="K1356" s="849">
        <v>11580</v>
      </c>
      <c r="L1356" s="849">
        <v>1</v>
      </c>
      <c r="M1356" s="849">
        <v>1158</v>
      </c>
      <c r="N1356" s="849">
        <v>12</v>
      </c>
      <c r="O1356" s="849">
        <v>13908</v>
      </c>
      <c r="P1356" s="837">
        <v>1.2010362694300518</v>
      </c>
      <c r="Q1356" s="850">
        <v>1159</v>
      </c>
    </row>
    <row r="1357" spans="1:17" ht="14.4" customHeight="1" x14ac:dyDescent="0.3">
      <c r="A1357" s="831" t="s">
        <v>6095</v>
      </c>
      <c r="B1357" s="832" t="s">
        <v>4992</v>
      </c>
      <c r="C1357" s="832" t="s">
        <v>4959</v>
      </c>
      <c r="D1357" s="832" t="s">
        <v>5041</v>
      </c>
      <c r="E1357" s="832" t="s">
        <v>5042</v>
      </c>
      <c r="F1357" s="849"/>
      <c r="G1357" s="849"/>
      <c r="H1357" s="849"/>
      <c r="I1357" s="849"/>
      <c r="J1357" s="849">
        <v>2</v>
      </c>
      <c r="K1357" s="849">
        <v>74</v>
      </c>
      <c r="L1357" s="849">
        <v>1</v>
      </c>
      <c r="M1357" s="849">
        <v>37</v>
      </c>
      <c r="N1357" s="849">
        <v>1</v>
      </c>
      <c r="O1357" s="849">
        <v>37</v>
      </c>
      <c r="P1357" s="837">
        <v>0.5</v>
      </c>
      <c r="Q1357" s="850">
        <v>37</v>
      </c>
    </row>
    <row r="1358" spans="1:17" ht="14.4" customHeight="1" x14ac:dyDescent="0.3">
      <c r="A1358" s="831" t="s">
        <v>6095</v>
      </c>
      <c r="B1358" s="832" t="s">
        <v>4992</v>
      </c>
      <c r="C1358" s="832" t="s">
        <v>4959</v>
      </c>
      <c r="D1358" s="832" t="s">
        <v>4960</v>
      </c>
      <c r="E1358" s="832" t="s">
        <v>4961</v>
      </c>
      <c r="F1358" s="849">
        <v>889</v>
      </c>
      <c r="G1358" s="849">
        <v>208915</v>
      </c>
      <c r="H1358" s="849">
        <v>0.90372494819851967</v>
      </c>
      <c r="I1358" s="849">
        <v>235</v>
      </c>
      <c r="J1358" s="849">
        <v>921</v>
      </c>
      <c r="K1358" s="849">
        <v>231171</v>
      </c>
      <c r="L1358" s="849">
        <v>1</v>
      </c>
      <c r="M1358" s="849">
        <v>251</v>
      </c>
      <c r="N1358" s="849">
        <v>880</v>
      </c>
      <c r="O1358" s="849">
        <v>220880</v>
      </c>
      <c r="P1358" s="837">
        <v>0.9554831704668838</v>
      </c>
      <c r="Q1358" s="850">
        <v>251</v>
      </c>
    </row>
    <row r="1359" spans="1:17" ht="14.4" customHeight="1" x14ac:dyDescent="0.3">
      <c r="A1359" s="831" t="s">
        <v>6095</v>
      </c>
      <c r="B1359" s="832" t="s">
        <v>4992</v>
      </c>
      <c r="C1359" s="832" t="s">
        <v>4959</v>
      </c>
      <c r="D1359" s="832" t="s">
        <v>4963</v>
      </c>
      <c r="E1359" s="832" t="s">
        <v>4964</v>
      </c>
      <c r="F1359" s="849">
        <v>147</v>
      </c>
      <c r="G1359" s="849">
        <v>17346</v>
      </c>
      <c r="H1359" s="849">
        <v>0.77777777777777779</v>
      </c>
      <c r="I1359" s="849">
        <v>118</v>
      </c>
      <c r="J1359" s="849">
        <v>177</v>
      </c>
      <c r="K1359" s="849">
        <v>22302</v>
      </c>
      <c r="L1359" s="849">
        <v>1</v>
      </c>
      <c r="M1359" s="849">
        <v>126</v>
      </c>
      <c r="N1359" s="849">
        <v>69</v>
      </c>
      <c r="O1359" s="849">
        <v>8694</v>
      </c>
      <c r="P1359" s="837">
        <v>0.38983050847457629</v>
      </c>
      <c r="Q1359" s="850">
        <v>126</v>
      </c>
    </row>
    <row r="1360" spans="1:17" ht="14.4" customHeight="1" x14ac:dyDescent="0.3">
      <c r="A1360" s="831" t="s">
        <v>6095</v>
      </c>
      <c r="B1360" s="832" t="s">
        <v>4992</v>
      </c>
      <c r="C1360" s="832" t="s">
        <v>4959</v>
      </c>
      <c r="D1360" s="832" t="s">
        <v>5075</v>
      </c>
      <c r="E1360" s="832" t="s">
        <v>4990</v>
      </c>
      <c r="F1360" s="849"/>
      <c r="G1360" s="849"/>
      <c r="H1360" s="849"/>
      <c r="I1360" s="849"/>
      <c r="J1360" s="849">
        <v>2</v>
      </c>
      <c r="K1360" s="849">
        <v>662</v>
      </c>
      <c r="L1360" s="849">
        <v>1</v>
      </c>
      <c r="M1360" s="849">
        <v>331</v>
      </c>
      <c r="N1360" s="849"/>
      <c r="O1360" s="849"/>
      <c r="P1360" s="837"/>
      <c r="Q1360" s="850"/>
    </row>
    <row r="1361" spans="1:17" ht="14.4" customHeight="1" x14ac:dyDescent="0.3">
      <c r="A1361" s="831" t="s">
        <v>6095</v>
      </c>
      <c r="B1361" s="832" t="s">
        <v>4992</v>
      </c>
      <c r="C1361" s="832" t="s">
        <v>4959</v>
      </c>
      <c r="D1361" s="832" t="s">
        <v>5076</v>
      </c>
      <c r="E1361" s="832" t="s">
        <v>4979</v>
      </c>
      <c r="F1361" s="849">
        <v>13</v>
      </c>
      <c r="G1361" s="849">
        <v>6331</v>
      </c>
      <c r="H1361" s="849">
        <v>1.4210998877665544</v>
      </c>
      <c r="I1361" s="849">
        <v>487</v>
      </c>
      <c r="J1361" s="849">
        <v>9</v>
      </c>
      <c r="K1361" s="849">
        <v>4455</v>
      </c>
      <c r="L1361" s="849">
        <v>1</v>
      </c>
      <c r="M1361" s="849">
        <v>495</v>
      </c>
      <c r="N1361" s="849">
        <v>6</v>
      </c>
      <c r="O1361" s="849">
        <v>2970</v>
      </c>
      <c r="P1361" s="837">
        <v>0.66666666666666663</v>
      </c>
      <c r="Q1361" s="850">
        <v>495</v>
      </c>
    </row>
    <row r="1362" spans="1:17" ht="14.4" customHeight="1" x14ac:dyDescent="0.3">
      <c r="A1362" s="831" t="s">
        <v>6095</v>
      </c>
      <c r="B1362" s="832" t="s">
        <v>4992</v>
      </c>
      <c r="C1362" s="832" t="s">
        <v>4959</v>
      </c>
      <c r="D1362" s="832" t="s">
        <v>5077</v>
      </c>
      <c r="E1362" s="832" t="s">
        <v>5078</v>
      </c>
      <c r="F1362" s="849">
        <v>9</v>
      </c>
      <c r="G1362" s="849">
        <v>6120</v>
      </c>
      <c r="H1362" s="849">
        <v>1.1119186046511629</v>
      </c>
      <c r="I1362" s="849">
        <v>680</v>
      </c>
      <c r="J1362" s="849">
        <v>8</v>
      </c>
      <c r="K1362" s="849">
        <v>5504</v>
      </c>
      <c r="L1362" s="849">
        <v>1</v>
      </c>
      <c r="M1362" s="849">
        <v>688</v>
      </c>
      <c r="N1362" s="849">
        <v>4</v>
      </c>
      <c r="O1362" s="849">
        <v>2752</v>
      </c>
      <c r="P1362" s="837">
        <v>0.5</v>
      </c>
      <c r="Q1362" s="850">
        <v>688</v>
      </c>
    </row>
    <row r="1363" spans="1:17" ht="14.4" customHeight="1" x14ac:dyDescent="0.3">
      <c r="A1363" s="831" t="s">
        <v>6095</v>
      </c>
      <c r="B1363" s="832" t="s">
        <v>4992</v>
      </c>
      <c r="C1363" s="832" t="s">
        <v>4959</v>
      </c>
      <c r="D1363" s="832" t="s">
        <v>5148</v>
      </c>
      <c r="E1363" s="832" t="s">
        <v>5091</v>
      </c>
      <c r="F1363" s="849">
        <v>1</v>
      </c>
      <c r="G1363" s="849">
        <v>752</v>
      </c>
      <c r="H1363" s="849">
        <v>0.98947368421052628</v>
      </c>
      <c r="I1363" s="849">
        <v>752</v>
      </c>
      <c r="J1363" s="849">
        <v>1</v>
      </c>
      <c r="K1363" s="849">
        <v>760</v>
      </c>
      <c r="L1363" s="849">
        <v>1</v>
      </c>
      <c r="M1363" s="849">
        <v>760</v>
      </c>
      <c r="N1363" s="849"/>
      <c r="O1363" s="849"/>
      <c r="P1363" s="837"/>
      <c r="Q1363" s="850"/>
    </row>
    <row r="1364" spans="1:17" ht="14.4" customHeight="1" x14ac:dyDescent="0.3">
      <c r="A1364" s="831" t="s">
        <v>6095</v>
      </c>
      <c r="B1364" s="832" t="s">
        <v>4992</v>
      </c>
      <c r="C1364" s="832" t="s">
        <v>4959</v>
      </c>
      <c r="D1364" s="832" t="s">
        <v>4978</v>
      </c>
      <c r="E1364" s="832" t="s">
        <v>4979</v>
      </c>
      <c r="F1364" s="849">
        <v>34</v>
      </c>
      <c r="G1364" s="849">
        <v>19006</v>
      </c>
      <c r="H1364" s="849">
        <v>1.3384507042253522</v>
      </c>
      <c r="I1364" s="849">
        <v>559</v>
      </c>
      <c r="J1364" s="849">
        <v>25</v>
      </c>
      <c r="K1364" s="849">
        <v>14200</v>
      </c>
      <c r="L1364" s="849">
        <v>1</v>
      </c>
      <c r="M1364" s="849">
        <v>568</v>
      </c>
      <c r="N1364" s="849">
        <v>25</v>
      </c>
      <c r="O1364" s="849">
        <v>14200</v>
      </c>
      <c r="P1364" s="837">
        <v>1</v>
      </c>
      <c r="Q1364" s="850">
        <v>568</v>
      </c>
    </row>
    <row r="1365" spans="1:17" ht="14.4" customHeight="1" x14ac:dyDescent="0.3">
      <c r="A1365" s="831" t="s">
        <v>6095</v>
      </c>
      <c r="B1365" s="832" t="s">
        <v>4992</v>
      </c>
      <c r="C1365" s="832" t="s">
        <v>4959</v>
      </c>
      <c r="D1365" s="832" t="s">
        <v>5079</v>
      </c>
      <c r="E1365" s="832" t="s">
        <v>5078</v>
      </c>
      <c r="F1365" s="849">
        <v>113</v>
      </c>
      <c r="G1365" s="849">
        <v>84976</v>
      </c>
      <c r="H1365" s="849">
        <v>1.8010258149294223</v>
      </c>
      <c r="I1365" s="849">
        <v>752</v>
      </c>
      <c r="J1365" s="849">
        <v>62</v>
      </c>
      <c r="K1365" s="849">
        <v>47182</v>
      </c>
      <c r="L1365" s="849">
        <v>1</v>
      </c>
      <c r="M1365" s="849">
        <v>761</v>
      </c>
      <c r="N1365" s="849">
        <v>36</v>
      </c>
      <c r="O1365" s="849">
        <v>27396</v>
      </c>
      <c r="P1365" s="837">
        <v>0.58064516129032262</v>
      </c>
      <c r="Q1365" s="850">
        <v>761</v>
      </c>
    </row>
    <row r="1366" spans="1:17" ht="14.4" customHeight="1" x14ac:dyDescent="0.3">
      <c r="A1366" s="831" t="s">
        <v>6095</v>
      </c>
      <c r="B1366" s="832" t="s">
        <v>4992</v>
      </c>
      <c r="C1366" s="832" t="s">
        <v>4959</v>
      </c>
      <c r="D1366" s="832" t="s">
        <v>5124</v>
      </c>
      <c r="E1366" s="832" t="s">
        <v>5125</v>
      </c>
      <c r="F1366" s="849">
        <v>2469</v>
      </c>
      <c r="G1366" s="849">
        <v>1997421</v>
      </c>
      <c r="H1366" s="849">
        <v>0.83253834412723604</v>
      </c>
      <c r="I1366" s="849">
        <v>809</v>
      </c>
      <c r="J1366" s="849">
        <v>2933</v>
      </c>
      <c r="K1366" s="849">
        <v>2399194</v>
      </c>
      <c r="L1366" s="849">
        <v>1</v>
      </c>
      <c r="M1366" s="849">
        <v>818</v>
      </c>
      <c r="N1366" s="849">
        <v>2902</v>
      </c>
      <c r="O1366" s="849">
        <v>2373836</v>
      </c>
      <c r="P1366" s="837">
        <v>0.98943061711558133</v>
      </c>
      <c r="Q1366" s="850">
        <v>818</v>
      </c>
    </row>
    <row r="1367" spans="1:17" ht="14.4" customHeight="1" x14ac:dyDescent="0.3">
      <c r="A1367" s="831" t="s">
        <v>6095</v>
      </c>
      <c r="B1367" s="832" t="s">
        <v>4992</v>
      </c>
      <c r="C1367" s="832" t="s">
        <v>4959</v>
      </c>
      <c r="D1367" s="832" t="s">
        <v>4980</v>
      </c>
      <c r="E1367" s="832" t="s">
        <v>4981</v>
      </c>
      <c r="F1367" s="849">
        <v>3</v>
      </c>
      <c r="G1367" s="849">
        <v>1347</v>
      </c>
      <c r="H1367" s="849">
        <v>0.29155844155844157</v>
      </c>
      <c r="I1367" s="849">
        <v>449</v>
      </c>
      <c r="J1367" s="849">
        <v>10</v>
      </c>
      <c r="K1367" s="849">
        <v>4620</v>
      </c>
      <c r="L1367" s="849">
        <v>1</v>
      </c>
      <c r="M1367" s="849">
        <v>462</v>
      </c>
      <c r="N1367" s="849">
        <v>1</v>
      </c>
      <c r="O1367" s="849">
        <v>462</v>
      </c>
      <c r="P1367" s="837">
        <v>0.1</v>
      </c>
      <c r="Q1367" s="850">
        <v>462</v>
      </c>
    </row>
    <row r="1368" spans="1:17" ht="14.4" customHeight="1" x14ac:dyDescent="0.3">
      <c r="A1368" s="831" t="s">
        <v>6095</v>
      </c>
      <c r="B1368" s="832" t="s">
        <v>4992</v>
      </c>
      <c r="C1368" s="832" t="s">
        <v>4959</v>
      </c>
      <c r="D1368" s="832" t="s">
        <v>4986</v>
      </c>
      <c r="E1368" s="832" t="s">
        <v>4987</v>
      </c>
      <c r="F1368" s="849">
        <v>3</v>
      </c>
      <c r="G1368" s="849">
        <v>1311</v>
      </c>
      <c r="H1368" s="849">
        <v>0.73486547085201792</v>
      </c>
      <c r="I1368" s="849">
        <v>437</v>
      </c>
      <c r="J1368" s="849">
        <v>4</v>
      </c>
      <c r="K1368" s="849">
        <v>1784</v>
      </c>
      <c r="L1368" s="849">
        <v>1</v>
      </c>
      <c r="M1368" s="849">
        <v>446</v>
      </c>
      <c r="N1368" s="849">
        <v>1</v>
      </c>
      <c r="O1368" s="849">
        <v>446</v>
      </c>
      <c r="P1368" s="837">
        <v>0.25</v>
      </c>
      <c r="Q1368" s="850">
        <v>446</v>
      </c>
    </row>
    <row r="1369" spans="1:17" ht="14.4" customHeight="1" x14ac:dyDescent="0.3">
      <c r="A1369" s="831" t="s">
        <v>6095</v>
      </c>
      <c r="B1369" s="832" t="s">
        <v>4992</v>
      </c>
      <c r="C1369" s="832" t="s">
        <v>4959</v>
      </c>
      <c r="D1369" s="832" t="s">
        <v>5080</v>
      </c>
      <c r="E1369" s="832" t="s">
        <v>5066</v>
      </c>
      <c r="F1369" s="849">
        <v>85</v>
      </c>
      <c r="G1369" s="849">
        <v>60775</v>
      </c>
      <c r="H1369" s="849">
        <v>0.62768528464017181</v>
      </c>
      <c r="I1369" s="849">
        <v>715</v>
      </c>
      <c r="J1369" s="849">
        <v>133</v>
      </c>
      <c r="K1369" s="849">
        <v>96824</v>
      </c>
      <c r="L1369" s="849">
        <v>1</v>
      </c>
      <c r="M1369" s="849">
        <v>728</v>
      </c>
      <c r="N1369" s="849">
        <v>92</v>
      </c>
      <c r="O1369" s="849">
        <v>66976</v>
      </c>
      <c r="P1369" s="837">
        <v>0.69172932330827064</v>
      </c>
      <c r="Q1369" s="850">
        <v>728</v>
      </c>
    </row>
    <row r="1370" spans="1:17" ht="14.4" customHeight="1" x14ac:dyDescent="0.3">
      <c r="A1370" s="831" t="s">
        <v>6095</v>
      </c>
      <c r="B1370" s="832" t="s">
        <v>4992</v>
      </c>
      <c r="C1370" s="832" t="s">
        <v>4959</v>
      </c>
      <c r="D1370" s="832" t="s">
        <v>5090</v>
      </c>
      <c r="E1370" s="832" t="s">
        <v>5091</v>
      </c>
      <c r="F1370" s="849">
        <v>72</v>
      </c>
      <c r="G1370" s="849">
        <v>59328</v>
      </c>
      <c r="H1370" s="849">
        <v>0.67190649844843597</v>
      </c>
      <c r="I1370" s="849">
        <v>824</v>
      </c>
      <c r="J1370" s="849">
        <v>106</v>
      </c>
      <c r="K1370" s="849">
        <v>88298</v>
      </c>
      <c r="L1370" s="849">
        <v>1</v>
      </c>
      <c r="M1370" s="849">
        <v>833</v>
      </c>
      <c r="N1370" s="849">
        <v>50</v>
      </c>
      <c r="O1370" s="849">
        <v>41650</v>
      </c>
      <c r="P1370" s="837">
        <v>0.47169811320754718</v>
      </c>
      <c r="Q1370" s="850">
        <v>833</v>
      </c>
    </row>
    <row r="1371" spans="1:17" ht="14.4" customHeight="1" x14ac:dyDescent="0.3">
      <c r="A1371" s="831" t="s">
        <v>6095</v>
      </c>
      <c r="B1371" s="832" t="s">
        <v>4992</v>
      </c>
      <c r="C1371" s="832" t="s">
        <v>4959</v>
      </c>
      <c r="D1371" s="832" t="s">
        <v>4965</v>
      </c>
      <c r="E1371" s="832" t="s">
        <v>4966</v>
      </c>
      <c r="F1371" s="849">
        <v>673</v>
      </c>
      <c r="G1371" s="849">
        <v>141330</v>
      </c>
      <c r="H1371" s="849">
        <v>0.86040423718495074</v>
      </c>
      <c r="I1371" s="849">
        <v>210</v>
      </c>
      <c r="J1371" s="849">
        <v>764</v>
      </c>
      <c r="K1371" s="849">
        <v>164260</v>
      </c>
      <c r="L1371" s="849">
        <v>1</v>
      </c>
      <c r="M1371" s="849">
        <v>215</v>
      </c>
      <c r="N1371" s="849">
        <v>729</v>
      </c>
      <c r="O1371" s="849">
        <v>156735</v>
      </c>
      <c r="P1371" s="837">
        <v>0.95418848167539272</v>
      </c>
      <c r="Q1371" s="850">
        <v>215</v>
      </c>
    </row>
    <row r="1372" spans="1:17" ht="14.4" customHeight="1" x14ac:dyDescent="0.3">
      <c r="A1372" s="831" t="s">
        <v>6095</v>
      </c>
      <c r="B1372" s="832" t="s">
        <v>4992</v>
      </c>
      <c r="C1372" s="832" t="s">
        <v>4959</v>
      </c>
      <c r="D1372" s="832" t="s">
        <v>5049</v>
      </c>
      <c r="E1372" s="832" t="s">
        <v>5050</v>
      </c>
      <c r="F1372" s="849"/>
      <c r="G1372" s="849"/>
      <c r="H1372" s="849"/>
      <c r="I1372" s="849"/>
      <c r="J1372" s="849">
        <v>1</v>
      </c>
      <c r="K1372" s="849">
        <v>354</v>
      </c>
      <c r="L1372" s="849">
        <v>1</v>
      </c>
      <c r="M1372" s="849">
        <v>354</v>
      </c>
      <c r="N1372" s="849"/>
      <c r="O1372" s="849"/>
      <c r="P1372" s="837"/>
      <c r="Q1372" s="850"/>
    </row>
    <row r="1373" spans="1:17" ht="14.4" customHeight="1" x14ac:dyDescent="0.3">
      <c r="A1373" s="831" t="s">
        <v>6095</v>
      </c>
      <c r="B1373" s="832" t="s">
        <v>4992</v>
      </c>
      <c r="C1373" s="832" t="s">
        <v>4959</v>
      </c>
      <c r="D1373" s="832" t="s">
        <v>4967</v>
      </c>
      <c r="E1373" s="832" t="s">
        <v>4968</v>
      </c>
      <c r="F1373" s="849">
        <v>6707</v>
      </c>
      <c r="G1373" s="849">
        <v>570095</v>
      </c>
      <c r="H1373" s="849">
        <v>0.92791920309905918</v>
      </c>
      <c r="I1373" s="849">
        <v>85</v>
      </c>
      <c r="J1373" s="849">
        <v>7228</v>
      </c>
      <c r="K1373" s="849">
        <v>614380</v>
      </c>
      <c r="L1373" s="849">
        <v>1</v>
      </c>
      <c r="M1373" s="849">
        <v>85</v>
      </c>
      <c r="N1373" s="849">
        <v>7375</v>
      </c>
      <c r="O1373" s="849">
        <v>626875</v>
      </c>
      <c r="P1373" s="837">
        <v>1.0203375760929718</v>
      </c>
      <c r="Q1373" s="850">
        <v>85</v>
      </c>
    </row>
    <row r="1374" spans="1:17" ht="14.4" customHeight="1" x14ac:dyDescent="0.3">
      <c r="A1374" s="831" t="s">
        <v>6095</v>
      </c>
      <c r="B1374" s="832" t="s">
        <v>4992</v>
      </c>
      <c r="C1374" s="832" t="s">
        <v>4959</v>
      </c>
      <c r="D1374" s="832" t="s">
        <v>5051</v>
      </c>
      <c r="E1374" s="832" t="s">
        <v>5052</v>
      </c>
      <c r="F1374" s="849">
        <v>26</v>
      </c>
      <c r="G1374" s="849">
        <v>18382</v>
      </c>
      <c r="H1374" s="849">
        <v>0.6727911573091282</v>
      </c>
      <c r="I1374" s="849">
        <v>707</v>
      </c>
      <c r="J1374" s="849">
        <v>38</v>
      </c>
      <c r="K1374" s="849">
        <v>27322</v>
      </c>
      <c r="L1374" s="849">
        <v>1</v>
      </c>
      <c r="M1374" s="849">
        <v>719</v>
      </c>
      <c r="N1374" s="849">
        <v>18</v>
      </c>
      <c r="O1374" s="849">
        <v>12960</v>
      </c>
      <c r="P1374" s="837">
        <v>0.47434302027670011</v>
      </c>
      <c r="Q1374" s="850">
        <v>720</v>
      </c>
    </row>
    <row r="1375" spans="1:17" ht="14.4" customHeight="1" x14ac:dyDescent="0.3">
      <c r="A1375" s="831" t="s">
        <v>6095</v>
      </c>
      <c r="B1375" s="832" t="s">
        <v>4992</v>
      </c>
      <c r="C1375" s="832" t="s">
        <v>4959</v>
      </c>
      <c r="D1375" s="832" t="s">
        <v>5126</v>
      </c>
      <c r="E1375" s="832" t="s">
        <v>5125</v>
      </c>
      <c r="F1375" s="849">
        <v>3305</v>
      </c>
      <c r="G1375" s="849">
        <v>3090175</v>
      </c>
      <c r="H1375" s="849">
        <v>0.94195651272697123</v>
      </c>
      <c r="I1375" s="849">
        <v>935</v>
      </c>
      <c r="J1375" s="849">
        <v>3446</v>
      </c>
      <c r="K1375" s="849">
        <v>3280592</v>
      </c>
      <c r="L1375" s="849">
        <v>1</v>
      </c>
      <c r="M1375" s="849">
        <v>952</v>
      </c>
      <c r="N1375" s="849">
        <v>3746</v>
      </c>
      <c r="O1375" s="849">
        <v>3566192</v>
      </c>
      <c r="P1375" s="837">
        <v>1.0870574579222287</v>
      </c>
      <c r="Q1375" s="850">
        <v>952</v>
      </c>
    </row>
    <row r="1376" spans="1:17" ht="14.4" customHeight="1" x14ac:dyDescent="0.3">
      <c r="A1376" s="831" t="s">
        <v>6095</v>
      </c>
      <c r="B1376" s="832" t="s">
        <v>4992</v>
      </c>
      <c r="C1376" s="832" t="s">
        <v>4959</v>
      </c>
      <c r="D1376" s="832" t="s">
        <v>5057</v>
      </c>
      <c r="E1376" s="832" t="s">
        <v>5058</v>
      </c>
      <c r="F1376" s="849">
        <v>20</v>
      </c>
      <c r="G1376" s="849">
        <v>2280</v>
      </c>
      <c r="H1376" s="849">
        <v>0.65517241379310343</v>
      </c>
      <c r="I1376" s="849">
        <v>114</v>
      </c>
      <c r="J1376" s="849">
        <v>29</v>
      </c>
      <c r="K1376" s="849">
        <v>3480</v>
      </c>
      <c r="L1376" s="849">
        <v>1</v>
      </c>
      <c r="M1376" s="849">
        <v>120</v>
      </c>
      <c r="N1376" s="849">
        <v>6</v>
      </c>
      <c r="O1376" s="849">
        <v>720</v>
      </c>
      <c r="P1376" s="837">
        <v>0.20689655172413793</v>
      </c>
      <c r="Q1376" s="850">
        <v>120</v>
      </c>
    </row>
    <row r="1377" spans="1:17" ht="14.4" customHeight="1" x14ac:dyDescent="0.3">
      <c r="A1377" s="831" t="s">
        <v>6095</v>
      </c>
      <c r="B1377" s="832" t="s">
        <v>4992</v>
      </c>
      <c r="C1377" s="832" t="s">
        <v>4959</v>
      </c>
      <c r="D1377" s="832" t="s">
        <v>5127</v>
      </c>
      <c r="E1377" s="832" t="s">
        <v>5125</v>
      </c>
      <c r="F1377" s="849">
        <v>281</v>
      </c>
      <c r="G1377" s="849">
        <v>207097</v>
      </c>
      <c r="H1377" s="849">
        <v>1.2929420945840486</v>
      </c>
      <c r="I1377" s="849">
        <v>737</v>
      </c>
      <c r="J1377" s="849">
        <v>215</v>
      </c>
      <c r="K1377" s="849">
        <v>160175</v>
      </c>
      <c r="L1377" s="849">
        <v>1</v>
      </c>
      <c r="M1377" s="849">
        <v>745</v>
      </c>
      <c r="N1377" s="849">
        <v>115</v>
      </c>
      <c r="O1377" s="849">
        <v>85675</v>
      </c>
      <c r="P1377" s="837">
        <v>0.53488372093023251</v>
      </c>
      <c r="Q1377" s="850">
        <v>745</v>
      </c>
    </row>
    <row r="1378" spans="1:17" ht="14.4" customHeight="1" x14ac:dyDescent="0.3">
      <c r="A1378" s="831" t="s">
        <v>6095</v>
      </c>
      <c r="B1378" s="832" t="s">
        <v>4992</v>
      </c>
      <c r="C1378" s="832" t="s">
        <v>4959</v>
      </c>
      <c r="D1378" s="832" t="s">
        <v>5128</v>
      </c>
      <c r="E1378" s="832" t="s">
        <v>5129</v>
      </c>
      <c r="F1378" s="849">
        <v>6</v>
      </c>
      <c r="G1378" s="849">
        <v>342</v>
      </c>
      <c r="H1378" s="849">
        <v>0.4211822660098522</v>
      </c>
      <c r="I1378" s="849">
        <v>57</v>
      </c>
      <c r="J1378" s="849">
        <v>14</v>
      </c>
      <c r="K1378" s="849">
        <v>812</v>
      </c>
      <c r="L1378" s="849">
        <v>1</v>
      </c>
      <c r="M1378" s="849">
        <v>58</v>
      </c>
      <c r="N1378" s="849">
        <v>10</v>
      </c>
      <c r="O1378" s="849">
        <v>580</v>
      </c>
      <c r="P1378" s="837">
        <v>0.7142857142857143</v>
      </c>
      <c r="Q1378" s="850">
        <v>58</v>
      </c>
    </row>
    <row r="1379" spans="1:17" ht="14.4" customHeight="1" x14ac:dyDescent="0.3">
      <c r="A1379" s="831" t="s">
        <v>6095</v>
      </c>
      <c r="B1379" s="832" t="s">
        <v>4992</v>
      </c>
      <c r="C1379" s="832" t="s">
        <v>4959</v>
      </c>
      <c r="D1379" s="832" t="s">
        <v>5130</v>
      </c>
      <c r="E1379" s="832" t="s">
        <v>5131</v>
      </c>
      <c r="F1379" s="849">
        <v>712</v>
      </c>
      <c r="G1379" s="849">
        <v>375224</v>
      </c>
      <c r="H1379" s="849">
        <v>0.8265792557737891</v>
      </c>
      <c r="I1379" s="849">
        <v>527</v>
      </c>
      <c r="J1379" s="849">
        <v>836</v>
      </c>
      <c r="K1379" s="849">
        <v>453948</v>
      </c>
      <c r="L1379" s="849">
        <v>1</v>
      </c>
      <c r="M1379" s="849">
        <v>543</v>
      </c>
      <c r="N1379" s="849">
        <v>747</v>
      </c>
      <c r="O1379" s="849">
        <v>405621</v>
      </c>
      <c r="P1379" s="837">
        <v>0.8935406698564593</v>
      </c>
      <c r="Q1379" s="850">
        <v>543</v>
      </c>
    </row>
    <row r="1380" spans="1:17" ht="14.4" customHeight="1" x14ac:dyDescent="0.3">
      <c r="A1380" s="831" t="s">
        <v>6095</v>
      </c>
      <c r="B1380" s="832" t="s">
        <v>4992</v>
      </c>
      <c r="C1380" s="832" t="s">
        <v>4959</v>
      </c>
      <c r="D1380" s="832" t="s">
        <v>4969</v>
      </c>
      <c r="E1380" s="832" t="s">
        <v>4970</v>
      </c>
      <c r="F1380" s="849">
        <v>7</v>
      </c>
      <c r="G1380" s="849">
        <v>2093</v>
      </c>
      <c r="H1380" s="849"/>
      <c r="I1380" s="849">
        <v>299</v>
      </c>
      <c r="J1380" s="849"/>
      <c r="K1380" s="849"/>
      <c r="L1380" s="849"/>
      <c r="M1380" s="849"/>
      <c r="N1380" s="849">
        <v>6</v>
      </c>
      <c r="O1380" s="849">
        <v>1842</v>
      </c>
      <c r="P1380" s="837"/>
      <c r="Q1380" s="850">
        <v>307</v>
      </c>
    </row>
    <row r="1381" spans="1:17" ht="14.4" customHeight="1" x14ac:dyDescent="0.3">
      <c r="A1381" s="831" t="s">
        <v>6095</v>
      </c>
      <c r="B1381" s="832" t="s">
        <v>4992</v>
      </c>
      <c r="C1381" s="832" t="s">
        <v>4959</v>
      </c>
      <c r="D1381" s="832" t="s">
        <v>5081</v>
      </c>
      <c r="E1381" s="832" t="s">
        <v>4966</v>
      </c>
      <c r="F1381" s="849">
        <v>42</v>
      </c>
      <c r="G1381" s="849">
        <v>7308</v>
      </c>
      <c r="H1381" s="849">
        <v>1.7850512945774304</v>
      </c>
      <c r="I1381" s="849">
        <v>174</v>
      </c>
      <c r="J1381" s="849">
        <v>23</v>
      </c>
      <c r="K1381" s="849">
        <v>4094</v>
      </c>
      <c r="L1381" s="849">
        <v>1</v>
      </c>
      <c r="M1381" s="849">
        <v>178</v>
      </c>
      <c r="N1381" s="849">
        <v>14</v>
      </c>
      <c r="O1381" s="849">
        <v>2492</v>
      </c>
      <c r="P1381" s="837">
        <v>0.60869565217391308</v>
      </c>
      <c r="Q1381" s="850">
        <v>178</v>
      </c>
    </row>
    <row r="1382" spans="1:17" ht="14.4" customHeight="1" x14ac:dyDescent="0.3">
      <c r="A1382" s="831" t="s">
        <v>6095</v>
      </c>
      <c r="B1382" s="832" t="s">
        <v>4992</v>
      </c>
      <c r="C1382" s="832" t="s">
        <v>4959</v>
      </c>
      <c r="D1382" s="832" t="s">
        <v>4971</v>
      </c>
      <c r="E1382" s="832" t="s">
        <v>4970</v>
      </c>
      <c r="F1382" s="849">
        <v>29</v>
      </c>
      <c r="G1382" s="849">
        <v>10759</v>
      </c>
      <c r="H1382" s="849">
        <v>1.572953216374269</v>
      </c>
      <c r="I1382" s="849">
        <v>371</v>
      </c>
      <c r="J1382" s="849">
        <v>18</v>
      </c>
      <c r="K1382" s="849">
        <v>6840</v>
      </c>
      <c r="L1382" s="849">
        <v>1</v>
      </c>
      <c r="M1382" s="849">
        <v>380</v>
      </c>
      <c r="N1382" s="849">
        <v>17</v>
      </c>
      <c r="O1382" s="849">
        <v>6460</v>
      </c>
      <c r="P1382" s="837">
        <v>0.94444444444444442</v>
      </c>
      <c r="Q1382" s="850">
        <v>380</v>
      </c>
    </row>
    <row r="1383" spans="1:17" ht="14.4" customHeight="1" x14ac:dyDescent="0.3">
      <c r="A1383" s="831" t="s">
        <v>6095</v>
      </c>
      <c r="B1383" s="832" t="s">
        <v>4992</v>
      </c>
      <c r="C1383" s="832" t="s">
        <v>4959</v>
      </c>
      <c r="D1383" s="832" t="s">
        <v>5065</v>
      </c>
      <c r="E1383" s="832" t="s">
        <v>5066</v>
      </c>
      <c r="F1383" s="849">
        <v>1</v>
      </c>
      <c r="G1383" s="849">
        <v>606</v>
      </c>
      <c r="H1383" s="849">
        <v>0.32686084142394822</v>
      </c>
      <c r="I1383" s="849">
        <v>606</v>
      </c>
      <c r="J1383" s="849">
        <v>3</v>
      </c>
      <c r="K1383" s="849">
        <v>1854</v>
      </c>
      <c r="L1383" s="849">
        <v>1</v>
      </c>
      <c r="M1383" s="849">
        <v>618</v>
      </c>
      <c r="N1383" s="849"/>
      <c r="O1383" s="849"/>
      <c r="P1383" s="837"/>
      <c r="Q1383" s="850"/>
    </row>
    <row r="1384" spans="1:17" ht="14.4" customHeight="1" x14ac:dyDescent="0.3">
      <c r="A1384" s="831" t="s">
        <v>6095</v>
      </c>
      <c r="B1384" s="832" t="s">
        <v>4992</v>
      </c>
      <c r="C1384" s="832" t="s">
        <v>4959</v>
      </c>
      <c r="D1384" s="832" t="s">
        <v>5082</v>
      </c>
      <c r="E1384" s="832" t="s">
        <v>5083</v>
      </c>
      <c r="F1384" s="849"/>
      <c r="G1384" s="849"/>
      <c r="H1384" s="849"/>
      <c r="I1384" s="849"/>
      <c r="J1384" s="849"/>
      <c r="K1384" s="849"/>
      <c r="L1384" s="849"/>
      <c r="M1384" s="849"/>
      <c r="N1384" s="849">
        <v>0</v>
      </c>
      <c r="O1384" s="849">
        <v>0</v>
      </c>
      <c r="P1384" s="837"/>
      <c r="Q1384" s="850"/>
    </row>
    <row r="1385" spans="1:17" ht="14.4" customHeight="1" x14ac:dyDescent="0.3">
      <c r="A1385" s="831" t="s">
        <v>6095</v>
      </c>
      <c r="B1385" s="832" t="s">
        <v>4992</v>
      </c>
      <c r="C1385" s="832" t="s">
        <v>4959</v>
      </c>
      <c r="D1385" s="832" t="s">
        <v>5132</v>
      </c>
      <c r="E1385" s="832" t="s">
        <v>5133</v>
      </c>
      <c r="F1385" s="849">
        <v>78</v>
      </c>
      <c r="G1385" s="849">
        <v>7800</v>
      </c>
      <c r="H1385" s="849">
        <v>1.0129870129870129</v>
      </c>
      <c r="I1385" s="849">
        <v>100</v>
      </c>
      <c r="J1385" s="849">
        <v>77</v>
      </c>
      <c r="K1385" s="849">
        <v>7700</v>
      </c>
      <c r="L1385" s="849">
        <v>1</v>
      </c>
      <c r="M1385" s="849">
        <v>100</v>
      </c>
      <c r="N1385" s="849">
        <v>84</v>
      </c>
      <c r="O1385" s="849">
        <v>8400</v>
      </c>
      <c r="P1385" s="837">
        <v>1.0909090909090908</v>
      </c>
      <c r="Q1385" s="850">
        <v>100</v>
      </c>
    </row>
    <row r="1386" spans="1:17" ht="14.4" customHeight="1" x14ac:dyDescent="0.3">
      <c r="A1386" s="831" t="s">
        <v>6095</v>
      </c>
      <c r="B1386" s="832" t="s">
        <v>4992</v>
      </c>
      <c r="C1386" s="832" t="s">
        <v>4959</v>
      </c>
      <c r="D1386" s="832" t="s">
        <v>5134</v>
      </c>
      <c r="E1386" s="832" t="s">
        <v>5125</v>
      </c>
      <c r="F1386" s="849">
        <v>593</v>
      </c>
      <c r="G1386" s="849">
        <v>603674</v>
      </c>
      <c r="H1386" s="849">
        <v>0.88641322702377279</v>
      </c>
      <c r="I1386" s="849">
        <v>1018</v>
      </c>
      <c r="J1386" s="849">
        <v>658</v>
      </c>
      <c r="K1386" s="849">
        <v>681030</v>
      </c>
      <c r="L1386" s="849">
        <v>1</v>
      </c>
      <c r="M1386" s="849">
        <v>1035</v>
      </c>
      <c r="N1386" s="849">
        <v>608</v>
      </c>
      <c r="O1386" s="849">
        <v>629280</v>
      </c>
      <c r="P1386" s="837">
        <v>0.92401215805471126</v>
      </c>
      <c r="Q1386" s="850">
        <v>1035</v>
      </c>
    </row>
    <row r="1387" spans="1:17" ht="14.4" customHeight="1" x14ac:dyDescent="0.3">
      <c r="A1387" s="831" t="s">
        <v>6095</v>
      </c>
      <c r="B1387" s="832" t="s">
        <v>4992</v>
      </c>
      <c r="C1387" s="832" t="s">
        <v>4959</v>
      </c>
      <c r="D1387" s="832" t="s">
        <v>5067</v>
      </c>
      <c r="E1387" s="832" t="s">
        <v>4981</v>
      </c>
      <c r="F1387" s="849"/>
      <c r="G1387" s="849"/>
      <c r="H1387" s="849"/>
      <c r="I1387" s="849"/>
      <c r="J1387" s="849">
        <v>1</v>
      </c>
      <c r="K1387" s="849">
        <v>352</v>
      </c>
      <c r="L1387" s="849">
        <v>1</v>
      </c>
      <c r="M1387" s="849">
        <v>352</v>
      </c>
      <c r="N1387" s="849"/>
      <c r="O1387" s="849"/>
      <c r="P1387" s="837"/>
      <c r="Q1387" s="850"/>
    </row>
    <row r="1388" spans="1:17" ht="14.4" customHeight="1" x14ac:dyDescent="0.3">
      <c r="A1388" s="831" t="s">
        <v>6095</v>
      </c>
      <c r="B1388" s="832" t="s">
        <v>4992</v>
      </c>
      <c r="C1388" s="832" t="s">
        <v>4959</v>
      </c>
      <c r="D1388" s="832" t="s">
        <v>5135</v>
      </c>
      <c r="E1388" s="832" t="s">
        <v>5125</v>
      </c>
      <c r="F1388" s="849">
        <v>61</v>
      </c>
      <c r="G1388" s="849">
        <v>52643</v>
      </c>
      <c r="H1388" s="849"/>
      <c r="I1388" s="849">
        <v>863</v>
      </c>
      <c r="J1388" s="849"/>
      <c r="K1388" s="849"/>
      <c r="L1388" s="849"/>
      <c r="M1388" s="849"/>
      <c r="N1388" s="849"/>
      <c r="O1388" s="849"/>
      <c r="P1388" s="837"/>
      <c r="Q1388" s="850"/>
    </row>
    <row r="1389" spans="1:17" ht="14.4" customHeight="1" x14ac:dyDescent="0.3">
      <c r="A1389" s="831" t="s">
        <v>6095</v>
      </c>
      <c r="B1389" s="832" t="s">
        <v>4992</v>
      </c>
      <c r="C1389" s="832" t="s">
        <v>4959</v>
      </c>
      <c r="D1389" s="832" t="s">
        <v>5149</v>
      </c>
      <c r="E1389" s="832" t="s">
        <v>5085</v>
      </c>
      <c r="F1389" s="849">
        <v>7</v>
      </c>
      <c r="G1389" s="849">
        <v>3661</v>
      </c>
      <c r="H1389" s="849">
        <v>0.76605984515589032</v>
      </c>
      <c r="I1389" s="849">
        <v>523</v>
      </c>
      <c r="J1389" s="849">
        <v>9</v>
      </c>
      <c r="K1389" s="849">
        <v>4779</v>
      </c>
      <c r="L1389" s="849">
        <v>1</v>
      </c>
      <c r="M1389" s="849">
        <v>531</v>
      </c>
      <c r="N1389" s="849"/>
      <c r="O1389" s="849"/>
      <c r="P1389" s="837"/>
      <c r="Q1389" s="850"/>
    </row>
    <row r="1390" spans="1:17" ht="14.4" customHeight="1" x14ac:dyDescent="0.3">
      <c r="A1390" s="831" t="s">
        <v>6095</v>
      </c>
      <c r="B1390" s="832" t="s">
        <v>4992</v>
      </c>
      <c r="C1390" s="832" t="s">
        <v>4959</v>
      </c>
      <c r="D1390" s="832" t="s">
        <v>5092</v>
      </c>
      <c r="E1390" s="832" t="s">
        <v>5085</v>
      </c>
      <c r="F1390" s="849">
        <v>96</v>
      </c>
      <c r="G1390" s="849">
        <v>77472</v>
      </c>
      <c r="H1390" s="849">
        <v>0.74618585298196949</v>
      </c>
      <c r="I1390" s="849">
        <v>807</v>
      </c>
      <c r="J1390" s="849">
        <v>126</v>
      </c>
      <c r="K1390" s="849">
        <v>103824</v>
      </c>
      <c r="L1390" s="849">
        <v>1</v>
      </c>
      <c r="M1390" s="849">
        <v>824</v>
      </c>
      <c r="N1390" s="849">
        <v>142</v>
      </c>
      <c r="O1390" s="849">
        <v>117008</v>
      </c>
      <c r="P1390" s="837">
        <v>1.126984126984127</v>
      </c>
      <c r="Q1390" s="850">
        <v>824</v>
      </c>
    </row>
    <row r="1391" spans="1:17" ht="14.4" customHeight="1" x14ac:dyDescent="0.3">
      <c r="A1391" s="831" t="s">
        <v>6095</v>
      </c>
      <c r="B1391" s="832" t="s">
        <v>4992</v>
      </c>
      <c r="C1391" s="832" t="s">
        <v>4959</v>
      </c>
      <c r="D1391" s="832" t="s">
        <v>5084</v>
      </c>
      <c r="E1391" s="832" t="s">
        <v>5085</v>
      </c>
      <c r="F1391" s="849">
        <v>34</v>
      </c>
      <c r="G1391" s="849">
        <v>20230</v>
      </c>
      <c r="H1391" s="849">
        <v>0.13897667005578301</v>
      </c>
      <c r="I1391" s="849">
        <v>595</v>
      </c>
      <c r="J1391" s="849">
        <v>241</v>
      </c>
      <c r="K1391" s="849">
        <v>145564</v>
      </c>
      <c r="L1391" s="849">
        <v>1</v>
      </c>
      <c r="M1391" s="849">
        <v>604</v>
      </c>
      <c r="N1391" s="849">
        <v>126</v>
      </c>
      <c r="O1391" s="849">
        <v>76104</v>
      </c>
      <c r="P1391" s="837">
        <v>0.52282157676348551</v>
      </c>
      <c r="Q1391" s="850">
        <v>604</v>
      </c>
    </row>
    <row r="1392" spans="1:17" ht="14.4" customHeight="1" x14ac:dyDescent="0.3">
      <c r="A1392" s="831" t="s">
        <v>6095</v>
      </c>
      <c r="B1392" s="832" t="s">
        <v>4992</v>
      </c>
      <c r="C1392" s="832" t="s">
        <v>4959</v>
      </c>
      <c r="D1392" s="832" t="s">
        <v>5150</v>
      </c>
      <c r="E1392" s="832" t="s">
        <v>5125</v>
      </c>
      <c r="F1392" s="849"/>
      <c r="G1392" s="849"/>
      <c r="H1392" s="849"/>
      <c r="I1392" s="849"/>
      <c r="J1392" s="849">
        <v>6</v>
      </c>
      <c r="K1392" s="849">
        <v>5772</v>
      </c>
      <c r="L1392" s="849">
        <v>1</v>
      </c>
      <c r="M1392" s="849">
        <v>962</v>
      </c>
      <c r="N1392" s="849"/>
      <c r="O1392" s="849"/>
      <c r="P1392" s="837"/>
      <c r="Q1392" s="850"/>
    </row>
    <row r="1393" spans="1:17" ht="14.4" customHeight="1" x14ac:dyDescent="0.3">
      <c r="A1393" s="831" t="s">
        <v>6095</v>
      </c>
      <c r="B1393" s="832" t="s">
        <v>4992</v>
      </c>
      <c r="C1393" s="832" t="s">
        <v>4959</v>
      </c>
      <c r="D1393" s="832" t="s">
        <v>4989</v>
      </c>
      <c r="E1393" s="832" t="s">
        <v>4990</v>
      </c>
      <c r="F1393" s="849"/>
      <c r="G1393" s="849"/>
      <c r="H1393" s="849"/>
      <c r="I1393" s="849"/>
      <c r="J1393" s="849">
        <v>2</v>
      </c>
      <c r="K1393" s="849">
        <v>808</v>
      </c>
      <c r="L1393" s="849">
        <v>1</v>
      </c>
      <c r="M1393" s="849">
        <v>404</v>
      </c>
      <c r="N1393" s="849">
        <v>1</v>
      </c>
      <c r="O1393" s="849">
        <v>404</v>
      </c>
      <c r="P1393" s="837">
        <v>0.5</v>
      </c>
      <c r="Q1393" s="850">
        <v>404</v>
      </c>
    </row>
    <row r="1394" spans="1:17" ht="14.4" customHeight="1" x14ac:dyDescent="0.3">
      <c r="A1394" s="831" t="s">
        <v>6095</v>
      </c>
      <c r="B1394" s="832" t="s">
        <v>4992</v>
      </c>
      <c r="C1394" s="832" t="s">
        <v>4959</v>
      </c>
      <c r="D1394" s="832" t="s">
        <v>5157</v>
      </c>
      <c r="E1394" s="832" t="s">
        <v>5085</v>
      </c>
      <c r="F1394" s="849"/>
      <c r="G1394" s="849"/>
      <c r="H1394" s="849"/>
      <c r="I1394" s="849"/>
      <c r="J1394" s="849">
        <v>3</v>
      </c>
      <c r="K1394" s="849">
        <v>2253</v>
      </c>
      <c r="L1394" s="849">
        <v>1</v>
      </c>
      <c r="M1394" s="849">
        <v>751</v>
      </c>
      <c r="N1394" s="849"/>
      <c r="O1394" s="849"/>
      <c r="P1394" s="837"/>
      <c r="Q1394" s="850"/>
    </row>
    <row r="1395" spans="1:17" ht="14.4" customHeight="1" x14ac:dyDescent="0.3">
      <c r="A1395" s="831" t="s">
        <v>6095</v>
      </c>
      <c r="B1395" s="832" t="s">
        <v>4992</v>
      </c>
      <c r="C1395" s="832" t="s">
        <v>4959</v>
      </c>
      <c r="D1395" s="832" t="s">
        <v>5086</v>
      </c>
      <c r="E1395" s="832" t="s">
        <v>5087</v>
      </c>
      <c r="F1395" s="849"/>
      <c r="G1395" s="849"/>
      <c r="H1395" s="849"/>
      <c r="I1395" s="849"/>
      <c r="J1395" s="849">
        <v>2</v>
      </c>
      <c r="K1395" s="849">
        <v>1246</v>
      </c>
      <c r="L1395" s="849">
        <v>1</v>
      </c>
      <c r="M1395" s="849">
        <v>623</v>
      </c>
      <c r="N1395" s="849">
        <v>1</v>
      </c>
      <c r="O1395" s="849">
        <v>624</v>
      </c>
      <c r="P1395" s="837">
        <v>0.5008025682182986</v>
      </c>
      <c r="Q1395" s="850">
        <v>624</v>
      </c>
    </row>
    <row r="1396" spans="1:17" ht="14.4" customHeight="1" x14ac:dyDescent="0.3">
      <c r="A1396" s="831" t="s">
        <v>6095</v>
      </c>
      <c r="B1396" s="832" t="s">
        <v>4992</v>
      </c>
      <c r="C1396" s="832" t="s">
        <v>4959</v>
      </c>
      <c r="D1396" s="832" t="s">
        <v>5158</v>
      </c>
      <c r="E1396" s="832" t="s">
        <v>5159</v>
      </c>
      <c r="F1396" s="849">
        <v>2</v>
      </c>
      <c r="G1396" s="849">
        <v>2742</v>
      </c>
      <c r="H1396" s="849">
        <v>0.49709934735315447</v>
      </c>
      <c r="I1396" s="849">
        <v>1371</v>
      </c>
      <c r="J1396" s="849">
        <v>4</v>
      </c>
      <c r="K1396" s="849">
        <v>5516</v>
      </c>
      <c r="L1396" s="849">
        <v>1</v>
      </c>
      <c r="M1396" s="849">
        <v>1379</v>
      </c>
      <c r="N1396" s="849">
        <v>3</v>
      </c>
      <c r="O1396" s="849">
        <v>4140</v>
      </c>
      <c r="P1396" s="837">
        <v>0.7505438723712835</v>
      </c>
      <c r="Q1396" s="850">
        <v>1380</v>
      </c>
    </row>
    <row r="1397" spans="1:17" ht="14.4" customHeight="1" x14ac:dyDescent="0.3">
      <c r="A1397" s="831" t="s">
        <v>6095</v>
      </c>
      <c r="B1397" s="832" t="s">
        <v>4992</v>
      </c>
      <c r="C1397" s="832" t="s">
        <v>4959</v>
      </c>
      <c r="D1397" s="832" t="s">
        <v>5151</v>
      </c>
      <c r="E1397" s="832" t="s">
        <v>5085</v>
      </c>
      <c r="F1397" s="849">
        <v>14</v>
      </c>
      <c r="G1397" s="849">
        <v>11998</v>
      </c>
      <c r="H1397" s="849">
        <v>0.47336857886846051</v>
      </c>
      <c r="I1397" s="849">
        <v>857</v>
      </c>
      <c r="J1397" s="849">
        <v>29</v>
      </c>
      <c r="K1397" s="849">
        <v>25346</v>
      </c>
      <c r="L1397" s="849">
        <v>1</v>
      </c>
      <c r="M1397" s="849">
        <v>874</v>
      </c>
      <c r="N1397" s="849"/>
      <c r="O1397" s="849"/>
      <c r="P1397" s="837"/>
      <c r="Q1397" s="850"/>
    </row>
    <row r="1398" spans="1:17" ht="14.4" customHeight="1" x14ac:dyDescent="0.3">
      <c r="A1398" s="831" t="s">
        <v>6095</v>
      </c>
      <c r="B1398" s="832" t="s">
        <v>4992</v>
      </c>
      <c r="C1398" s="832" t="s">
        <v>4959</v>
      </c>
      <c r="D1398" s="832" t="s">
        <v>6073</v>
      </c>
      <c r="E1398" s="832" t="s">
        <v>6074</v>
      </c>
      <c r="F1398" s="849"/>
      <c r="G1398" s="849"/>
      <c r="H1398" s="849"/>
      <c r="I1398" s="849"/>
      <c r="J1398" s="849">
        <v>2</v>
      </c>
      <c r="K1398" s="849">
        <v>1086</v>
      </c>
      <c r="L1398" s="849">
        <v>1</v>
      </c>
      <c r="M1398" s="849">
        <v>543</v>
      </c>
      <c r="N1398" s="849">
        <v>1</v>
      </c>
      <c r="O1398" s="849">
        <v>543</v>
      </c>
      <c r="P1398" s="837">
        <v>0.5</v>
      </c>
      <c r="Q1398" s="850">
        <v>543</v>
      </c>
    </row>
    <row r="1399" spans="1:17" ht="14.4" customHeight="1" thickBot="1" x14ac:dyDescent="0.35">
      <c r="A1399" s="839" t="s">
        <v>6095</v>
      </c>
      <c r="B1399" s="840" t="s">
        <v>4992</v>
      </c>
      <c r="C1399" s="840" t="s">
        <v>4959</v>
      </c>
      <c r="D1399" s="840" t="s">
        <v>5152</v>
      </c>
      <c r="E1399" s="840" t="s">
        <v>5153</v>
      </c>
      <c r="F1399" s="851">
        <v>4</v>
      </c>
      <c r="G1399" s="851">
        <v>1380</v>
      </c>
      <c r="H1399" s="851">
        <v>0.48319327731092437</v>
      </c>
      <c r="I1399" s="851">
        <v>345</v>
      </c>
      <c r="J1399" s="851">
        <v>8</v>
      </c>
      <c r="K1399" s="851">
        <v>2856</v>
      </c>
      <c r="L1399" s="851">
        <v>1</v>
      </c>
      <c r="M1399" s="851">
        <v>357</v>
      </c>
      <c r="N1399" s="851">
        <v>1</v>
      </c>
      <c r="O1399" s="851">
        <v>358</v>
      </c>
      <c r="P1399" s="845">
        <v>0.12535014005602241</v>
      </c>
      <c r="Q1399" s="852">
        <v>358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909.84799999999996</v>
      </c>
      <c r="C5" s="114">
        <v>628.18600000000004</v>
      </c>
      <c r="D5" s="114">
        <v>586.51400000000001</v>
      </c>
      <c r="E5" s="424">
        <f>IF(OR(D5=0,B5=0),"",D5/B5)</f>
        <v>0.64462855334077784</v>
      </c>
      <c r="F5" s="129">
        <f>IF(OR(D5=0,C5=0),"",D5/C5)</f>
        <v>0.93366295969665036</v>
      </c>
      <c r="G5" s="130">
        <v>82</v>
      </c>
      <c r="H5" s="114">
        <v>67</v>
      </c>
      <c r="I5" s="114">
        <v>60</v>
      </c>
      <c r="J5" s="424">
        <f>IF(OR(I5=0,G5=0),"",I5/G5)</f>
        <v>0.73170731707317072</v>
      </c>
      <c r="K5" s="131">
        <f>IF(OR(I5=0,H5=0),"",I5/H5)</f>
        <v>0.89552238805970152</v>
      </c>
      <c r="L5" s="121"/>
      <c r="M5" s="121"/>
      <c r="N5" s="7">
        <f>D5-C5</f>
        <v>-41.672000000000025</v>
      </c>
      <c r="O5" s="8">
        <f>I5-H5</f>
        <v>-7</v>
      </c>
      <c r="P5" s="7">
        <f>D5-B5</f>
        <v>-323.33399999999995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78.847999999999999</v>
      </c>
      <c r="C6" s="113">
        <v>150.16900000000001</v>
      </c>
      <c r="D6" s="113">
        <v>197.43899999999999</v>
      </c>
      <c r="E6" s="424">
        <f t="shared" ref="E6:E12" si="0">IF(OR(D6=0,B6=0),"",D6/B6)</f>
        <v>2.5040457589285712</v>
      </c>
      <c r="F6" s="129">
        <f t="shared" ref="F6:F12" si="1">IF(OR(D6=0,C6=0),"",D6/C6)</f>
        <v>1.3147786826841756</v>
      </c>
      <c r="G6" s="133">
        <v>11</v>
      </c>
      <c r="H6" s="113">
        <v>15</v>
      </c>
      <c r="I6" s="113">
        <v>16</v>
      </c>
      <c r="J6" s="425">
        <f t="shared" ref="J6:J12" si="2">IF(OR(I6=0,G6=0),"",I6/G6)</f>
        <v>1.4545454545454546</v>
      </c>
      <c r="K6" s="134">
        <f t="shared" ref="K6:K12" si="3">IF(OR(I6=0,H6=0),"",I6/H6)</f>
        <v>1.0666666666666667</v>
      </c>
      <c r="L6" s="121"/>
      <c r="M6" s="121"/>
      <c r="N6" s="5">
        <f t="shared" ref="N6:N13" si="4">D6-C6</f>
        <v>47.269999999999982</v>
      </c>
      <c r="O6" s="6">
        <f t="shared" ref="O6:O13" si="5">I6-H6</f>
        <v>1</v>
      </c>
      <c r="P6" s="5">
        <f t="shared" ref="P6:P13" si="6">D6-B6</f>
        <v>118.59099999999999</v>
      </c>
      <c r="Q6" s="6">
        <f t="shared" ref="Q6:Q13" si="7">I6-G6</f>
        <v>5</v>
      </c>
    </row>
    <row r="7" spans="1:17" ht="14.4" hidden="1" customHeight="1" outlineLevel="1" x14ac:dyDescent="0.3">
      <c r="A7" s="441" t="s">
        <v>169</v>
      </c>
      <c r="B7" s="120">
        <v>388.47199999999998</v>
      </c>
      <c r="C7" s="113">
        <v>287.226</v>
      </c>
      <c r="D7" s="113">
        <v>343.68400000000003</v>
      </c>
      <c r="E7" s="424">
        <f t="shared" si="0"/>
        <v>0.88470726332914607</v>
      </c>
      <c r="F7" s="129">
        <f t="shared" si="1"/>
        <v>1.1965629852450685</v>
      </c>
      <c r="G7" s="133">
        <v>31</v>
      </c>
      <c r="H7" s="113">
        <v>28</v>
      </c>
      <c r="I7" s="113">
        <v>31</v>
      </c>
      <c r="J7" s="425">
        <f t="shared" si="2"/>
        <v>1</v>
      </c>
      <c r="K7" s="134">
        <f t="shared" si="3"/>
        <v>1.1071428571428572</v>
      </c>
      <c r="L7" s="121"/>
      <c r="M7" s="121"/>
      <c r="N7" s="5">
        <f t="shared" si="4"/>
        <v>56.458000000000027</v>
      </c>
      <c r="O7" s="6">
        <f t="shared" si="5"/>
        <v>3</v>
      </c>
      <c r="P7" s="5">
        <f t="shared" si="6"/>
        <v>-44.787999999999954</v>
      </c>
      <c r="Q7" s="6">
        <f t="shared" si="7"/>
        <v>0</v>
      </c>
    </row>
    <row r="8" spans="1:17" ht="14.4" hidden="1" customHeight="1" outlineLevel="1" x14ac:dyDescent="0.3">
      <c r="A8" s="441" t="s">
        <v>170</v>
      </c>
      <c r="B8" s="120">
        <v>31.622</v>
      </c>
      <c r="C8" s="113">
        <v>69.590999999999994</v>
      </c>
      <c r="D8" s="113">
        <v>48.707000000000001</v>
      </c>
      <c r="E8" s="424">
        <f t="shared" si="0"/>
        <v>1.5402884068053886</v>
      </c>
      <c r="F8" s="129">
        <f t="shared" si="1"/>
        <v>0.69990372318259553</v>
      </c>
      <c r="G8" s="133">
        <v>4</v>
      </c>
      <c r="H8" s="113">
        <v>10</v>
      </c>
      <c r="I8" s="113">
        <v>3</v>
      </c>
      <c r="J8" s="425">
        <f t="shared" si="2"/>
        <v>0.75</v>
      </c>
      <c r="K8" s="134">
        <f t="shared" si="3"/>
        <v>0.3</v>
      </c>
      <c r="L8" s="121"/>
      <c r="M8" s="121"/>
      <c r="N8" s="5">
        <f t="shared" si="4"/>
        <v>-20.883999999999993</v>
      </c>
      <c r="O8" s="6">
        <f t="shared" si="5"/>
        <v>-7</v>
      </c>
      <c r="P8" s="5">
        <f t="shared" si="6"/>
        <v>17.085000000000001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212.91499999999999</v>
      </c>
      <c r="C10" s="113">
        <v>166.46899999999999</v>
      </c>
      <c r="D10" s="113">
        <v>256.14999999999998</v>
      </c>
      <c r="E10" s="424">
        <f t="shared" si="0"/>
        <v>1.2030622548904493</v>
      </c>
      <c r="F10" s="129">
        <f t="shared" si="1"/>
        <v>1.5387249277643285</v>
      </c>
      <c r="G10" s="133">
        <v>17</v>
      </c>
      <c r="H10" s="113">
        <v>13</v>
      </c>
      <c r="I10" s="113">
        <v>22</v>
      </c>
      <c r="J10" s="425">
        <f t="shared" si="2"/>
        <v>1.2941176470588236</v>
      </c>
      <c r="K10" s="134">
        <f t="shared" si="3"/>
        <v>1.6923076923076923</v>
      </c>
      <c r="L10" s="121"/>
      <c r="M10" s="121"/>
      <c r="N10" s="5">
        <f t="shared" si="4"/>
        <v>89.680999999999983</v>
      </c>
      <c r="O10" s="6">
        <f t="shared" si="5"/>
        <v>9</v>
      </c>
      <c r="P10" s="5">
        <f t="shared" si="6"/>
        <v>43.234999999999985</v>
      </c>
      <c r="Q10" s="6">
        <f t="shared" si="7"/>
        <v>5</v>
      </c>
    </row>
    <row r="11" spans="1:17" ht="14.4" hidden="1" customHeight="1" outlineLevel="1" x14ac:dyDescent="0.3">
      <c r="A11" s="441" t="s">
        <v>173</v>
      </c>
      <c r="B11" s="120">
        <v>32.417000000000002</v>
      </c>
      <c r="C11" s="113">
        <v>29.472000000000001</v>
      </c>
      <c r="D11" s="113">
        <v>13.858000000000001</v>
      </c>
      <c r="E11" s="424">
        <f t="shared" si="0"/>
        <v>0.42749174815683127</v>
      </c>
      <c r="F11" s="129">
        <f t="shared" si="1"/>
        <v>0.47020901194353965</v>
      </c>
      <c r="G11" s="133">
        <v>5</v>
      </c>
      <c r="H11" s="113">
        <v>4</v>
      </c>
      <c r="I11" s="113">
        <v>2</v>
      </c>
      <c r="J11" s="425">
        <f t="shared" si="2"/>
        <v>0.4</v>
      </c>
      <c r="K11" s="134">
        <f t="shared" si="3"/>
        <v>0.5</v>
      </c>
      <c r="L11" s="121"/>
      <c r="M11" s="121"/>
      <c r="N11" s="5">
        <f t="shared" si="4"/>
        <v>-15.614000000000001</v>
      </c>
      <c r="O11" s="6">
        <f t="shared" si="5"/>
        <v>-2</v>
      </c>
      <c r="P11" s="5">
        <f t="shared" si="6"/>
        <v>-18.559000000000001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0.83499999999999996</v>
      </c>
      <c r="C12" s="239">
        <v>9.8409999999999993</v>
      </c>
      <c r="D12" s="239">
        <v>9.2479999999999993</v>
      </c>
      <c r="E12" s="424">
        <f t="shared" si="0"/>
        <v>11.075449101796407</v>
      </c>
      <c r="F12" s="129">
        <f t="shared" si="1"/>
        <v>0.93974189614876535</v>
      </c>
      <c r="G12" s="241">
        <v>1</v>
      </c>
      <c r="H12" s="239">
        <v>2</v>
      </c>
      <c r="I12" s="239">
        <v>1</v>
      </c>
      <c r="J12" s="426">
        <f t="shared" si="2"/>
        <v>1</v>
      </c>
      <c r="K12" s="242">
        <f t="shared" si="3"/>
        <v>0.5</v>
      </c>
      <c r="L12" s="121"/>
      <c r="M12" s="121"/>
      <c r="N12" s="243">
        <f t="shared" si="4"/>
        <v>-0.59299999999999997</v>
      </c>
      <c r="O12" s="244">
        <f t="shared" si="5"/>
        <v>-1</v>
      </c>
      <c r="P12" s="243">
        <f t="shared" si="6"/>
        <v>8.4130000000000003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1654.9569999999999</v>
      </c>
      <c r="C13" s="116">
        <f>SUM(C5:C12)</f>
        <v>1340.954</v>
      </c>
      <c r="D13" s="116">
        <f>SUM(D5:D12)</f>
        <v>1455.6000000000001</v>
      </c>
      <c r="E13" s="420">
        <f>IF(OR(D13=0,B13=0),0,D13/B13)</f>
        <v>0.87953946839706421</v>
      </c>
      <c r="F13" s="135">
        <f>IF(OR(D13=0,C13=0),0,D13/C13)</f>
        <v>1.0854958484780239</v>
      </c>
      <c r="G13" s="136">
        <f>SUM(G5:G12)</f>
        <v>151</v>
      </c>
      <c r="H13" s="116">
        <f>SUM(H5:H12)</f>
        <v>139</v>
      </c>
      <c r="I13" s="116">
        <f>SUM(I5:I12)</f>
        <v>135</v>
      </c>
      <c r="J13" s="420">
        <f>IF(OR(I13=0,G13=0),0,I13/G13)</f>
        <v>0.89403973509933776</v>
      </c>
      <c r="K13" s="137">
        <f>IF(OR(I13=0,H13=0),0,I13/H13)</f>
        <v>0.97122302158273377</v>
      </c>
      <c r="L13" s="121"/>
      <c r="M13" s="121"/>
      <c r="N13" s="127">
        <f t="shared" si="4"/>
        <v>114.64600000000019</v>
      </c>
      <c r="O13" s="138">
        <f t="shared" si="5"/>
        <v>-4</v>
      </c>
      <c r="P13" s="127">
        <f t="shared" si="6"/>
        <v>-199.35699999999974</v>
      </c>
      <c r="Q13" s="138">
        <f t="shared" si="7"/>
        <v>-16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909.84799999999996</v>
      </c>
      <c r="C18" s="114">
        <v>628.18600000000004</v>
      </c>
      <c r="D18" s="114">
        <v>573.52499999999998</v>
      </c>
      <c r="E18" s="424">
        <f>IF(OR(D18=0,B18=0),"",D18/B18)</f>
        <v>0.63035254240268701</v>
      </c>
      <c r="F18" s="129">
        <f>IF(OR(D18=0,C18=0),"",D18/C18)</f>
        <v>0.91298596275625366</v>
      </c>
      <c r="G18" s="119">
        <v>82</v>
      </c>
      <c r="H18" s="114">
        <v>67</v>
      </c>
      <c r="I18" s="114">
        <v>59</v>
      </c>
      <c r="J18" s="424">
        <f>IF(OR(I18=0,G18=0),"",I18/G18)</f>
        <v>0.71951219512195119</v>
      </c>
      <c r="K18" s="131">
        <f>IF(OR(I18=0,H18=0),"",I18/H18)</f>
        <v>0.88059701492537312</v>
      </c>
      <c r="L18" s="659">
        <v>0.91871999999999998</v>
      </c>
      <c r="M18" s="660"/>
      <c r="N18" s="145">
        <f t="shared" ref="N18:N26" si="8">D18-C18</f>
        <v>-54.661000000000058</v>
      </c>
      <c r="O18" s="146">
        <f t="shared" ref="O18:O26" si="9">I18-H18</f>
        <v>-8</v>
      </c>
      <c r="P18" s="145">
        <f t="shared" ref="P18:P26" si="10">D18-B18</f>
        <v>-336.32299999999998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78.847999999999999</v>
      </c>
      <c r="C19" s="113">
        <v>150.16900000000001</v>
      </c>
      <c r="D19" s="113">
        <v>197.43899999999999</v>
      </c>
      <c r="E19" s="425">
        <f t="shared" ref="E19:E25" si="12">IF(OR(D19=0,B19=0),"",D19/B19)</f>
        <v>2.5040457589285712</v>
      </c>
      <c r="F19" s="132">
        <f t="shared" ref="F19:F25" si="13">IF(OR(D19=0,C19=0),"",D19/C19)</f>
        <v>1.3147786826841756</v>
      </c>
      <c r="G19" s="120">
        <v>11</v>
      </c>
      <c r="H19" s="113">
        <v>15</v>
      </c>
      <c r="I19" s="113">
        <v>16</v>
      </c>
      <c r="J19" s="425">
        <f t="shared" ref="J19:J25" si="14">IF(OR(I19=0,G19=0),"",I19/G19)</f>
        <v>1.4545454545454546</v>
      </c>
      <c r="K19" s="134">
        <f t="shared" ref="K19:K25" si="15">IF(OR(I19=0,H19=0),"",I19/H19)</f>
        <v>1.0666666666666667</v>
      </c>
      <c r="L19" s="659">
        <v>0.99456</v>
      </c>
      <c r="M19" s="660"/>
      <c r="N19" s="147">
        <f t="shared" si="8"/>
        <v>47.269999999999982</v>
      </c>
      <c r="O19" s="148">
        <f t="shared" si="9"/>
        <v>1</v>
      </c>
      <c r="P19" s="147">
        <f t="shared" si="10"/>
        <v>118.59099999999999</v>
      </c>
      <c r="Q19" s="148">
        <f t="shared" si="11"/>
        <v>5</v>
      </c>
    </row>
    <row r="20" spans="1:17" ht="14.4" hidden="1" customHeight="1" outlineLevel="1" x14ac:dyDescent="0.3">
      <c r="A20" s="441" t="s">
        <v>169</v>
      </c>
      <c r="B20" s="120">
        <v>388.47199999999998</v>
      </c>
      <c r="C20" s="113">
        <v>254.91800000000001</v>
      </c>
      <c r="D20" s="113">
        <v>330.76600000000002</v>
      </c>
      <c r="E20" s="425">
        <f t="shared" si="12"/>
        <v>0.85145390143948607</v>
      </c>
      <c r="F20" s="132">
        <f t="shared" si="13"/>
        <v>1.2975388164037063</v>
      </c>
      <c r="G20" s="120">
        <v>31</v>
      </c>
      <c r="H20" s="113">
        <v>26</v>
      </c>
      <c r="I20" s="113">
        <v>30</v>
      </c>
      <c r="J20" s="425">
        <f t="shared" si="14"/>
        <v>0.967741935483871</v>
      </c>
      <c r="K20" s="134">
        <f t="shared" si="15"/>
        <v>1.1538461538461537</v>
      </c>
      <c r="L20" s="659">
        <v>0.96671999999999991</v>
      </c>
      <c r="M20" s="660"/>
      <c r="N20" s="147">
        <f t="shared" si="8"/>
        <v>75.848000000000013</v>
      </c>
      <c r="O20" s="148">
        <f t="shared" si="9"/>
        <v>4</v>
      </c>
      <c r="P20" s="147">
        <f t="shared" si="10"/>
        <v>-57.70599999999996</v>
      </c>
      <c r="Q20" s="148">
        <f t="shared" si="11"/>
        <v>-1</v>
      </c>
    </row>
    <row r="21" spans="1:17" ht="14.4" hidden="1" customHeight="1" outlineLevel="1" x14ac:dyDescent="0.3">
      <c r="A21" s="441" t="s">
        <v>170</v>
      </c>
      <c r="B21" s="120">
        <v>31.622</v>
      </c>
      <c r="C21" s="113">
        <v>69.590999999999994</v>
      </c>
      <c r="D21" s="113">
        <v>48.707000000000001</v>
      </c>
      <c r="E21" s="425">
        <f t="shared" si="12"/>
        <v>1.5402884068053886</v>
      </c>
      <c r="F21" s="132">
        <f t="shared" si="13"/>
        <v>0.69990372318259553</v>
      </c>
      <c r="G21" s="120">
        <v>4</v>
      </c>
      <c r="H21" s="113">
        <v>10</v>
      </c>
      <c r="I21" s="113">
        <v>3</v>
      </c>
      <c r="J21" s="425">
        <f t="shared" si="14"/>
        <v>0.75</v>
      </c>
      <c r="K21" s="134">
        <f t="shared" si="15"/>
        <v>0.3</v>
      </c>
      <c r="L21" s="659">
        <v>1.11744</v>
      </c>
      <c r="M21" s="660"/>
      <c r="N21" s="147">
        <f t="shared" si="8"/>
        <v>-20.883999999999993</v>
      </c>
      <c r="O21" s="148">
        <f t="shared" si="9"/>
        <v>-7</v>
      </c>
      <c r="P21" s="147">
        <f t="shared" si="10"/>
        <v>17.085000000000001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212.91499999999999</v>
      </c>
      <c r="C23" s="113">
        <v>166.46899999999999</v>
      </c>
      <c r="D23" s="113">
        <v>256.14999999999998</v>
      </c>
      <c r="E23" s="425">
        <f t="shared" si="12"/>
        <v>1.2030622548904493</v>
      </c>
      <c r="F23" s="132">
        <f t="shared" si="13"/>
        <v>1.5387249277643285</v>
      </c>
      <c r="G23" s="120">
        <v>17</v>
      </c>
      <c r="H23" s="113">
        <v>13</v>
      </c>
      <c r="I23" s="113">
        <v>22</v>
      </c>
      <c r="J23" s="425">
        <f t="shared" si="14"/>
        <v>1.2941176470588236</v>
      </c>
      <c r="K23" s="134">
        <f t="shared" si="15"/>
        <v>1.6923076923076923</v>
      </c>
      <c r="L23" s="659">
        <v>0.98495999999999995</v>
      </c>
      <c r="M23" s="660"/>
      <c r="N23" s="147">
        <f t="shared" si="8"/>
        <v>89.680999999999983</v>
      </c>
      <c r="O23" s="148">
        <f t="shared" si="9"/>
        <v>9</v>
      </c>
      <c r="P23" s="147">
        <f t="shared" si="10"/>
        <v>43.234999999999985</v>
      </c>
      <c r="Q23" s="148">
        <f t="shared" si="11"/>
        <v>5</v>
      </c>
    </row>
    <row r="24" spans="1:17" ht="14.4" hidden="1" customHeight="1" outlineLevel="1" x14ac:dyDescent="0.3">
      <c r="A24" s="441" t="s">
        <v>173</v>
      </c>
      <c r="B24" s="120">
        <v>32.417000000000002</v>
      </c>
      <c r="C24" s="113">
        <v>29.472000000000001</v>
      </c>
      <c r="D24" s="113">
        <v>13.858000000000001</v>
      </c>
      <c r="E24" s="425">
        <f t="shared" si="12"/>
        <v>0.42749174815683127</v>
      </c>
      <c r="F24" s="132">
        <f t="shared" si="13"/>
        <v>0.47020901194353965</v>
      </c>
      <c r="G24" s="120">
        <v>5</v>
      </c>
      <c r="H24" s="113">
        <v>4</v>
      </c>
      <c r="I24" s="113">
        <v>2</v>
      </c>
      <c r="J24" s="425">
        <f t="shared" si="14"/>
        <v>0.4</v>
      </c>
      <c r="K24" s="134">
        <f t="shared" si="15"/>
        <v>0.5</v>
      </c>
      <c r="L24" s="659">
        <v>1.0147199999999998</v>
      </c>
      <c r="M24" s="660"/>
      <c r="N24" s="147">
        <f t="shared" si="8"/>
        <v>-15.614000000000001</v>
      </c>
      <c r="O24" s="148">
        <f t="shared" si="9"/>
        <v>-2</v>
      </c>
      <c r="P24" s="147">
        <f t="shared" si="10"/>
        <v>-18.559000000000001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0.83499999999999996</v>
      </c>
      <c r="C25" s="239">
        <v>9.8409999999999993</v>
      </c>
      <c r="D25" s="239">
        <v>9.2479999999999993</v>
      </c>
      <c r="E25" s="426">
        <f t="shared" si="12"/>
        <v>11.075449101796407</v>
      </c>
      <c r="F25" s="240">
        <f t="shared" si="13"/>
        <v>0.93974189614876535</v>
      </c>
      <c r="G25" s="238">
        <v>1</v>
      </c>
      <c r="H25" s="239">
        <v>2</v>
      </c>
      <c r="I25" s="239">
        <v>1</v>
      </c>
      <c r="J25" s="426">
        <f t="shared" si="14"/>
        <v>1</v>
      </c>
      <c r="K25" s="242">
        <f t="shared" si="15"/>
        <v>0.5</v>
      </c>
      <c r="L25" s="356"/>
      <c r="M25" s="357"/>
      <c r="N25" s="245">
        <f t="shared" si="8"/>
        <v>-0.59299999999999997</v>
      </c>
      <c r="O25" s="246">
        <f t="shared" si="9"/>
        <v>-1</v>
      </c>
      <c r="P25" s="245">
        <f t="shared" si="10"/>
        <v>8.4130000000000003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1654.9569999999999</v>
      </c>
      <c r="C26" s="150">
        <f>SUM(C18:C25)</f>
        <v>1308.646</v>
      </c>
      <c r="D26" s="150">
        <f>SUM(D18:D25)</f>
        <v>1429.693</v>
      </c>
      <c r="E26" s="421">
        <f>IF(OR(D26=0,B26=0),0,D26/B26)</f>
        <v>0.86388528523701824</v>
      </c>
      <c r="F26" s="151">
        <f>IF(OR(D26=0,C26=0),0,D26/C26)</f>
        <v>1.0924978947706256</v>
      </c>
      <c r="G26" s="149">
        <f>SUM(G18:G25)</f>
        <v>151</v>
      </c>
      <c r="H26" s="150">
        <f>SUM(H18:H25)</f>
        <v>137</v>
      </c>
      <c r="I26" s="150">
        <f>SUM(I18:I25)</f>
        <v>133</v>
      </c>
      <c r="J26" s="421">
        <f>IF(OR(I26=0,G26=0),0,I26/G26)</f>
        <v>0.88079470198675491</v>
      </c>
      <c r="K26" s="152">
        <f>IF(OR(I26=0,H26=0),0,I26/H26)</f>
        <v>0.97080291970802923</v>
      </c>
      <c r="L26" s="121"/>
      <c r="M26" s="121"/>
      <c r="N26" s="143">
        <f t="shared" si="8"/>
        <v>121.04700000000003</v>
      </c>
      <c r="O26" s="153">
        <f t="shared" si="9"/>
        <v>-4</v>
      </c>
      <c r="P26" s="143">
        <f t="shared" si="10"/>
        <v>-225.2639999999999</v>
      </c>
      <c r="Q26" s="153">
        <f t="shared" si="11"/>
        <v>-18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12.989000000000001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12.989000000000001</v>
      </c>
      <c r="O31" s="146">
        <f t="shared" ref="O31:O39" si="17">I31-H31</f>
        <v>1</v>
      </c>
      <c r="P31" s="145">
        <f t="shared" ref="P31:P39" si="18">D31-B31</f>
        <v>12.989000000000001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32.308</v>
      </c>
      <c r="D33" s="113">
        <v>12.917999999999999</v>
      </c>
      <c r="E33" s="425" t="str">
        <f t="shared" si="20"/>
        <v/>
      </c>
      <c r="F33" s="132">
        <f t="shared" si="21"/>
        <v>0.39983904915191282</v>
      </c>
      <c r="G33" s="133">
        <v>0</v>
      </c>
      <c r="H33" s="113">
        <v>2</v>
      </c>
      <c r="I33" s="113">
        <v>1</v>
      </c>
      <c r="J33" s="425" t="str">
        <f t="shared" si="22"/>
        <v/>
      </c>
      <c r="K33" s="134">
        <f t="shared" si="23"/>
        <v>0.5</v>
      </c>
      <c r="L33" s="155"/>
      <c r="M33" s="155"/>
      <c r="N33" s="147">
        <f t="shared" si="16"/>
        <v>-19.39</v>
      </c>
      <c r="O33" s="148">
        <f t="shared" si="17"/>
        <v>-1</v>
      </c>
      <c r="P33" s="147">
        <f t="shared" si="18"/>
        <v>12.917999999999999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32.308</v>
      </c>
      <c r="D39" s="162">
        <f>SUM(D31:D38)</f>
        <v>25.907</v>
      </c>
      <c r="E39" s="422">
        <f>IF(OR(D39=0,B39=0),0,D39/B39)</f>
        <v>0</v>
      </c>
      <c r="F39" s="163">
        <f>IF(OR(D39=0,C39=0),0,D39/C39)</f>
        <v>0.80187569642193879</v>
      </c>
      <c r="G39" s="164">
        <f>SUM(G31:G38)</f>
        <v>0</v>
      </c>
      <c r="H39" s="162">
        <f>SUM(H31:H38)</f>
        <v>2</v>
      </c>
      <c r="I39" s="162">
        <f>SUM(I31:I38)</f>
        <v>2</v>
      </c>
      <c r="J39" s="422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-6.4009999999999998</v>
      </c>
      <c r="O39" s="166">
        <f t="shared" si="17"/>
        <v>0</v>
      </c>
      <c r="P39" s="160">
        <f t="shared" si="18"/>
        <v>25.907</v>
      </c>
      <c r="Q39" s="166">
        <f t="shared" si="19"/>
        <v>2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184</v>
      </c>
      <c r="C33" s="199">
        <v>196</v>
      </c>
      <c r="D33" s="84">
        <f>IF(C33="","",C33-B33)</f>
        <v>12</v>
      </c>
      <c r="E33" s="85">
        <f>IF(C33="","",C33/B33)</f>
        <v>1.0652173913043479</v>
      </c>
      <c r="F33" s="86">
        <v>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580</v>
      </c>
      <c r="C34" s="200">
        <v>499</v>
      </c>
      <c r="D34" s="87">
        <f t="shared" ref="D34:D45" si="0">IF(C34="","",C34-B34)</f>
        <v>-81</v>
      </c>
      <c r="E34" s="88">
        <f t="shared" ref="E34:E45" si="1">IF(C34="","",C34/B34)</f>
        <v>0.8603448275862069</v>
      </c>
      <c r="F34" s="89">
        <v>96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904</v>
      </c>
      <c r="C35" s="200">
        <v>769</v>
      </c>
      <c r="D35" s="87">
        <f t="shared" si="0"/>
        <v>-135</v>
      </c>
      <c r="E35" s="88">
        <f t="shared" si="1"/>
        <v>0.85066371681415931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1111</v>
      </c>
      <c r="C36" s="200">
        <v>894</v>
      </c>
      <c r="D36" s="87">
        <f t="shared" si="0"/>
        <v>-217</v>
      </c>
      <c r="E36" s="88">
        <f t="shared" si="1"/>
        <v>0.80468046804680471</v>
      </c>
      <c r="F36" s="89">
        <v>128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1455</v>
      </c>
      <c r="C37" s="200">
        <v>1164</v>
      </c>
      <c r="D37" s="87">
        <f t="shared" si="0"/>
        <v>-291</v>
      </c>
      <c r="E37" s="88">
        <f t="shared" si="1"/>
        <v>0.8</v>
      </c>
      <c r="F37" s="89">
        <v>186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1603</v>
      </c>
      <c r="C38" s="200">
        <v>1270</v>
      </c>
      <c r="D38" s="87">
        <f t="shared" si="0"/>
        <v>-333</v>
      </c>
      <c r="E38" s="88">
        <f t="shared" si="1"/>
        <v>0.79226450405489712</v>
      </c>
      <c r="F38" s="89">
        <v>186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1973</v>
      </c>
      <c r="C39" s="200">
        <v>1481</v>
      </c>
      <c r="D39" s="87">
        <f t="shared" si="0"/>
        <v>-492</v>
      </c>
      <c r="E39" s="88">
        <f t="shared" si="1"/>
        <v>0.75063355296502787</v>
      </c>
      <c r="F39" s="89">
        <v>190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2157</v>
      </c>
      <c r="C40" s="200">
        <v>1574</v>
      </c>
      <c r="D40" s="87">
        <f t="shared" si="0"/>
        <v>-583</v>
      </c>
      <c r="E40" s="88">
        <f t="shared" si="1"/>
        <v>0.72971719981455729</v>
      </c>
      <c r="F40" s="89">
        <v>190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2460</v>
      </c>
      <c r="C41" s="200">
        <v>1793</v>
      </c>
      <c r="D41" s="87">
        <f t="shared" si="0"/>
        <v>-667</v>
      </c>
      <c r="E41" s="88">
        <f t="shared" si="1"/>
        <v>0.7288617886178862</v>
      </c>
      <c r="F41" s="89">
        <v>221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6221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6101</v>
      </c>
      <c r="B5" s="949">
        <v>1</v>
      </c>
      <c r="C5" s="950">
        <v>27.6</v>
      </c>
      <c r="D5" s="951">
        <v>56</v>
      </c>
      <c r="E5" s="952"/>
      <c r="F5" s="953"/>
      <c r="G5" s="954"/>
      <c r="H5" s="955">
        <v>1</v>
      </c>
      <c r="I5" s="956">
        <v>27.6</v>
      </c>
      <c r="J5" s="957">
        <v>38</v>
      </c>
      <c r="K5" s="958">
        <v>27.6</v>
      </c>
      <c r="L5" s="959">
        <v>13</v>
      </c>
      <c r="M5" s="959">
        <v>117</v>
      </c>
      <c r="N5" s="960">
        <v>39</v>
      </c>
      <c r="O5" s="959" t="s">
        <v>6102</v>
      </c>
      <c r="P5" s="961" t="s">
        <v>6103</v>
      </c>
      <c r="Q5" s="962">
        <f>H5-B5</f>
        <v>0</v>
      </c>
      <c r="R5" s="978">
        <f>I5-C5</f>
        <v>0</v>
      </c>
      <c r="S5" s="962">
        <f>H5-E5</f>
        <v>1</v>
      </c>
      <c r="T5" s="978">
        <f>I5-F5</f>
        <v>27.6</v>
      </c>
      <c r="U5" s="988">
        <v>39</v>
      </c>
      <c r="V5" s="949">
        <v>38</v>
      </c>
      <c r="W5" s="949">
        <v>-1</v>
      </c>
      <c r="X5" s="989">
        <v>0.97435897435897434</v>
      </c>
      <c r="Y5" s="990"/>
    </row>
    <row r="6" spans="1:25" ht="14.4" customHeight="1" x14ac:dyDescent="0.3">
      <c r="A6" s="946" t="s">
        <v>6104</v>
      </c>
      <c r="B6" s="927">
        <v>3</v>
      </c>
      <c r="C6" s="928">
        <v>56.32</v>
      </c>
      <c r="D6" s="929">
        <v>49</v>
      </c>
      <c r="E6" s="913">
        <v>5</v>
      </c>
      <c r="F6" s="914">
        <v>71.75</v>
      </c>
      <c r="G6" s="915">
        <v>15.6</v>
      </c>
      <c r="H6" s="917">
        <v>1</v>
      </c>
      <c r="I6" s="911">
        <v>13.87</v>
      </c>
      <c r="J6" s="912">
        <v>14</v>
      </c>
      <c r="K6" s="916">
        <v>13.87</v>
      </c>
      <c r="L6" s="917">
        <v>11</v>
      </c>
      <c r="M6" s="917">
        <v>72</v>
      </c>
      <c r="N6" s="918">
        <v>24</v>
      </c>
      <c r="O6" s="917" t="s">
        <v>6102</v>
      </c>
      <c r="P6" s="931" t="s">
        <v>6105</v>
      </c>
      <c r="Q6" s="919">
        <f t="shared" ref="Q6:R65" si="0">H6-B6</f>
        <v>-2</v>
      </c>
      <c r="R6" s="979">
        <f t="shared" si="0"/>
        <v>-42.45</v>
      </c>
      <c r="S6" s="919">
        <f t="shared" ref="S6:S65" si="1">H6-E6</f>
        <v>-4</v>
      </c>
      <c r="T6" s="979">
        <f t="shared" ref="T6:T65" si="2">I6-F6</f>
        <v>-57.88</v>
      </c>
      <c r="U6" s="986">
        <v>24</v>
      </c>
      <c r="V6" s="927">
        <v>14</v>
      </c>
      <c r="W6" s="927">
        <v>-10</v>
      </c>
      <c r="X6" s="984">
        <v>0.58333333333333337</v>
      </c>
      <c r="Y6" s="982"/>
    </row>
    <row r="7" spans="1:25" ht="14.4" customHeight="1" x14ac:dyDescent="0.3">
      <c r="A7" s="946" t="s">
        <v>6106</v>
      </c>
      <c r="B7" s="927"/>
      <c r="C7" s="928"/>
      <c r="D7" s="929"/>
      <c r="E7" s="930"/>
      <c r="F7" s="911"/>
      <c r="G7" s="912"/>
      <c r="H7" s="913">
        <v>1</v>
      </c>
      <c r="I7" s="914">
        <v>7.09</v>
      </c>
      <c r="J7" s="920">
        <v>17</v>
      </c>
      <c r="K7" s="916">
        <v>7.09</v>
      </c>
      <c r="L7" s="917">
        <v>5</v>
      </c>
      <c r="M7" s="917">
        <v>45</v>
      </c>
      <c r="N7" s="918">
        <v>15</v>
      </c>
      <c r="O7" s="917" t="s">
        <v>6102</v>
      </c>
      <c r="P7" s="931" t="s">
        <v>6107</v>
      </c>
      <c r="Q7" s="919">
        <f t="shared" si="0"/>
        <v>1</v>
      </c>
      <c r="R7" s="979">
        <f t="shared" si="0"/>
        <v>7.09</v>
      </c>
      <c r="S7" s="919">
        <f t="shared" si="1"/>
        <v>1</v>
      </c>
      <c r="T7" s="979">
        <f t="shared" si="2"/>
        <v>7.09</v>
      </c>
      <c r="U7" s="986">
        <v>15</v>
      </c>
      <c r="V7" s="927">
        <v>17</v>
      </c>
      <c r="W7" s="927">
        <v>2</v>
      </c>
      <c r="X7" s="984">
        <v>1.1333333333333333</v>
      </c>
      <c r="Y7" s="982">
        <v>2</v>
      </c>
    </row>
    <row r="8" spans="1:25" ht="14.4" customHeight="1" x14ac:dyDescent="0.3">
      <c r="A8" s="947" t="s">
        <v>6108</v>
      </c>
      <c r="B8" s="933">
        <v>1</v>
      </c>
      <c r="C8" s="934">
        <v>7.09</v>
      </c>
      <c r="D8" s="932">
        <v>8</v>
      </c>
      <c r="E8" s="935"/>
      <c r="F8" s="936"/>
      <c r="G8" s="921"/>
      <c r="H8" s="937"/>
      <c r="I8" s="938"/>
      <c r="J8" s="922"/>
      <c r="K8" s="939">
        <v>7.09</v>
      </c>
      <c r="L8" s="940">
        <v>5</v>
      </c>
      <c r="M8" s="940">
        <v>45</v>
      </c>
      <c r="N8" s="941">
        <v>15</v>
      </c>
      <c r="O8" s="940" t="s">
        <v>6102</v>
      </c>
      <c r="P8" s="942" t="s">
        <v>6109</v>
      </c>
      <c r="Q8" s="943">
        <f t="shared" si="0"/>
        <v>-1</v>
      </c>
      <c r="R8" s="980">
        <f t="shared" si="0"/>
        <v>-7.09</v>
      </c>
      <c r="S8" s="943">
        <f t="shared" si="1"/>
        <v>0</v>
      </c>
      <c r="T8" s="980">
        <f t="shared" si="2"/>
        <v>0</v>
      </c>
      <c r="U8" s="987" t="s">
        <v>585</v>
      </c>
      <c r="V8" s="933" t="s">
        <v>585</v>
      </c>
      <c r="W8" s="933" t="s">
        <v>585</v>
      </c>
      <c r="X8" s="985" t="s">
        <v>585</v>
      </c>
      <c r="Y8" s="983"/>
    </row>
    <row r="9" spans="1:25" ht="14.4" customHeight="1" x14ac:dyDescent="0.3">
      <c r="A9" s="947" t="s">
        <v>6110</v>
      </c>
      <c r="B9" s="933">
        <v>16</v>
      </c>
      <c r="C9" s="934">
        <v>131.02000000000001</v>
      </c>
      <c r="D9" s="932">
        <v>9.5</v>
      </c>
      <c r="E9" s="935">
        <v>18</v>
      </c>
      <c r="F9" s="936">
        <v>150.9</v>
      </c>
      <c r="G9" s="921">
        <v>11.2</v>
      </c>
      <c r="H9" s="937">
        <v>19</v>
      </c>
      <c r="I9" s="938">
        <v>148.71</v>
      </c>
      <c r="J9" s="922">
        <v>12.6</v>
      </c>
      <c r="K9" s="939">
        <v>7.77</v>
      </c>
      <c r="L9" s="940">
        <v>5</v>
      </c>
      <c r="M9" s="940">
        <v>45</v>
      </c>
      <c r="N9" s="941">
        <v>15</v>
      </c>
      <c r="O9" s="940" t="s">
        <v>6102</v>
      </c>
      <c r="P9" s="942" t="s">
        <v>6111</v>
      </c>
      <c r="Q9" s="943">
        <f t="shared" si="0"/>
        <v>3</v>
      </c>
      <c r="R9" s="980">
        <f t="shared" si="0"/>
        <v>17.689999999999998</v>
      </c>
      <c r="S9" s="943">
        <f t="shared" si="1"/>
        <v>1</v>
      </c>
      <c r="T9" s="980">
        <f t="shared" si="2"/>
        <v>-2.1899999999999977</v>
      </c>
      <c r="U9" s="987">
        <v>285</v>
      </c>
      <c r="V9" s="933">
        <v>239.4</v>
      </c>
      <c r="W9" s="933">
        <v>-45.599999999999994</v>
      </c>
      <c r="X9" s="985">
        <v>0.84</v>
      </c>
      <c r="Y9" s="983">
        <v>39</v>
      </c>
    </row>
    <row r="10" spans="1:25" ht="14.4" customHeight="1" x14ac:dyDescent="0.3">
      <c r="A10" s="946" t="s">
        <v>6112</v>
      </c>
      <c r="B10" s="923">
        <v>12</v>
      </c>
      <c r="C10" s="924">
        <v>405.44</v>
      </c>
      <c r="D10" s="925">
        <v>39.1</v>
      </c>
      <c r="E10" s="930">
        <v>7</v>
      </c>
      <c r="F10" s="911">
        <v>238.34</v>
      </c>
      <c r="G10" s="912">
        <v>42.3</v>
      </c>
      <c r="H10" s="917">
        <v>6</v>
      </c>
      <c r="I10" s="911">
        <v>191.48</v>
      </c>
      <c r="J10" s="912">
        <v>36.700000000000003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6102</v>
      </c>
      <c r="P10" s="931" t="s">
        <v>6113</v>
      </c>
      <c r="Q10" s="919">
        <f t="shared" si="0"/>
        <v>-6</v>
      </c>
      <c r="R10" s="979">
        <f t="shared" si="0"/>
        <v>-213.96</v>
      </c>
      <c r="S10" s="919">
        <f t="shared" si="1"/>
        <v>-1</v>
      </c>
      <c r="T10" s="979">
        <f t="shared" si="2"/>
        <v>-46.860000000000014</v>
      </c>
      <c r="U10" s="986">
        <v>270</v>
      </c>
      <c r="V10" s="927">
        <v>220.20000000000002</v>
      </c>
      <c r="W10" s="927">
        <v>-49.799999999999983</v>
      </c>
      <c r="X10" s="984">
        <v>0.81555555555555559</v>
      </c>
      <c r="Y10" s="982">
        <v>20</v>
      </c>
    </row>
    <row r="11" spans="1:25" ht="14.4" customHeight="1" x14ac:dyDescent="0.3">
      <c r="A11" s="946" t="s">
        <v>6114</v>
      </c>
      <c r="B11" s="927">
        <v>16</v>
      </c>
      <c r="C11" s="928">
        <v>325.81</v>
      </c>
      <c r="D11" s="929">
        <v>21.4</v>
      </c>
      <c r="E11" s="930">
        <v>11</v>
      </c>
      <c r="F11" s="911">
        <v>224.82</v>
      </c>
      <c r="G11" s="912">
        <v>27.8</v>
      </c>
      <c r="H11" s="913">
        <v>19</v>
      </c>
      <c r="I11" s="914">
        <v>389.31</v>
      </c>
      <c r="J11" s="915">
        <v>23.3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6102</v>
      </c>
      <c r="P11" s="931" t="s">
        <v>6115</v>
      </c>
      <c r="Q11" s="919">
        <f t="shared" si="0"/>
        <v>3</v>
      </c>
      <c r="R11" s="979">
        <f t="shared" si="0"/>
        <v>63.5</v>
      </c>
      <c r="S11" s="919">
        <f t="shared" si="1"/>
        <v>8</v>
      </c>
      <c r="T11" s="979">
        <f t="shared" si="2"/>
        <v>164.49</v>
      </c>
      <c r="U11" s="986">
        <v>551</v>
      </c>
      <c r="V11" s="927">
        <v>442.7</v>
      </c>
      <c r="W11" s="927">
        <v>-108.30000000000001</v>
      </c>
      <c r="X11" s="984">
        <v>0.80344827586206891</v>
      </c>
      <c r="Y11" s="982">
        <v>26</v>
      </c>
    </row>
    <row r="12" spans="1:25" ht="14.4" customHeight="1" x14ac:dyDescent="0.3">
      <c r="A12" s="946" t="s">
        <v>6116</v>
      </c>
      <c r="B12" s="923">
        <v>28</v>
      </c>
      <c r="C12" s="924">
        <v>371.33</v>
      </c>
      <c r="D12" s="925">
        <v>16.8</v>
      </c>
      <c r="E12" s="930">
        <v>27</v>
      </c>
      <c r="F12" s="911">
        <v>356.51</v>
      </c>
      <c r="G12" s="912">
        <v>12.8</v>
      </c>
      <c r="H12" s="917">
        <v>25</v>
      </c>
      <c r="I12" s="911">
        <v>338.76</v>
      </c>
      <c r="J12" s="912">
        <v>12.4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6102</v>
      </c>
      <c r="P12" s="931" t="s">
        <v>6117</v>
      </c>
      <c r="Q12" s="919">
        <f t="shared" si="0"/>
        <v>-3</v>
      </c>
      <c r="R12" s="979">
        <f t="shared" si="0"/>
        <v>-32.569999999999993</v>
      </c>
      <c r="S12" s="919">
        <f t="shared" si="1"/>
        <v>-2</v>
      </c>
      <c r="T12" s="979">
        <f t="shared" si="2"/>
        <v>-17.75</v>
      </c>
      <c r="U12" s="986">
        <v>500</v>
      </c>
      <c r="V12" s="927">
        <v>310</v>
      </c>
      <c r="W12" s="927">
        <v>-190</v>
      </c>
      <c r="X12" s="984">
        <v>0.62</v>
      </c>
      <c r="Y12" s="982">
        <v>16</v>
      </c>
    </row>
    <row r="13" spans="1:25" ht="14.4" customHeight="1" x14ac:dyDescent="0.3">
      <c r="A13" s="946" t="s">
        <v>6118</v>
      </c>
      <c r="B13" s="927">
        <v>2</v>
      </c>
      <c r="C13" s="928">
        <v>12.5</v>
      </c>
      <c r="D13" s="929">
        <v>5</v>
      </c>
      <c r="E13" s="913">
        <v>4</v>
      </c>
      <c r="F13" s="914">
        <v>21.64</v>
      </c>
      <c r="G13" s="915">
        <v>4.5</v>
      </c>
      <c r="H13" s="917">
        <v>2</v>
      </c>
      <c r="I13" s="911">
        <v>11.54</v>
      </c>
      <c r="J13" s="912">
        <v>4.5</v>
      </c>
      <c r="K13" s="916">
        <v>6.5</v>
      </c>
      <c r="L13" s="917">
        <v>4</v>
      </c>
      <c r="M13" s="917">
        <v>39</v>
      </c>
      <c r="N13" s="918">
        <v>13</v>
      </c>
      <c r="O13" s="917" t="s">
        <v>6102</v>
      </c>
      <c r="P13" s="931" t="s">
        <v>6119</v>
      </c>
      <c r="Q13" s="919">
        <f t="shared" si="0"/>
        <v>0</v>
      </c>
      <c r="R13" s="979">
        <f t="shared" si="0"/>
        <v>-0.96000000000000085</v>
      </c>
      <c r="S13" s="919">
        <f t="shared" si="1"/>
        <v>-2</v>
      </c>
      <c r="T13" s="979">
        <f t="shared" si="2"/>
        <v>-10.100000000000001</v>
      </c>
      <c r="U13" s="986">
        <v>26</v>
      </c>
      <c r="V13" s="927">
        <v>9</v>
      </c>
      <c r="W13" s="927">
        <v>-17</v>
      </c>
      <c r="X13" s="984">
        <v>0.34615384615384615</v>
      </c>
      <c r="Y13" s="982"/>
    </row>
    <row r="14" spans="1:25" ht="14.4" customHeight="1" x14ac:dyDescent="0.3">
      <c r="A14" s="946" t="s">
        <v>6120</v>
      </c>
      <c r="B14" s="927"/>
      <c r="C14" s="928"/>
      <c r="D14" s="929"/>
      <c r="E14" s="913">
        <v>1</v>
      </c>
      <c r="F14" s="914">
        <v>4.6900000000000004</v>
      </c>
      <c r="G14" s="915">
        <v>10</v>
      </c>
      <c r="H14" s="917"/>
      <c r="I14" s="911"/>
      <c r="J14" s="912"/>
      <c r="K14" s="916">
        <v>3.2</v>
      </c>
      <c r="L14" s="917">
        <v>3</v>
      </c>
      <c r="M14" s="917">
        <v>24</v>
      </c>
      <c r="N14" s="918">
        <v>8</v>
      </c>
      <c r="O14" s="917" t="s">
        <v>6102</v>
      </c>
      <c r="P14" s="931" t="s">
        <v>6121</v>
      </c>
      <c r="Q14" s="919">
        <f t="shared" si="0"/>
        <v>0</v>
      </c>
      <c r="R14" s="979">
        <f t="shared" si="0"/>
        <v>0</v>
      </c>
      <c r="S14" s="919">
        <f t="shared" si="1"/>
        <v>-1</v>
      </c>
      <c r="T14" s="979">
        <f t="shared" si="2"/>
        <v>-4.6900000000000004</v>
      </c>
      <c r="U14" s="986" t="s">
        <v>585</v>
      </c>
      <c r="V14" s="927" t="s">
        <v>585</v>
      </c>
      <c r="W14" s="927" t="s">
        <v>585</v>
      </c>
      <c r="X14" s="984" t="s">
        <v>585</v>
      </c>
      <c r="Y14" s="982"/>
    </row>
    <row r="15" spans="1:25" ht="14.4" customHeight="1" x14ac:dyDescent="0.3">
      <c r="A15" s="946" t="s">
        <v>6122</v>
      </c>
      <c r="B15" s="927"/>
      <c r="C15" s="928"/>
      <c r="D15" s="929"/>
      <c r="E15" s="930">
        <v>1</v>
      </c>
      <c r="F15" s="911">
        <v>7.19</v>
      </c>
      <c r="G15" s="912">
        <v>4</v>
      </c>
      <c r="H15" s="913">
        <v>1</v>
      </c>
      <c r="I15" s="914">
        <v>7.19</v>
      </c>
      <c r="J15" s="915">
        <v>5</v>
      </c>
      <c r="K15" s="916">
        <v>7.19</v>
      </c>
      <c r="L15" s="917">
        <v>3</v>
      </c>
      <c r="M15" s="917">
        <v>30</v>
      </c>
      <c r="N15" s="918">
        <v>10</v>
      </c>
      <c r="O15" s="917" t="s">
        <v>6102</v>
      </c>
      <c r="P15" s="931" t="s">
        <v>6123</v>
      </c>
      <c r="Q15" s="919">
        <f t="shared" si="0"/>
        <v>1</v>
      </c>
      <c r="R15" s="979">
        <f t="shared" si="0"/>
        <v>7.19</v>
      </c>
      <c r="S15" s="919">
        <f t="shared" si="1"/>
        <v>0</v>
      </c>
      <c r="T15" s="979">
        <f t="shared" si="2"/>
        <v>0</v>
      </c>
      <c r="U15" s="986">
        <v>10</v>
      </c>
      <c r="V15" s="927">
        <v>5</v>
      </c>
      <c r="W15" s="927">
        <v>-5</v>
      </c>
      <c r="X15" s="984">
        <v>0.5</v>
      </c>
      <c r="Y15" s="982"/>
    </row>
    <row r="16" spans="1:25" ht="14.4" customHeight="1" x14ac:dyDescent="0.3">
      <c r="A16" s="946" t="s">
        <v>6124</v>
      </c>
      <c r="B16" s="927">
        <v>1</v>
      </c>
      <c r="C16" s="928">
        <v>1.61</v>
      </c>
      <c r="D16" s="929">
        <v>20</v>
      </c>
      <c r="E16" s="930"/>
      <c r="F16" s="911"/>
      <c r="G16" s="912"/>
      <c r="H16" s="913"/>
      <c r="I16" s="914"/>
      <c r="J16" s="915"/>
      <c r="K16" s="916">
        <v>1.61</v>
      </c>
      <c r="L16" s="917">
        <v>3</v>
      </c>
      <c r="M16" s="917">
        <v>30</v>
      </c>
      <c r="N16" s="918">
        <v>10</v>
      </c>
      <c r="O16" s="917" t="s">
        <v>6102</v>
      </c>
      <c r="P16" s="931" t="s">
        <v>6125</v>
      </c>
      <c r="Q16" s="919">
        <f t="shared" si="0"/>
        <v>-1</v>
      </c>
      <c r="R16" s="979">
        <f t="shared" si="0"/>
        <v>-1.61</v>
      </c>
      <c r="S16" s="919">
        <f t="shared" si="1"/>
        <v>0</v>
      </c>
      <c r="T16" s="979">
        <f t="shared" si="2"/>
        <v>0</v>
      </c>
      <c r="U16" s="986" t="s">
        <v>585</v>
      </c>
      <c r="V16" s="927" t="s">
        <v>585</v>
      </c>
      <c r="W16" s="927" t="s">
        <v>585</v>
      </c>
      <c r="X16" s="984" t="s">
        <v>585</v>
      </c>
      <c r="Y16" s="982"/>
    </row>
    <row r="17" spans="1:25" ht="14.4" customHeight="1" x14ac:dyDescent="0.3">
      <c r="A17" s="947" t="s">
        <v>6126</v>
      </c>
      <c r="B17" s="933">
        <v>1</v>
      </c>
      <c r="C17" s="934">
        <v>0.79</v>
      </c>
      <c r="D17" s="932">
        <v>1</v>
      </c>
      <c r="E17" s="935">
        <v>4</v>
      </c>
      <c r="F17" s="936">
        <v>5.26</v>
      </c>
      <c r="G17" s="921">
        <v>1.8</v>
      </c>
      <c r="H17" s="937">
        <v>6</v>
      </c>
      <c r="I17" s="938">
        <v>8.9700000000000006</v>
      </c>
      <c r="J17" s="922">
        <v>2.2000000000000002</v>
      </c>
      <c r="K17" s="939">
        <v>2.2200000000000002</v>
      </c>
      <c r="L17" s="940">
        <v>3</v>
      </c>
      <c r="M17" s="940">
        <v>30</v>
      </c>
      <c r="N17" s="941">
        <v>10</v>
      </c>
      <c r="O17" s="940" t="s">
        <v>6102</v>
      </c>
      <c r="P17" s="942" t="s">
        <v>6127</v>
      </c>
      <c r="Q17" s="943">
        <f t="shared" si="0"/>
        <v>5</v>
      </c>
      <c r="R17" s="980">
        <f t="shared" si="0"/>
        <v>8.18</v>
      </c>
      <c r="S17" s="943">
        <f t="shared" si="1"/>
        <v>2</v>
      </c>
      <c r="T17" s="980">
        <f t="shared" si="2"/>
        <v>3.7100000000000009</v>
      </c>
      <c r="U17" s="987">
        <v>60</v>
      </c>
      <c r="V17" s="933">
        <v>13.200000000000001</v>
      </c>
      <c r="W17" s="933">
        <v>-46.8</v>
      </c>
      <c r="X17" s="985">
        <v>0.22000000000000003</v>
      </c>
      <c r="Y17" s="983"/>
    </row>
    <row r="18" spans="1:25" ht="14.4" customHeight="1" x14ac:dyDescent="0.3">
      <c r="A18" s="946" t="s">
        <v>6128</v>
      </c>
      <c r="B18" s="927"/>
      <c r="C18" s="928"/>
      <c r="D18" s="929"/>
      <c r="E18" s="913">
        <v>2</v>
      </c>
      <c r="F18" s="914">
        <v>1.82</v>
      </c>
      <c r="G18" s="915">
        <v>3</v>
      </c>
      <c r="H18" s="917"/>
      <c r="I18" s="911"/>
      <c r="J18" s="912"/>
      <c r="K18" s="916">
        <v>1.0900000000000001</v>
      </c>
      <c r="L18" s="917">
        <v>3</v>
      </c>
      <c r="M18" s="917">
        <v>27</v>
      </c>
      <c r="N18" s="918">
        <v>9</v>
      </c>
      <c r="O18" s="917" t="s">
        <v>6102</v>
      </c>
      <c r="P18" s="931" t="s">
        <v>6129</v>
      </c>
      <c r="Q18" s="919">
        <f t="shared" si="0"/>
        <v>0</v>
      </c>
      <c r="R18" s="979">
        <f t="shared" si="0"/>
        <v>0</v>
      </c>
      <c r="S18" s="919">
        <f t="shared" si="1"/>
        <v>-2</v>
      </c>
      <c r="T18" s="979">
        <f t="shared" si="2"/>
        <v>-1.82</v>
      </c>
      <c r="U18" s="986" t="s">
        <v>585</v>
      </c>
      <c r="V18" s="927" t="s">
        <v>585</v>
      </c>
      <c r="W18" s="927" t="s">
        <v>585</v>
      </c>
      <c r="X18" s="984" t="s">
        <v>585</v>
      </c>
      <c r="Y18" s="982"/>
    </row>
    <row r="19" spans="1:25" ht="14.4" customHeight="1" x14ac:dyDescent="0.3">
      <c r="A19" s="946" t="s">
        <v>6130</v>
      </c>
      <c r="B19" s="927">
        <v>1</v>
      </c>
      <c r="C19" s="928">
        <v>0.84</v>
      </c>
      <c r="D19" s="929">
        <v>2</v>
      </c>
      <c r="E19" s="913">
        <v>1</v>
      </c>
      <c r="F19" s="914">
        <v>1.24</v>
      </c>
      <c r="G19" s="915">
        <v>5</v>
      </c>
      <c r="H19" s="917"/>
      <c r="I19" s="911"/>
      <c r="J19" s="912"/>
      <c r="K19" s="916">
        <v>1.24</v>
      </c>
      <c r="L19" s="917">
        <v>3</v>
      </c>
      <c r="M19" s="917">
        <v>24</v>
      </c>
      <c r="N19" s="918">
        <v>8</v>
      </c>
      <c r="O19" s="917" t="s">
        <v>6102</v>
      </c>
      <c r="P19" s="931" t="s">
        <v>6131</v>
      </c>
      <c r="Q19" s="919">
        <f t="shared" si="0"/>
        <v>-1</v>
      </c>
      <c r="R19" s="979">
        <f t="shared" si="0"/>
        <v>-0.84</v>
      </c>
      <c r="S19" s="919">
        <f t="shared" si="1"/>
        <v>-1</v>
      </c>
      <c r="T19" s="979">
        <f t="shared" si="2"/>
        <v>-1.24</v>
      </c>
      <c r="U19" s="986" t="s">
        <v>585</v>
      </c>
      <c r="V19" s="927" t="s">
        <v>585</v>
      </c>
      <c r="W19" s="927" t="s">
        <v>585</v>
      </c>
      <c r="X19" s="984" t="s">
        <v>585</v>
      </c>
      <c r="Y19" s="982"/>
    </row>
    <row r="20" spans="1:25" ht="14.4" customHeight="1" x14ac:dyDescent="0.3">
      <c r="A20" s="946" t="s">
        <v>6132</v>
      </c>
      <c r="B20" s="923">
        <v>1</v>
      </c>
      <c r="C20" s="924">
        <v>1.1599999999999999</v>
      </c>
      <c r="D20" s="925">
        <v>3</v>
      </c>
      <c r="E20" s="930"/>
      <c r="F20" s="911"/>
      <c r="G20" s="912"/>
      <c r="H20" s="917"/>
      <c r="I20" s="911"/>
      <c r="J20" s="912"/>
      <c r="K20" s="916">
        <v>1.1599999999999999</v>
      </c>
      <c r="L20" s="917">
        <v>2</v>
      </c>
      <c r="M20" s="917">
        <v>21</v>
      </c>
      <c r="N20" s="918">
        <v>7</v>
      </c>
      <c r="O20" s="917" t="s">
        <v>6102</v>
      </c>
      <c r="P20" s="931" t="s">
        <v>6133</v>
      </c>
      <c r="Q20" s="919">
        <f t="shared" si="0"/>
        <v>-1</v>
      </c>
      <c r="R20" s="979">
        <f t="shared" si="0"/>
        <v>-1.1599999999999999</v>
      </c>
      <c r="S20" s="919">
        <f t="shared" si="1"/>
        <v>0</v>
      </c>
      <c r="T20" s="979">
        <f t="shared" si="2"/>
        <v>0</v>
      </c>
      <c r="U20" s="986" t="s">
        <v>585</v>
      </c>
      <c r="V20" s="927" t="s">
        <v>585</v>
      </c>
      <c r="W20" s="927" t="s">
        <v>585</v>
      </c>
      <c r="X20" s="984" t="s">
        <v>585</v>
      </c>
      <c r="Y20" s="982"/>
    </row>
    <row r="21" spans="1:25" ht="14.4" customHeight="1" x14ac:dyDescent="0.3">
      <c r="A21" s="946" t="s">
        <v>6134</v>
      </c>
      <c r="B21" s="927">
        <v>1</v>
      </c>
      <c r="C21" s="928">
        <v>2.38</v>
      </c>
      <c r="D21" s="929">
        <v>3</v>
      </c>
      <c r="E21" s="930">
        <v>1</v>
      </c>
      <c r="F21" s="911">
        <v>2.38</v>
      </c>
      <c r="G21" s="912">
        <v>4</v>
      </c>
      <c r="H21" s="913">
        <v>2</v>
      </c>
      <c r="I21" s="914">
        <v>4.38</v>
      </c>
      <c r="J21" s="915">
        <v>1.5</v>
      </c>
      <c r="K21" s="916">
        <v>2.38</v>
      </c>
      <c r="L21" s="917">
        <v>3</v>
      </c>
      <c r="M21" s="917">
        <v>30</v>
      </c>
      <c r="N21" s="918">
        <v>10</v>
      </c>
      <c r="O21" s="917" t="s">
        <v>6102</v>
      </c>
      <c r="P21" s="931" t="s">
        <v>6135</v>
      </c>
      <c r="Q21" s="919">
        <f t="shared" si="0"/>
        <v>1</v>
      </c>
      <c r="R21" s="979">
        <f t="shared" si="0"/>
        <v>2</v>
      </c>
      <c r="S21" s="919">
        <f t="shared" si="1"/>
        <v>1</v>
      </c>
      <c r="T21" s="979">
        <f t="shared" si="2"/>
        <v>2</v>
      </c>
      <c r="U21" s="986">
        <v>20</v>
      </c>
      <c r="V21" s="927">
        <v>3</v>
      </c>
      <c r="W21" s="927">
        <v>-17</v>
      </c>
      <c r="X21" s="984">
        <v>0.15</v>
      </c>
      <c r="Y21" s="982"/>
    </row>
    <row r="22" spans="1:25" ht="14.4" customHeight="1" x14ac:dyDescent="0.3">
      <c r="A22" s="946" t="s">
        <v>6136</v>
      </c>
      <c r="B22" s="927"/>
      <c r="C22" s="928"/>
      <c r="D22" s="929"/>
      <c r="E22" s="930">
        <v>1</v>
      </c>
      <c r="F22" s="911">
        <v>7.19</v>
      </c>
      <c r="G22" s="912">
        <v>10</v>
      </c>
      <c r="H22" s="913"/>
      <c r="I22" s="914"/>
      <c r="J22" s="915"/>
      <c r="K22" s="916">
        <v>1.21</v>
      </c>
      <c r="L22" s="917">
        <v>3</v>
      </c>
      <c r="M22" s="917">
        <v>27</v>
      </c>
      <c r="N22" s="918">
        <v>9</v>
      </c>
      <c r="O22" s="917" t="s">
        <v>6102</v>
      </c>
      <c r="P22" s="931" t="s">
        <v>6137</v>
      </c>
      <c r="Q22" s="919">
        <f t="shared" si="0"/>
        <v>0</v>
      </c>
      <c r="R22" s="979">
        <f t="shared" si="0"/>
        <v>0</v>
      </c>
      <c r="S22" s="919">
        <f t="shared" si="1"/>
        <v>-1</v>
      </c>
      <c r="T22" s="979">
        <f t="shared" si="2"/>
        <v>-7.19</v>
      </c>
      <c r="U22" s="986" t="s">
        <v>585</v>
      </c>
      <c r="V22" s="927" t="s">
        <v>585</v>
      </c>
      <c r="W22" s="927" t="s">
        <v>585</v>
      </c>
      <c r="X22" s="984" t="s">
        <v>585</v>
      </c>
      <c r="Y22" s="982"/>
    </row>
    <row r="23" spans="1:25" ht="14.4" customHeight="1" x14ac:dyDescent="0.3">
      <c r="A23" s="947" t="s">
        <v>6138</v>
      </c>
      <c r="B23" s="933">
        <v>2</v>
      </c>
      <c r="C23" s="934">
        <v>10.71</v>
      </c>
      <c r="D23" s="932">
        <v>19.5</v>
      </c>
      <c r="E23" s="935"/>
      <c r="F23" s="936"/>
      <c r="G23" s="921"/>
      <c r="H23" s="937">
        <v>2</v>
      </c>
      <c r="I23" s="938">
        <v>4.82</v>
      </c>
      <c r="J23" s="922">
        <v>6.5</v>
      </c>
      <c r="K23" s="939">
        <v>2.41</v>
      </c>
      <c r="L23" s="940">
        <v>5</v>
      </c>
      <c r="M23" s="940">
        <v>48</v>
      </c>
      <c r="N23" s="941">
        <v>16</v>
      </c>
      <c r="O23" s="940" t="s">
        <v>6102</v>
      </c>
      <c r="P23" s="942" t="s">
        <v>6137</v>
      </c>
      <c r="Q23" s="943">
        <f t="shared" si="0"/>
        <v>0</v>
      </c>
      <c r="R23" s="980">
        <f t="shared" si="0"/>
        <v>-5.8900000000000006</v>
      </c>
      <c r="S23" s="943">
        <f t="shared" si="1"/>
        <v>2</v>
      </c>
      <c r="T23" s="980">
        <f t="shared" si="2"/>
        <v>4.82</v>
      </c>
      <c r="U23" s="987">
        <v>32</v>
      </c>
      <c r="V23" s="933">
        <v>13</v>
      </c>
      <c r="W23" s="933">
        <v>-19</v>
      </c>
      <c r="X23" s="985">
        <v>0.40625</v>
      </c>
      <c r="Y23" s="983"/>
    </row>
    <row r="24" spans="1:25" ht="14.4" customHeight="1" x14ac:dyDescent="0.3">
      <c r="A24" s="946" t="s">
        <v>6139</v>
      </c>
      <c r="B24" s="927">
        <v>17</v>
      </c>
      <c r="C24" s="928">
        <v>55.02</v>
      </c>
      <c r="D24" s="929">
        <v>9.1</v>
      </c>
      <c r="E24" s="913">
        <v>18</v>
      </c>
      <c r="F24" s="914">
        <v>27.03</v>
      </c>
      <c r="G24" s="915">
        <v>3.9</v>
      </c>
      <c r="H24" s="917">
        <v>14</v>
      </c>
      <c r="I24" s="911">
        <v>25.63</v>
      </c>
      <c r="J24" s="912">
        <v>5.6</v>
      </c>
      <c r="K24" s="916">
        <v>1.67</v>
      </c>
      <c r="L24" s="917">
        <v>3</v>
      </c>
      <c r="M24" s="917">
        <v>27</v>
      </c>
      <c r="N24" s="918">
        <v>9</v>
      </c>
      <c r="O24" s="917" t="s">
        <v>6102</v>
      </c>
      <c r="P24" s="931" t="s">
        <v>6140</v>
      </c>
      <c r="Q24" s="919">
        <f t="shared" si="0"/>
        <v>-3</v>
      </c>
      <c r="R24" s="979">
        <f t="shared" si="0"/>
        <v>-29.390000000000004</v>
      </c>
      <c r="S24" s="919">
        <f t="shared" si="1"/>
        <v>-4</v>
      </c>
      <c r="T24" s="979">
        <f t="shared" si="2"/>
        <v>-1.4000000000000021</v>
      </c>
      <c r="U24" s="986">
        <v>126</v>
      </c>
      <c r="V24" s="927">
        <v>78.399999999999991</v>
      </c>
      <c r="W24" s="927">
        <v>-47.600000000000009</v>
      </c>
      <c r="X24" s="984">
        <v>0.62222222222222212</v>
      </c>
      <c r="Y24" s="982">
        <v>27</v>
      </c>
    </row>
    <row r="25" spans="1:25" ht="14.4" customHeight="1" x14ac:dyDescent="0.3">
      <c r="A25" s="946" t="s">
        <v>6141</v>
      </c>
      <c r="B25" s="923">
        <v>1</v>
      </c>
      <c r="C25" s="924">
        <v>0.62</v>
      </c>
      <c r="D25" s="925">
        <v>2</v>
      </c>
      <c r="E25" s="930"/>
      <c r="F25" s="911"/>
      <c r="G25" s="912"/>
      <c r="H25" s="917"/>
      <c r="I25" s="911"/>
      <c r="J25" s="912"/>
      <c r="K25" s="916">
        <v>0.62</v>
      </c>
      <c r="L25" s="917">
        <v>2</v>
      </c>
      <c r="M25" s="917">
        <v>21</v>
      </c>
      <c r="N25" s="918">
        <v>7</v>
      </c>
      <c r="O25" s="917" t="s">
        <v>6102</v>
      </c>
      <c r="P25" s="931" t="s">
        <v>6142</v>
      </c>
      <c r="Q25" s="919">
        <f t="shared" si="0"/>
        <v>-1</v>
      </c>
      <c r="R25" s="979">
        <f t="shared" si="0"/>
        <v>-0.62</v>
      </c>
      <c r="S25" s="919">
        <f t="shared" si="1"/>
        <v>0</v>
      </c>
      <c r="T25" s="979">
        <f t="shared" si="2"/>
        <v>0</v>
      </c>
      <c r="U25" s="986" t="s">
        <v>585</v>
      </c>
      <c r="V25" s="927" t="s">
        <v>585</v>
      </c>
      <c r="W25" s="927" t="s">
        <v>585</v>
      </c>
      <c r="X25" s="984" t="s">
        <v>585</v>
      </c>
      <c r="Y25" s="982"/>
    </row>
    <row r="26" spans="1:25" ht="14.4" customHeight="1" x14ac:dyDescent="0.3">
      <c r="A26" s="946" t="s">
        <v>6143</v>
      </c>
      <c r="B26" s="923">
        <v>2</v>
      </c>
      <c r="C26" s="924">
        <v>2.16</v>
      </c>
      <c r="D26" s="925">
        <v>5</v>
      </c>
      <c r="E26" s="930"/>
      <c r="F26" s="911"/>
      <c r="G26" s="912"/>
      <c r="H26" s="917"/>
      <c r="I26" s="911"/>
      <c r="J26" s="912"/>
      <c r="K26" s="916">
        <v>1.06</v>
      </c>
      <c r="L26" s="917">
        <v>4</v>
      </c>
      <c r="M26" s="917">
        <v>33</v>
      </c>
      <c r="N26" s="918">
        <v>11</v>
      </c>
      <c r="O26" s="917" t="s">
        <v>6102</v>
      </c>
      <c r="P26" s="931" t="s">
        <v>6144</v>
      </c>
      <c r="Q26" s="919">
        <f t="shared" si="0"/>
        <v>-2</v>
      </c>
      <c r="R26" s="979">
        <f t="shared" si="0"/>
        <v>-2.16</v>
      </c>
      <c r="S26" s="919">
        <f t="shared" si="1"/>
        <v>0</v>
      </c>
      <c r="T26" s="979">
        <f t="shared" si="2"/>
        <v>0</v>
      </c>
      <c r="U26" s="986" t="s">
        <v>585</v>
      </c>
      <c r="V26" s="927" t="s">
        <v>585</v>
      </c>
      <c r="W26" s="927" t="s">
        <v>585</v>
      </c>
      <c r="X26" s="984" t="s">
        <v>585</v>
      </c>
      <c r="Y26" s="982"/>
    </row>
    <row r="27" spans="1:25" ht="14.4" customHeight="1" x14ac:dyDescent="0.3">
      <c r="A27" s="946" t="s">
        <v>6145</v>
      </c>
      <c r="B27" s="927">
        <v>2</v>
      </c>
      <c r="C27" s="928">
        <v>0.87</v>
      </c>
      <c r="D27" s="929">
        <v>1</v>
      </c>
      <c r="E27" s="930">
        <v>4</v>
      </c>
      <c r="F27" s="911">
        <v>1.69</v>
      </c>
      <c r="G27" s="912">
        <v>2.2999999999999998</v>
      </c>
      <c r="H27" s="913">
        <v>5</v>
      </c>
      <c r="I27" s="914">
        <v>2.69</v>
      </c>
      <c r="J27" s="920">
        <v>2.2000000000000002</v>
      </c>
      <c r="K27" s="916">
        <v>0.42</v>
      </c>
      <c r="L27" s="917">
        <v>1</v>
      </c>
      <c r="M27" s="917">
        <v>5</v>
      </c>
      <c r="N27" s="918">
        <v>2</v>
      </c>
      <c r="O27" s="917" t="s">
        <v>6102</v>
      </c>
      <c r="P27" s="931" t="s">
        <v>6146</v>
      </c>
      <c r="Q27" s="919">
        <f t="shared" si="0"/>
        <v>3</v>
      </c>
      <c r="R27" s="979">
        <f t="shared" si="0"/>
        <v>1.8199999999999998</v>
      </c>
      <c r="S27" s="919">
        <f t="shared" si="1"/>
        <v>1</v>
      </c>
      <c r="T27" s="979">
        <f t="shared" si="2"/>
        <v>1</v>
      </c>
      <c r="U27" s="986">
        <v>10</v>
      </c>
      <c r="V27" s="927">
        <v>11</v>
      </c>
      <c r="W27" s="927">
        <v>1</v>
      </c>
      <c r="X27" s="984">
        <v>1.1000000000000001</v>
      </c>
      <c r="Y27" s="982">
        <v>2</v>
      </c>
    </row>
    <row r="28" spans="1:25" ht="14.4" customHeight="1" x14ac:dyDescent="0.3">
      <c r="A28" s="946" t="s">
        <v>6147</v>
      </c>
      <c r="B28" s="927"/>
      <c r="C28" s="928"/>
      <c r="D28" s="929"/>
      <c r="E28" s="930">
        <v>2</v>
      </c>
      <c r="F28" s="911">
        <v>32.31</v>
      </c>
      <c r="G28" s="912">
        <v>6</v>
      </c>
      <c r="H28" s="913">
        <v>2</v>
      </c>
      <c r="I28" s="914">
        <v>25.91</v>
      </c>
      <c r="J28" s="915">
        <v>11</v>
      </c>
      <c r="K28" s="916">
        <v>17.2</v>
      </c>
      <c r="L28" s="917">
        <v>4</v>
      </c>
      <c r="M28" s="917">
        <v>39</v>
      </c>
      <c r="N28" s="918">
        <v>13</v>
      </c>
      <c r="O28" s="917" t="s">
        <v>4959</v>
      </c>
      <c r="P28" s="931" t="s">
        <v>6148</v>
      </c>
      <c r="Q28" s="919">
        <f t="shared" si="0"/>
        <v>2</v>
      </c>
      <c r="R28" s="979">
        <f t="shared" si="0"/>
        <v>25.91</v>
      </c>
      <c r="S28" s="919">
        <f t="shared" si="1"/>
        <v>0</v>
      </c>
      <c r="T28" s="979">
        <f t="shared" si="2"/>
        <v>-6.4000000000000021</v>
      </c>
      <c r="U28" s="986">
        <v>26</v>
      </c>
      <c r="V28" s="927">
        <v>22</v>
      </c>
      <c r="W28" s="927">
        <v>-4</v>
      </c>
      <c r="X28" s="984">
        <v>0.84615384615384615</v>
      </c>
      <c r="Y28" s="982"/>
    </row>
    <row r="29" spans="1:25" ht="14.4" customHeight="1" x14ac:dyDescent="0.3">
      <c r="A29" s="946" t="s">
        <v>6149</v>
      </c>
      <c r="B29" s="927"/>
      <c r="C29" s="928"/>
      <c r="D29" s="929"/>
      <c r="E29" s="930"/>
      <c r="F29" s="911"/>
      <c r="G29" s="912"/>
      <c r="H29" s="913">
        <v>1</v>
      </c>
      <c r="I29" s="914">
        <v>16.100000000000001</v>
      </c>
      <c r="J29" s="915">
        <v>17</v>
      </c>
      <c r="K29" s="916">
        <v>16.100000000000001</v>
      </c>
      <c r="L29" s="917">
        <v>7</v>
      </c>
      <c r="M29" s="917">
        <v>63</v>
      </c>
      <c r="N29" s="918">
        <v>21</v>
      </c>
      <c r="O29" s="917" t="s">
        <v>6102</v>
      </c>
      <c r="P29" s="931" t="s">
        <v>6150</v>
      </c>
      <c r="Q29" s="919">
        <f t="shared" si="0"/>
        <v>1</v>
      </c>
      <c r="R29" s="979">
        <f t="shared" si="0"/>
        <v>16.100000000000001</v>
      </c>
      <c r="S29" s="919">
        <f t="shared" si="1"/>
        <v>1</v>
      </c>
      <c r="T29" s="979">
        <f t="shared" si="2"/>
        <v>16.100000000000001</v>
      </c>
      <c r="U29" s="986">
        <v>21</v>
      </c>
      <c r="V29" s="927">
        <v>17</v>
      </c>
      <c r="W29" s="927">
        <v>-4</v>
      </c>
      <c r="X29" s="984">
        <v>0.80952380952380953</v>
      </c>
      <c r="Y29" s="982"/>
    </row>
    <row r="30" spans="1:25" ht="14.4" customHeight="1" x14ac:dyDescent="0.3">
      <c r="A30" s="946" t="s">
        <v>6151</v>
      </c>
      <c r="B30" s="927">
        <v>3</v>
      </c>
      <c r="C30" s="928">
        <v>24.86</v>
      </c>
      <c r="D30" s="929">
        <v>3.3</v>
      </c>
      <c r="E30" s="913">
        <v>3</v>
      </c>
      <c r="F30" s="914">
        <v>27.12</v>
      </c>
      <c r="G30" s="915">
        <v>5.3</v>
      </c>
      <c r="H30" s="917">
        <v>1</v>
      </c>
      <c r="I30" s="911">
        <v>7.79</v>
      </c>
      <c r="J30" s="912">
        <v>4</v>
      </c>
      <c r="K30" s="916">
        <v>9.31</v>
      </c>
      <c r="L30" s="917">
        <v>5</v>
      </c>
      <c r="M30" s="917">
        <v>48</v>
      </c>
      <c r="N30" s="918">
        <v>16</v>
      </c>
      <c r="O30" s="917" t="s">
        <v>6102</v>
      </c>
      <c r="P30" s="931" t="s">
        <v>6152</v>
      </c>
      <c r="Q30" s="919">
        <f t="shared" si="0"/>
        <v>-2</v>
      </c>
      <c r="R30" s="979">
        <f t="shared" si="0"/>
        <v>-17.07</v>
      </c>
      <c r="S30" s="919">
        <f t="shared" si="1"/>
        <v>-2</v>
      </c>
      <c r="T30" s="979">
        <f t="shared" si="2"/>
        <v>-19.330000000000002</v>
      </c>
      <c r="U30" s="986">
        <v>16</v>
      </c>
      <c r="V30" s="927">
        <v>4</v>
      </c>
      <c r="W30" s="927">
        <v>-12</v>
      </c>
      <c r="X30" s="984">
        <v>0.25</v>
      </c>
      <c r="Y30" s="982"/>
    </row>
    <row r="31" spans="1:25" ht="14.4" customHeight="1" x14ac:dyDescent="0.3">
      <c r="A31" s="946" t="s">
        <v>6153</v>
      </c>
      <c r="B31" s="927">
        <v>2</v>
      </c>
      <c r="C31" s="928">
        <v>8.4499999999999993</v>
      </c>
      <c r="D31" s="929">
        <v>3</v>
      </c>
      <c r="E31" s="913">
        <v>2</v>
      </c>
      <c r="F31" s="914">
        <v>8.39</v>
      </c>
      <c r="G31" s="915">
        <v>3.5</v>
      </c>
      <c r="H31" s="917"/>
      <c r="I31" s="911"/>
      <c r="J31" s="912"/>
      <c r="K31" s="916">
        <v>4.2300000000000004</v>
      </c>
      <c r="L31" s="917">
        <v>2</v>
      </c>
      <c r="M31" s="917">
        <v>21</v>
      </c>
      <c r="N31" s="918">
        <v>7</v>
      </c>
      <c r="O31" s="917" t="s">
        <v>6102</v>
      </c>
      <c r="P31" s="931" t="s">
        <v>6154</v>
      </c>
      <c r="Q31" s="919">
        <f t="shared" si="0"/>
        <v>-2</v>
      </c>
      <c r="R31" s="979">
        <f t="shared" si="0"/>
        <v>-8.4499999999999993</v>
      </c>
      <c r="S31" s="919">
        <f t="shared" si="1"/>
        <v>-2</v>
      </c>
      <c r="T31" s="979">
        <f t="shared" si="2"/>
        <v>-8.39</v>
      </c>
      <c r="U31" s="986" t="s">
        <v>585</v>
      </c>
      <c r="V31" s="927" t="s">
        <v>585</v>
      </c>
      <c r="W31" s="927" t="s">
        <v>585</v>
      </c>
      <c r="X31" s="984" t="s">
        <v>585</v>
      </c>
      <c r="Y31" s="982"/>
    </row>
    <row r="32" spans="1:25" ht="14.4" customHeight="1" x14ac:dyDescent="0.3">
      <c r="A32" s="946" t="s">
        <v>6155</v>
      </c>
      <c r="B32" s="923">
        <v>1</v>
      </c>
      <c r="C32" s="924">
        <v>1.36</v>
      </c>
      <c r="D32" s="925">
        <v>3</v>
      </c>
      <c r="E32" s="930"/>
      <c r="F32" s="911"/>
      <c r="G32" s="912"/>
      <c r="H32" s="917"/>
      <c r="I32" s="911"/>
      <c r="J32" s="912"/>
      <c r="K32" s="916">
        <v>2.5299999999999998</v>
      </c>
      <c r="L32" s="917">
        <v>6</v>
      </c>
      <c r="M32" s="917">
        <v>54</v>
      </c>
      <c r="N32" s="918">
        <v>18</v>
      </c>
      <c r="O32" s="917" t="s">
        <v>6102</v>
      </c>
      <c r="P32" s="931" t="s">
        <v>6156</v>
      </c>
      <c r="Q32" s="919">
        <f t="shared" si="0"/>
        <v>-1</v>
      </c>
      <c r="R32" s="979">
        <f t="shared" si="0"/>
        <v>-1.36</v>
      </c>
      <c r="S32" s="919">
        <f t="shared" si="1"/>
        <v>0</v>
      </c>
      <c r="T32" s="979">
        <f t="shared" si="2"/>
        <v>0</v>
      </c>
      <c r="U32" s="986" t="s">
        <v>585</v>
      </c>
      <c r="V32" s="927" t="s">
        <v>585</v>
      </c>
      <c r="W32" s="927" t="s">
        <v>585</v>
      </c>
      <c r="X32" s="984" t="s">
        <v>585</v>
      </c>
      <c r="Y32" s="982"/>
    </row>
    <row r="33" spans="1:25" ht="14.4" customHeight="1" x14ac:dyDescent="0.3">
      <c r="A33" s="946" t="s">
        <v>6157</v>
      </c>
      <c r="B33" s="923">
        <v>1</v>
      </c>
      <c r="C33" s="924">
        <v>1.92</v>
      </c>
      <c r="D33" s="925">
        <v>7</v>
      </c>
      <c r="E33" s="930"/>
      <c r="F33" s="911"/>
      <c r="G33" s="912"/>
      <c r="H33" s="917"/>
      <c r="I33" s="911"/>
      <c r="J33" s="912"/>
      <c r="K33" s="916">
        <v>1.92</v>
      </c>
      <c r="L33" s="917">
        <v>3</v>
      </c>
      <c r="M33" s="917">
        <v>24</v>
      </c>
      <c r="N33" s="918">
        <v>8</v>
      </c>
      <c r="O33" s="917" t="s">
        <v>6102</v>
      </c>
      <c r="P33" s="931" t="s">
        <v>6158</v>
      </c>
      <c r="Q33" s="919">
        <f t="shared" si="0"/>
        <v>-1</v>
      </c>
      <c r="R33" s="979">
        <f t="shared" si="0"/>
        <v>-1.92</v>
      </c>
      <c r="S33" s="919">
        <f t="shared" si="1"/>
        <v>0</v>
      </c>
      <c r="T33" s="979">
        <f t="shared" si="2"/>
        <v>0</v>
      </c>
      <c r="U33" s="986" t="s">
        <v>585</v>
      </c>
      <c r="V33" s="927" t="s">
        <v>585</v>
      </c>
      <c r="W33" s="927" t="s">
        <v>585</v>
      </c>
      <c r="X33" s="984" t="s">
        <v>585</v>
      </c>
      <c r="Y33" s="982"/>
    </row>
    <row r="34" spans="1:25" ht="14.4" customHeight="1" x14ac:dyDescent="0.3">
      <c r="A34" s="946" t="s">
        <v>6159</v>
      </c>
      <c r="B34" s="923">
        <v>1</v>
      </c>
      <c r="C34" s="924">
        <v>1.36</v>
      </c>
      <c r="D34" s="925">
        <v>4</v>
      </c>
      <c r="E34" s="930"/>
      <c r="F34" s="911"/>
      <c r="G34" s="912"/>
      <c r="H34" s="917"/>
      <c r="I34" s="911"/>
      <c r="J34" s="912"/>
      <c r="K34" s="916">
        <v>1.36</v>
      </c>
      <c r="L34" s="917">
        <v>3</v>
      </c>
      <c r="M34" s="917">
        <v>30</v>
      </c>
      <c r="N34" s="918">
        <v>10</v>
      </c>
      <c r="O34" s="917" t="s">
        <v>6102</v>
      </c>
      <c r="P34" s="931" t="s">
        <v>6160</v>
      </c>
      <c r="Q34" s="919">
        <f t="shared" si="0"/>
        <v>-1</v>
      </c>
      <c r="R34" s="979">
        <f t="shared" si="0"/>
        <v>-1.36</v>
      </c>
      <c r="S34" s="919">
        <f t="shared" si="1"/>
        <v>0</v>
      </c>
      <c r="T34" s="979">
        <f t="shared" si="2"/>
        <v>0</v>
      </c>
      <c r="U34" s="986" t="s">
        <v>585</v>
      </c>
      <c r="V34" s="927" t="s">
        <v>585</v>
      </c>
      <c r="W34" s="927" t="s">
        <v>585</v>
      </c>
      <c r="X34" s="984" t="s">
        <v>585</v>
      </c>
      <c r="Y34" s="982"/>
    </row>
    <row r="35" spans="1:25" ht="14.4" customHeight="1" x14ac:dyDescent="0.3">
      <c r="A35" s="946" t="s">
        <v>6161</v>
      </c>
      <c r="B35" s="923">
        <v>7</v>
      </c>
      <c r="C35" s="924">
        <v>19.649999999999999</v>
      </c>
      <c r="D35" s="925">
        <v>5.3</v>
      </c>
      <c r="E35" s="930">
        <v>3</v>
      </c>
      <c r="F35" s="911">
        <v>9</v>
      </c>
      <c r="G35" s="912">
        <v>10.3</v>
      </c>
      <c r="H35" s="917">
        <v>4</v>
      </c>
      <c r="I35" s="911">
        <v>13.72</v>
      </c>
      <c r="J35" s="920">
        <v>14.3</v>
      </c>
      <c r="K35" s="916">
        <v>2.69</v>
      </c>
      <c r="L35" s="917">
        <v>3</v>
      </c>
      <c r="M35" s="917">
        <v>30</v>
      </c>
      <c r="N35" s="918">
        <v>10</v>
      </c>
      <c r="O35" s="917" t="s">
        <v>6102</v>
      </c>
      <c r="P35" s="931" t="s">
        <v>6162</v>
      </c>
      <c r="Q35" s="919">
        <f t="shared" si="0"/>
        <v>-3</v>
      </c>
      <c r="R35" s="979">
        <f t="shared" si="0"/>
        <v>-5.9299999999999979</v>
      </c>
      <c r="S35" s="919">
        <f t="shared" si="1"/>
        <v>1</v>
      </c>
      <c r="T35" s="979">
        <f t="shared" si="2"/>
        <v>4.7200000000000006</v>
      </c>
      <c r="U35" s="986">
        <v>40</v>
      </c>
      <c r="V35" s="927">
        <v>57.2</v>
      </c>
      <c r="W35" s="927">
        <v>17.200000000000003</v>
      </c>
      <c r="X35" s="984">
        <v>1.4300000000000002</v>
      </c>
      <c r="Y35" s="982">
        <v>26</v>
      </c>
    </row>
    <row r="36" spans="1:25" ht="14.4" customHeight="1" x14ac:dyDescent="0.3">
      <c r="A36" s="946" t="s">
        <v>6163</v>
      </c>
      <c r="B36" s="923">
        <v>1</v>
      </c>
      <c r="C36" s="924">
        <v>3.49</v>
      </c>
      <c r="D36" s="925">
        <v>27</v>
      </c>
      <c r="E36" s="930"/>
      <c r="F36" s="911"/>
      <c r="G36" s="912"/>
      <c r="H36" s="917"/>
      <c r="I36" s="911"/>
      <c r="J36" s="912"/>
      <c r="K36" s="916">
        <v>2.74</v>
      </c>
      <c r="L36" s="917">
        <v>2</v>
      </c>
      <c r="M36" s="917">
        <v>21</v>
      </c>
      <c r="N36" s="918">
        <v>7</v>
      </c>
      <c r="O36" s="917" t="s">
        <v>6102</v>
      </c>
      <c r="P36" s="931" t="s">
        <v>6164</v>
      </c>
      <c r="Q36" s="919">
        <f t="shared" si="0"/>
        <v>-1</v>
      </c>
      <c r="R36" s="979">
        <f t="shared" si="0"/>
        <v>-3.49</v>
      </c>
      <c r="S36" s="919">
        <f t="shared" si="1"/>
        <v>0</v>
      </c>
      <c r="T36" s="979">
        <f t="shared" si="2"/>
        <v>0</v>
      </c>
      <c r="U36" s="986" t="s">
        <v>585</v>
      </c>
      <c r="V36" s="927" t="s">
        <v>585</v>
      </c>
      <c r="W36" s="927" t="s">
        <v>585</v>
      </c>
      <c r="X36" s="984" t="s">
        <v>585</v>
      </c>
      <c r="Y36" s="982"/>
    </row>
    <row r="37" spans="1:25" ht="14.4" customHeight="1" x14ac:dyDescent="0.3">
      <c r="A37" s="946" t="s">
        <v>6165</v>
      </c>
      <c r="B37" s="923">
        <v>2</v>
      </c>
      <c r="C37" s="924">
        <v>18.52</v>
      </c>
      <c r="D37" s="925">
        <v>9</v>
      </c>
      <c r="E37" s="930">
        <v>1</v>
      </c>
      <c r="F37" s="911">
        <v>13.07</v>
      </c>
      <c r="G37" s="912">
        <v>28</v>
      </c>
      <c r="H37" s="917">
        <v>1</v>
      </c>
      <c r="I37" s="911">
        <v>5.53</v>
      </c>
      <c r="J37" s="912">
        <v>6</v>
      </c>
      <c r="K37" s="916">
        <v>6.37</v>
      </c>
      <c r="L37" s="917">
        <v>7</v>
      </c>
      <c r="M37" s="917">
        <v>60</v>
      </c>
      <c r="N37" s="918">
        <v>20</v>
      </c>
      <c r="O37" s="917" t="s">
        <v>6102</v>
      </c>
      <c r="P37" s="931" t="s">
        <v>6166</v>
      </c>
      <c r="Q37" s="919">
        <f t="shared" si="0"/>
        <v>-1</v>
      </c>
      <c r="R37" s="979">
        <f t="shared" si="0"/>
        <v>-12.989999999999998</v>
      </c>
      <c r="S37" s="919">
        <f t="shared" si="1"/>
        <v>0</v>
      </c>
      <c r="T37" s="979">
        <f t="shared" si="2"/>
        <v>-7.54</v>
      </c>
      <c r="U37" s="986">
        <v>20</v>
      </c>
      <c r="V37" s="927">
        <v>6</v>
      </c>
      <c r="W37" s="927">
        <v>-14</v>
      </c>
      <c r="X37" s="984">
        <v>0.3</v>
      </c>
      <c r="Y37" s="982"/>
    </row>
    <row r="38" spans="1:25" ht="14.4" customHeight="1" x14ac:dyDescent="0.3">
      <c r="A38" s="946" t="s">
        <v>6167</v>
      </c>
      <c r="B38" s="927"/>
      <c r="C38" s="928"/>
      <c r="D38" s="929"/>
      <c r="E38" s="930"/>
      <c r="F38" s="911"/>
      <c r="G38" s="912"/>
      <c r="H38" s="913">
        <v>1</v>
      </c>
      <c r="I38" s="914">
        <v>1.8</v>
      </c>
      <c r="J38" s="915">
        <v>2</v>
      </c>
      <c r="K38" s="916">
        <v>4.2</v>
      </c>
      <c r="L38" s="917">
        <v>5</v>
      </c>
      <c r="M38" s="917">
        <v>45</v>
      </c>
      <c r="N38" s="918">
        <v>15</v>
      </c>
      <c r="O38" s="917" t="s">
        <v>6102</v>
      </c>
      <c r="P38" s="931" t="s">
        <v>6168</v>
      </c>
      <c r="Q38" s="919">
        <f t="shared" si="0"/>
        <v>1</v>
      </c>
      <c r="R38" s="979">
        <f t="shared" si="0"/>
        <v>1.8</v>
      </c>
      <c r="S38" s="919">
        <f t="shared" si="1"/>
        <v>1</v>
      </c>
      <c r="T38" s="979">
        <f t="shared" si="2"/>
        <v>1.8</v>
      </c>
      <c r="U38" s="986">
        <v>15</v>
      </c>
      <c r="V38" s="927">
        <v>2</v>
      </c>
      <c r="W38" s="927">
        <v>-13</v>
      </c>
      <c r="X38" s="984">
        <v>0.13333333333333333</v>
      </c>
      <c r="Y38" s="982"/>
    </row>
    <row r="39" spans="1:25" ht="14.4" customHeight="1" x14ac:dyDescent="0.3">
      <c r="A39" s="946" t="s">
        <v>6169</v>
      </c>
      <c r="B39" s="927"/>
      <c r="C39" s="928"/>
      <c r="D39" s="929"/>
      <c r="E39" s="913">
        <v>1</v>
      </c>
      <c r="F39" s="914">
        <v>2.4</v>
      </c>
      <c r="G39" s="915">
        <v>5</v>
      </c>
      <c r="H39" s="917"/>
      <c r="I39" s="911"/>
      <c r="J39" s="912"/>
      <c r="K39" s="916">
        <v>2.25</v>
      </c>
      <c r="L39" s="917">
        <v>5</v>
      </c>
      <c r="M39" s="917">
        <v>42</v>
      </c>
      <c r="N39" s="918">
        <v>14</v>
      </c>
      <c r="O39" s="917" t="s">
        <v>6102</v>
      </c>
      <c r="P39" s="931" t="s">
        <v>6170</v>
      </c>
      <c r="Q39" s="919">
        <f t="shared" si="0"/>
        <v>0</v>
      </c>
      <c r="R39" s="979">
        <f t="shared" si="0"/>
        <v>0</v>
      </c>
      <c r="S39" s="919">
        <f t="shared" si="1"/>
        <v>-1</v>
      </c>
      <c r="T39" s="979">
        <f t="shared" si="2"/>
        <v>-2.4</v>
      </c>
      <c r="U39" s="986" t="s">
        <v>585</v>
      </c>
      <c r="V39" s="927" t="s">
        <v>585</v>
      </c>
      <c r="W39" s="927" t="s">
        <v>585</v>
      </c>
      <c r="X39" s="984" t="s">
        <v>585</v>
      </c>
      <c r="Y39" s="982"/>
    </row>
    <row r="40" spans="1:25" ht="14.4" customHeight="1" x14ac:dyDescent="0.3">
      <c r="A40" s="946" t="s">
        <v>6171</v>
      </c>
      <c r="B40" s="927"/>
      <c r="C40" s="928"/>
      <c r="D40" s="929"/>
      <c r="E40" s="930"/>
      <c r="F40" s="911"/>
      <c r="G40" s="912"/>
      <c r="H40" s="913">
        <v>1</v>
      </c>
      <c r="I40" s="914">
        <v>2.09</v>
      </c>
      <c r="J40" s="920">
        <v>30</v>
      </c>
      <c r="K40" s="916">
        <v>1.07</v>
      </c>
      <c r="L40" s="917">
        <v>3</v>
      </c>
      <c r="M40" s="917">
        <v>30</v>
      </c>
      <c r="N40" s="918">
        <v>10</v>
      </c>
      <c r="O40" s="917" t="s">
        <v>6102</v>
      </c>
      <c r="P40" s="931" t="s">
        <v>6172</v>
      </c>
      <c r="Q40" s="919">
        <f t="shared" si="0"/>
        <v>1</v>
      </c>
      <c r="R40" s="979">
        <f t="shared" si="0"/>
        <v>2.09</v>
      </c>
      <c r="S40" s="919">
        <f t="shared" si="1"/>
        <v>1</v>
      </c>
      <c r="T40" s="979">
        <f t="shared" si="2"/>
        <v>2.09</v>
      </c>
      <c r="U40" s="986">
        <v>10</v>
      </c>
      <c r="V40" s="927">
        <v>30</v>
      </c>
      <c r="W40" s="927">
        <v>20</v>
      </c>
      <c r="X40" s="984">
        <v>3</v>
      </c>
      <c r="Y40" s="982">
        <v>20</v>
      </c>
    </row>
    <row r="41" spans="1:25" ht="14.4" customHeight="1" x14ac:dyDescent="0.3">
      <c r="A41" s="946" t="s">
        <v>6173</v>
      </c>
      <c r="B41" s="927"/>
      <c r="C41" s="928"/>
      <c r="D41" s="929"/>
      <c r="E41" s="913">
        <v>1</v>
      </c>
      <c r="F41" s="914">
        <v>1.21</v>
      </c>
      <c r="G41" s="915">
        <v>1</v>
      </c>
      <c r="H41" s="917"/>
      <c r="I41" s="911"/>
      <c r="J41" s="912"/>
      <c r="K41" s="916">
        <v>0.62</v>
      </c>
      <c r="L41" s="917">
        <v>2</v>
      </c>
      <c r="M41" s="917">
        <v>21</v>
      </c>
      <c r="N41" s="918">
        <v>7</v>
      </c>
      <c r="O41" s="917" t="s">
        <v>6102</v>
      </c>
      <c r="P41" s="931" t="s">
        <v>6174</v>
      </c>
      <c r="Q41" s="919">
        <f t="shared" si="0"/>
        <v>0</v>
      </c>
      <c r="R41" s="979">
        <f t="shared" si="0"/>
        <v>0</v>
      </c>
      <c r="S41" s="919">
        <f t="shared" si="1"/>
        <v>-1</v>
      </c>
      <c r="T41" s="979">
        <f t="shared" si="2"/>
        <v>-1.21</v>
      </c>
      <c r="U41" s="986" t="s">
        <v>585</v>
      </c>
      <c r="V41" s="927" t="s">
        <v>585</v>
      </c>
      <c r="W41" s="927" t="s">
        <v>585</v>
      </c>
      <c r="X41" s="984" t="s">
        <v>585</v>
      </c>
      <c r="Y41" s="982"/>
    </row>
    <row r="42" spans="1:25" ht="14.4" customHeight="1" x14ac:dyDescent="0.3">
      <c r="A42" s="946" t="s">
        <v>6175</v>
      </c>
      <c r="B42" s="927"/>
      <c r="C42" s="928"/>
      <c r="D42" s="929"/>
      <c r="E42" s="913">
        <v>1</v>
      </c>
      <c r="F42" s="914">
        <v>4.84</v>
      </c>
      <c r="G42" s="915">
        <v>4</v>
      </c>
      <c r="H42" s="917"/>
      <c r="I42" s="911"/>
      <c r="J42" s="912"/>
      <c r="K42" s="916">
        <v>5.72</v>
      </c>
      <c r="L42" s="917">
        <v>5</v>
      </c>
      <c r="M42" s="917">
        <v>42</v>
      </c>
      <c r="N42" s="918">
        <v>14</v>
      </c>
      <c r="O42" s="917" t="s">
        <v>6102</v>
      </c>
      <c r="P42" s="931" t="s">
        <v>6176</v>
      </c>
      <c r="Q42" s="919">
        <f t="shared" si="0"/>
        <v>0</v>
      </c>
      <c r="R42" s="979">
        <f t="shared" si="0"/>
        <v>0</v>
      </c>
      <c r="S42" s="919">
        <f t="shared" si="1"/>
        <v>-1</v>
      </c>
      <c r="T42" s="979">
        <f t="shared" si="2"/>
        <v>-4.84</v>
      </c>
      <c r="U42" s="986" t="s">
        <v>585</v>
      </c>
      <c r="V42" s="927" t="s">
        <v>585</v>
      </c>
      <c r="W42" s="927" t="s">
        <v>585</v>
      </c>
      <c r="X42" s="984" t="s">
        <v>585</v>
      </c>
      <c r="Y42" s="982"/>
    </row>
    <row r="43" spans="1:25" ht="14.4" customHeight="1" x14ac:dyDescent="0.3">
      <c r="A43" s="946" t="s">
        <v>6177</v>
      </c>
      <c r="B43" s="923">
        <v>1</v>
      </c>
      <c r="C43" s="924">
        <v>3.31</v>
      </c>
      <c r="D43" s="925">
        <v>7</v>
      </c>
      <c r="E43" s="930"/>
      <c r="F43" s="911"/>
      <c r="G43" s="912"/>
      <c r="H43" s="917"/>
      <c r="I43" s="911"/>
      <c r="J43" s="912"/>
      <c r="K43" s="916">
        <v>0.53</v>
      </c>
      <c r="L43" s="917">
        <v>3</v>
      </c>
      <c r="M43" s="917">
        <v>24</v>
      </c>
      <c r="N43" s="918">
        <v>8</v>
      </c>
      <c r="O43" s="917" t="s">
        <v>6102</v>
      </c>
      <c r="P43" s="931" t="s">
        <v>6178</v>
      </c>
      <c r="Q43" s="919">
        <f t="shared" si="0"/>
        <v>-1</v>
      </c>
      <c r="R43" s="979">
        <f t="shared" si="0"/>
        <v>-3.31</v>
      </c>
      <c r="S43" s="919">
        <f t="shared" si="1"/>
        <v>0</v>
      </c>
      <c r="T43" s="979">
        <f t="shared" si="2"/>
        <v>0</v>
      </c>
      <c r="U43" s="986" t="s">
        <v>585</v>
      </c>
      <c r="V43" s="927" t="s">
        <v>585</v>
      </c>
      <c r="W43" s="927" t="s">
        <v>585</v>
      </c>
      <c r="X43" s="984" t="s">
        <v>585</v>
      </c>
      <c r="Y43" s="982"/>
    </row>
    <row r="44" spans="1:25" ht="14.4" customHeight="1" x14ac:dyDescent="0.3">
      <c r="A44" s="946" t="s">
        <v>6179</v>
      </c>
      <c r="B44" s="927"/>
      <c r="C44" s="928"/>
      <c r="D44" s="929"/>
      <c r="E44" s="913">
        <v>1</v>
      </c>
      <c r="F44" s="914">
        <v>4.49</v>
      </c>
      <c r="G44" s="915">
        <v>3</v>
      </c>
      <c r="H44" s="917"/>
      <c r="I44" s="911"/>
      <c r="J44" s="912"/>
      <c r="K44" s="916">
        <v>9.2200000000000006</v>
      </c>
      <c r="L44" s="917">
        <v>7</v>
      </c>
      <c r="M44" s="917">
        <v>66</v>
      </c>
      <c r="N44" s="918">
        <v>22</v>
      </c>
      <c r="O44" s="917" t="s">
        <v>6102</v>
      </c>
      <c r="P44" s="931" t="s">
        <v>6180</v>
      </c>
      <c r="Q44" s="919">
        <f t="shared" si="0"/>
        <v>0</v>
      </c>
      <c r="R44" s="979">
        <f t="shared" si="0"/>
        <v>0</v>
      </c>
      <c r="S44" s="919">
        <f t="shared" si="1"/>
        <v>-1</v>
      </c>
      <c r="T44" s="979">
        <f t="shared" si="2"/>
        <v>-4.49</v>
      </c>
      <c r="U44" s="986" t="s">
        <v>585</v>
      </c>
      <c r="V44" s="927" t="s">
        <v>585</v>
      </c>
      <c r="W44" s="927" t="s">
        <v>585</v>
      </c>
      <c r="X44" s="984" t="s">
        <v>585</v>
      </c>
      <c r="Y44" s="982"/>
    </row>
    <row r="45" spans="1:25" ht="14.4" customHeight="1" x14ac:dyDescent="0.3">
      <c r="A45" s="946" t="s">
        <v>6181</v>
      </c>
      <c r="B45" s="927"/>
      <c r="C45" s="928"/>
      <c r="D45" s="929"/>
      <c r="E45" s="930"/>
      <c r="F45" s="911"/>
      <c r="G45" s="912"/>
      <c r="H45" s="913">
        <v>1</v>
      </c>
      <c r="I45" s="914">
        <v>3.42</v>
      </c>
      <c r="J45" s="915">
        <v>10</v>
      </c>
      <c r="K45" s="916">
        <v>3.32</v>
      </c>
      <c r="L45" s="917">
        <v>5</v>
      </c>
      <c r="M45" s="917">
        <v>45</v>
      </c>
      <c r="N45" s="918">
        <v>15</v>
      </c>
      <c r="O45" s="917" t="s">
        <v>6102</v>
      </c>
      <c r="P45" s="931" t="s">
        <v>6182</v>
      </c>
      <c r="Q45" s="919">
        <f t="shared" si="0"/>
        <v>1</v>
      </c>
      <c r="R45" s="979">
        <f t="shared" si="0"/>
        <v>3.42</v>
      </c>
      <c r="S45" s="919">
        <f t="shared" si="1"/>
        <v>1</v>
      </c>
      <c r="T45" s="979">
        <f t="shared" si="2"/>
        <v>3.42</v>
      </c>
      <c r="U45" s="986">
        <v>15</v>
      </c>
      <c r="V45" s="927">
        <v>10</v>
      </c>
      <c r="W45" s="927">
        <v>-5</v>
      </c>
      <c r="X45" s="984">
        <v>0.66666666666666663</v>
      </c>
      <c r="Y45" s="982"/>
    </row>
    <row r="46" spans="1:25" ht="14.4" customHeight="1" x14ac:dyDescent="0.3">
      <c r="A46" s="946" t="s">
        <v>6183</v>
      </c>
      <c r="B46" s="927"/>
      <c r="C46" s="928"/>
      <c r="D46" s="929"/>
      <c r="E46" s="913">
        <v>1</v>
      </c>
      <c r="F46" s="914">
        <v>1.37</v>
      </c>
      <c r="G46" s="915">
        <v>2</v>
      </c>
      <c r="H46" s="917"/>
      <c r="I46" s="911"/>
      <c r="J46" s="912"/>
      <c r="K46" s="916">
        <v>1.83</v>
      </c>
      <c r="L46" s="917">
        <v>3</v>
      </c>
      <c r="M46" s="917">
        <v>30</v>
      </c>
      <c r="N46" s="918">
        <v>10</v>
      </c>
      <c r="O46" s="917" t="s">
        <v>6102</v>
      </c>
      <c r="P46" s="931" t="s">
        <v>6184</v>
      </c>
      <c r="Q46" s="919">
        <f t="shared" si="0"/>
        <v>0</v>
      </c>
      <c r="R46" s="979">
        <f t="shared" si="0"/>
        <v>0</v>
      </c>
      <c r="S46" s="919">
        <f t="shared" si="1"/>
        <v>-1</v>
      </c>
      <c r="T46" s="979">
        <f t="shared" si="2"/>
        <v>-1.37</v>
      </c>
      <c r="U46" s="986" t="s">
        <v>585</v>
      </c>
      <c r="V46" s="927" t="s">
        <v>585</v>
      </c>
      <c r="W46" s="927" t="s">
        <v>585</v>
      </c>
      <c r="X46" s="984" t="s">
        <v>585</v>
      </c>
      <c r="Y46" s="982"/>
    </row>
    <row r="47" spans="1:25" ht="14.4" customHeight="1" x14ac:dyDescent="0.3">
      <c r="A47" s="946" t="s">
        <v>6185</v>
      </c>
      <c r="B47" s="927">
        <v>1</v>
      </c>
      <c r="C47" s="928">
        <v>5.89</v>
      </c>
      <c r="D47" s="929">
        <v>7</v>
      </c>
      <c r="E47" s="913">
        <v>1</v>
      </c>
      <c r="F47" s="914">
        <v>6.44</v>
      </c>
      <c r="G47" s="915">
        <v>8</v>
      </c>
      <c r="H47" s="917"/>
      <c r="I47" s="911"/>
      <c r="J47" s="912"/>
      <c r="K47" s="916">
        <v>5.89</v>
      </c>
      <c r="L47" s="917">
        <v>7</v>
      </c>
      <c r="M47" s="917">
        <v>66</v>
      </c>
      <c r="N47" s="918">
        <v>22</v>
      </c>
      <c r="O47" s="917" t="s">
        <v>6102</v>
      </c>
      <c r="P47" s="931" t="s">
        <v>6186</v>
      </c>
      <c r="Q47" s="919">
        <f t="shared" si="0"/>
        <v>-1</v>
      </c>
      <c r="R47" s="979">
        <f t="shared" si="0"/>
        <v>-5.89</v>
      </c>
      <c r="S47" s="919">
        <f t="shared" si="1"/>
        <v>-1</v>
      </c>
      <c r="T47" s="979">
        <f t="shared" si="2"/>
        <v>-6.44</v>
      </c>
      <c r="U47" s="986" t="s">
        <v>585</v>
      </c>
      <c r="V47" s="927" t="s">
        <v>585</v>
      </c>
      <c r="W47" s="927" t="s">
        <v>585</v>
      </c>
      <c r="X47" s="984" t="s">
        <v>585</v>
      </c>
      <c r="Y47" s="982"/>
    </row>
    <row r="48" spans="1:25" ht="14.4" customHeight="1" x14ac:dyDescent="0.3">
      <c r="A48" s="946" t="s">
        <v>6187</v>
      </c>
      <c r="B48" s="923">
        <v>6</v>
      </c>
      <c r="C48" s="924">
        <v>11.14</v>
      </c>
      <c r="D48" s="925">
        <v>4.3</v>
      </c>
      <c r="E48" s="930">
        <v>3</v>
      </c>
      <c r="F48" s="911">
        <v>3.76</v>
      </c>
      <c r="G48" s="912">
        <v>2.2999999999999998</v>
      </c>
      <c r="H48" s="917">
        <v>4</v>
      </c>
      <c r="I48" s="911">
        <v>17.43</v>
      </c>
      <c r="J48" s="920">
        <v>17.3</v>
      </c>
      <c r="K48" s="916">
        <v>2.02</v>
      </c>
      <c r="L48" s="917">
        <v>4</v>
      </c>
      <c r="M48" s="917">
        <v>39</v>
      </c>
      <c r="N48" s="918">
        <v>13</v>
      </c>
      <c r="O48" s="917" t="s">
        <v>6102</v>
      </c>
      <c r="P48" s="931" t="s">
        <v>6188</v>
      </c>
      <c r="Q48" s="919">
        <f t="shared" si="0"/>
        <v>-2</v>
      </c>
      <c r="R48" s="979">
        <f t="shared" si="0"/>
        <v>6.2899999999999991</v>
      </c>
      <c r="S48" s="919">
        <f t="shared" si="1"/>
        <v>1</v>
      </c>
      <c r="T48" s="979">
        <f t="shared" si="2"/>
        <v>13.67</v>
      </c>
      <c r="U48" s="986">
        <v>52</v>
      </c>
      <c r="V48" s="927">
        <v>69.2</v>
      </c>
      <c r="W48" s="927">
        <v>17.200000000000003</v>
      </c>
      <c r="X48" s="984">
        <v>1.3307692307692309</v>
      </c>
      <c r="Y48" s="982">
        <v>43</v>
      </c>
    </row>
    <row r="49" spans="1:25" ht="14.4" customHeight="1" x14ac:dyDescent="0.3">
      <c r="A49" s="946" t="s">
        <v>6189</v>
      </c>
      <c r="B49" s="927">
        <v>1</v>
      </c>
      <c r="C49" s="928">
        <v>4.2</v>
      </c>
      <c r="D49" s="929">
        <v>1</v>
      </c>
      <c r="E49" s="913">
        <v>1</v>
      </c>
      <c r="F49" s="914">
        <v>5.29</v>
      </c>
      <c r="G49" s="915">
        <v>2</v>
      </c>
      <c r="H49" s="917"/>
      <c r="I49" s="911"/>
      <c r="J49" s="912"/>
      <c r="K49" s="916">
        <v>4.8499999999999996</v>
      </c>
      <c r="L49" s="917">
        <v>5</v>
      </c>
      <c r="M49" s="917">
        <v>48</v>
      </c>
      <c r="N49" s="918">
        <v>16</v>
      </c>
      <c r="O49" s="917" t="s">
        <v>6102</v>
      </c>
      <c r="P49" s="931" t="s">
        <v>6190</v>
      </c>
      <c r="Q49" s="919">
        <f t="shared" si="0"/>
        <v>-1</v>
      </c>
      <c r="R49" s="979">
        <f t="shared" si="0"/>
        <v>-4.2</v>
      </c>
      <c r="S49" s="919">
        <f t="shared" si="1"/>
        <v>-1</v>
      </c>
      <c r="T49" s="979">
        <f t="shared" si="2"/>
        <v>-5.29</v>
      </c>
      <c r="U49" s="986" t="s">
        <v>585</v>
      </c>
      <c r="V49" s="927" t="s">
        <v>585</v>
      </c>
      <c r="W49" s="927" t="s">
        <v>585</v>
      </c>
      <c r="X49" s="984" t="s">
        <v>585</v>
      </c>
      <c r="Y49" s="982"/>
    </row>
    <row r="50" spans="1:25" ht="14.4" customHeight="1" x14ac:dyDescent="0.3">
      <c r="A50" s="946" t="s">
        <v>6191</v>
      </c>
      <c r="B50" s="923">
        <v>4</v>
      </c>
      <c r="C50" s="924">
        <v>12.73</v>
      </c>
      <c r="D50" s="925">
        <v>2</v>
      </c>
      <c r="E50" s="930">
        <v>3</v>
      </c>
      <c r="F50" s="911">
        <v>8.1</v>
      </c>
      <c r="G50" s="912">
        <v>3.3</v>
      </c>
      <c r="H50" s="917">
        <v>1</v>
      </c>
      <c r="I50" s="911">
        <v>2.46</v>
      </c>
      <c r="J50" s="912">
        <v>3</v>
      </c>
      <c r="K50" s="916">
        <v>3.18</v>
      </c>
      <c r="L50" s="917">
        <v>4</v>
      </c>
      <c r="M50" s="917">
        <v>33</v>
      </c>
      <c r="N50" s="918">
        <v>11</v>
      </c>
      <c r="O50" s="917" t="s">
        <v>6102</v>
      </c>
      <c r="P50" s="931" t="s">
        <v>6192</v>
      </c>
      <c r="Q50" s="919">
        <f t="shared" si="0"/>
        <v>-3</v>
      </c>
      <c r="R50" s="979">
        <f t="shared" si="0"/>
        <v>-10.27</v>
      </c>
      <c r="S50" s="919">
        <f t="shared" si="1"/>
        <v>-2</v>
      </c>
      <c r="T50" s="979">
        <f t="shared" si="2"/>
        <v>-5.64</v>
      </c>
      <c r="U50" s="986">
        <v>11</v>
      </c>
      <c r="V50" s="927">
        <v>3</v>
      </c>
      <c r="W50" s="927">
        <v>-8</v>
      </c>
      <c r="X50" s="984">
        <v>0.27272727272727271</v>
      </c>
      <c r="Y50" s="982"/>
    </row>
    <row r="51" spans="1:25" ht="14.4" customHeight="1" x14ac:dyDescent="0.3">
      <c r="A51" s="946" t="s">
        <v>6193</v>
      </c>
      <c r="B51" s="927"/>
      <c r="C51" s="928"/>
      <c r="D51" s="929"/>
      <c r="E51" s="930"/>
      <c r="F51" s="911"/>
      <c r="G51" s="912"/>
      <c r="H51" s="913">
        <v>1</v>
      </c>
      <c r="I51" s="914">
        <v>1.51</v>
      </c>
      <c r="J51" s="915">
        <v>2</v>
      </c>
      <c r="K51" s="916">
        <v>1.48</v>
      </c>
      <c r="L51" s="917">
        <v>2</v>
      </c>
      <c r="M51" s="917">
        <v>21</v>
      </c>
      <c r="N51" s="918">
        <v>7</v>
      </c>
      <c r="O51" s="917" t="s">
        <v>6102</v>
      </c>
      <c r="P51" s="931" t="s">
        <v>6194</v>
      </c>
      <c r="Q51" s="919">
        <f t="shared" si="0"/>
        <v>1</v>
      </c>
      <c r="R51" s="979">
        <f t="shared" si="0"/>
        <v>1.51</v>
      </c>
      <c r="S51" s="919">
        <f t="shared" si="1"/>
        <v>1</v>
      </c>
      <c r="T51" s="979">
        <f t="shared" si="2"/>
        <v>1.51</v>
      </c>
      <c r="U51" s="986">
        <v>7</v>
      </c>
      <c r="V51" s="927">
        <v>2</v>
      </c>
      <c r="W51" s="927">
        <v>-5</v>
      </c>
      <c r="X51" s="984">
        <v>0.2857142857142857</v>
      </c>
      <c r="Y51" s="982"/>
    </row>
    <row r="52" spans="1:25" ht="14.4" customHeight="1" x14ac:dyDescent="0.3">
      <c r="A52" s="946" t="s">
        <v>6195</v>
      </c>
      <c r="B52" s="927"/>
      <c r="C52" s="928"/>
      <c r="D52" s="929"/>
      <c r="E52" s="930"/>
      <c r="F52" s="911"/>
      <c r="G52" s="912"/>
      <c r="H52" s="913">
        <v>1</v>
      </c>
      <c r="I52" s="914">
        <v>1.3</v>
      </c>
      <c r="J52" s="915">
        <v>2</v>
      </c>
      <c r="K52" s="916">
        <v>1.3</v>
      </c>
      <c r="L52" s="917">
        <v>2</v>
      </c>
      <c r="M52" s="917">
        <v>21</v>
      </c>
      <c r="N52" s="918">
        <v>7</v>
      </c>
      <c r="O52" s="917" t="s">
        <v>6102</v>
      </c>
      <c r="P52" s="931" t="s">
        <v>6196</v>
      </c>
      <c r="Q52" s="919">
        <f t="shared" si="0"/>
        <v>1</v>
      </c>
      <c r="R52" s="979">
        <f t="shared" si="0"/>
        <v>1.3</v>
      </c>
      <c r="S52" s="919">
        <f t="shared" si="1"/>
        <v>1</v>
      </c>
      <c r="T52" s="979">
        <f t="shared" si="2"/>
        <v>1.3</v>
      </c>
      <c r="U52" s="986">
        <v>7</v>
      </c>
      <c r="V52" s="927">
        <v>2</v>
      </c>
      <c r="W52" s="927">
        <v>-5</v>
      </c>
      <c r="X52" s="984">
        <v>0.2857142857142857</v>
      </c>
      <c r="Y52" s="982"/>
    </row>
    <row r="53" spans="1:25" ht="14.4" customHeight="1" x14ac:dyDescent="0.3">
      <c r="A53" s="946" t="s">
        <v>6197</v>
      </c>
      <c r="B53" s="923">
        <v>5</v>
      </c>
      <c r="C53" s="924">
        <v>2.67</v>
      </c>
      <c r="D53" s="925">
        <v>1.6</v>
      </c>
      <c r="E53" s="930">
        <v>2</v>
      </c>
      <c r="F53" s="911">
        <v>0.65</v>
      </c>
      <c r="G53" s="912">
        <v>1</v>
      </c>
      <c r="H53" s="917"/>
      <c r="I53" s="911"/>
      <c r="J53" s="912"/>
      <c r="K53" s="916">
        <v>0.85</v>
      </c>
      <c r="L53" s="917">
        <v>3</v>
      </c>
      <c r="M53" s="917">
        <v>24</v>
      </c>
      <c r="N53" s="918">
        <v>8</v>
      </c>
      <c r="O53" s="917" t="s">
        <v>6102</v>
      </c>
      <c r="P53" s="931" t="s">
        <v>6198</v>
      </c>
      <c r="Q53" s="919">
        <f t="shared" si="0"/>
        <v>-5</v>
      </c>
      <c r="R53" s="979">
        <f t="shared" si="0"/>
        <v>-2.67</v>
      </c>
      <c r="S53" s="919">
        <f t="shared" si="1"/>
        <v>-2</v>
      </c>
      <c r="T53" s="979">
        <f t="shared" si="2"/>
        <v>-0.65</v>
      </c>
      <c r="U53" s="986" t="s">
        <v>585</v>
      </c>
      <c r="V53" s="927" t="s">
        <v>585</v>
      </c>
      <c r="W53" s="927" t="s">
        <v>585</v>
      </c>
      <c r="X53" s="984" t="s">
        <v>585</v>
      </c>
      <c r="Y53" s="982"/>
    </row>
    <row r="54" spans="1:25" ht="14.4" customHeight="1" x14ac:dyDescent="0.3">
      <c r="A54" s="946" t="s">
        <v>6199</v>
      </c>
      <c r="B54" s="927"/>
      <c r="C54" s="928"/>
      <c r="D54" s="929"/>
      <c r="E54" s="930"/>
      <c r="F54" s="911"/>
      <c r="G54" s="912"/>
      <c r="H54" s="913">
        <v>1</v>
      </c>
      <c r="I54" s="914">
        <v>8.08</v>
      </c>
      <c r="J54" s="915">
        <v>6</v>
      </c>
      <c r="K54" s="916">
        <v>9.14</v>
      </c>
      <c r="L54" s="917">
        <v>7</v>
      </c>
      <c r="M54" s="917">
        <v>66</v>
      </c>
      <c r="N54" s="918">
        <v>22</v>
      </c>
      <c r="O54" s="917" t="s">
        <v>6102</v>
      </c>
      <c r="P54" s="931" t="s">
        <v>6200</v>
      </c>
      <c r="Q54" s="919">
        <f t="shared" si="0"/>
        <v>1</v>
      </c>
      <c r="R54" s="979">
        <f t="shared" si="0"/>
        <v>8.08</v>
      </c>
      <c r="S54" s="919">
        <f t="shared" si="1"/>
        <v>1</v>
      </c>
      <c r="T54" s="979">
        <f t="shared" si="2"/>
        <v>8.08</v>
      </c>
      <c r="U54" s="986">
        <v>22</v>
      </c>
      <c r="V54" s="927">
        <v>6</v>
      </c>
      <c r="W54" s="927">
        <v>-16</v>
      </c>
      <c r="X54" s="984">
        <v>0.27272727272727271</v>
      </c>
      <c r="Y54" s="982"/>
    </row>
    <row r="55" spans="1:25" ht="14.4" customHeight="1" x14ac:dyDescent="0.3">
      <c r="A55" s="946" t="s">
        <v>6201</v>
      </c>
      <c r="B55" s="923">
        <v>1</v>
      </c>
      <c r="C55" s="924">
        <v>37.340000000000003</v>
      </c>
      <c r="D55" s="925">
        <v>30</v>
      </c>
      <c r="E55" s="930"/>
      <c r="F55" s="911"/>
      <c r="G55" s="912"/>
      <c r="H55" s="917"/>
      <c r="I55" s="911"/>
      <c r="J55" s="912"/>
      <c r="K55" s="916">
        <v>37.340000000000003</v>
      </c>
      <c r="L55" s="917">
        <v>22</v>
      </c>
      <c r="M55" s="917">
        <v>132</v>
      </c>
      <c r="N55" s="918">
        <v>44</v>
      </c>
      <c r="O55" s="917" t="s">
        <v>6102</v>
      </c>
      <c r="P55" s="931" t="s">
        <v>6202</v>
      </c>
      <c r="Q55" s="919">
        <f t="shared" si="0"/>
        <v>-1</v>
      </c>
      <c r="R55" s="979">
        <f t="shared" si="0"/>
        <v>-37.340000000000003</v>
      </c>
      <c r="S55" s="919">
        <f t="shared" si="1"/>
        <v>0</v>
      </c>
      <c r="T55" s="979">
        <f t="shared" si="2"/>
        <v>0</v>
      </c>
      <c r="U55" s="986" t="s">
        <v>585</v>
      </c>
      <c r="V55" s="927" t="s">
        <v>585</v>
      </c>
      <c r="W55" s="927" t="s">
        <v>585</v>
      </c>
      <c r="X55" s="984" t="s">
        <v>585</v>
      </c>
      <c r="Y55" s="982"/>
    </row>
    <row r="56" spans="1:25" ht="14.4" customHeight="1" x14ac:dyDescent="0.3">
      <c r="A56" s="946" t="s">
        <v>6203</v>
      </c>
      <c r="B56" s="927">
        <v>3</v>
      </c>
      <c r="C56" s="928">
        <v>72.95</v>
      </c>
      <c r="D56" s="929">
        <v>21.3</v>
      </c>
      <c r="E56" s="930">
        <v>2</v>
      </c>
      <c r="F56" s="911">
        <v>45.6</v>
      </c>
      <c r="G56" s="912">
        <v>14</v>
      </c>
      <c r="H56" s="913">
        <v>3</v>
      </c>
      <c r="I56" s="914">
        <v>89.92</v>
      </c>
      <c r="J56" s="915">
        <v>24.3</v>
      </c>
      <c r="K56" s="916">
        <v>23.68</v>
      </c>
      <c r="L56" s="917">
        <v>11</v>
      </c>
      <c r="M56" s="917">
        <v>87</v>
      </c>
      <c r="N56" s="918">
        <v>29</v>
      </c>
      <c r="O56" s="917" t="s">
        <v>6102</v>
      </c>
      <c r="P56" s="931" t="s">
        <v>6204</v>
      </c>
      <c r="Q56" s="919">
        <f t="shared" si="0"/>
        <v>0</v>
      </c>
      <c r="R56" s="979">
        <f t="shared" si="0"/>
        <v>16.97</v>
      </c>
      <c r="S56" s="919">
        <f t="shared" si="1"/>
        <v>1</v>
      </c>
      <c r="T56" s="979">
        <f t="shared" si="2"/>
        <v>44.32</v>
      </c>
      <c r="U56" s="986">
        <v>87</v>
      </c>
      <c r="V56" s="927">
        <v>72.900000000000006</v>
      </c>
      <c r="W56" s="927">
        <v>-14.099999999999994</v>
      </c>
      <c r="X56" s="984">
        <v>0.83793103448275874</v>
      </c>
      <c r="Y56" s="982"/>
    </row>
    <row r="57" spans="1:25" ht="14.4" customHeight="1" x14ac:dyDescent="0.3">
      <c r="A57" s="946" t="s">
        <v>6205</v>
      </c>
      <c r="B57" s="927"/>
      <c r="C57" s="928"/>
      <c r="D57" s="929"/>
      <c r="E57" s="930"/>
      <c r="F57" s="911"/>
      <c r="G57" s="912"/>
      <c r="H57" s="913">
        <v>1</v>
      </c>
      <c r="I57" s="914">
        <v>17.34</v>
      </c>
      <c r="J57" s="915">
        <v>10</v>
      </c>
      <c r="K57" s="916">
        <v>17.34</v>
      </c>
      <c r="L57" s="917">
        <v>7</v>
      </c>
      <c r="M57" s="917">
        <v>60</v>
      </c>
      <c r="N57" s="918">
        <v>20</v>
      </c>
      <c r="O57" s="917" t="s">
        <v>6102</v>
      </c>
      <c r="P57" s="931" t="s">
        <v>6206</v>
      </c>
      <c r="Q57" s="919">
        <f t="shared" si="0"/>
        <v>1</v>
      </c>
      <c r="R57" s="979">
        <f t="shared" si="0"/>
        <v>17.34</v>
      </c>
      <c r="S57" s="919">
        <f t="shared" si="1"/>
        <v>1</v>
      </c>
      <c r="T57" s="979">
        <f t="shared" si="2"/>
        <v>17.34</v>
      </c>
      <c r="U57" s="986">
        <v>20</v>
      </c>
      <c r="V57" s="927">
        <v>10</v>
      </c>
      <c r="W57" s="927">
        <v>-10</v>
      </c>
      <c r="X57" s="984">
        <v>0.5</v>
      </c>
      <c r="Y57" s="982"/>
    </row>
    <row r="58" spans="1:25" ht="14.4" customHeight="1" x14ac:dyDescent="0.3">
      <c r="A58" s="946" t="s">
        <v>6207</v>
      </c>
      <c r="B58" s="927"/>
      <c r="C58" s="928"/>
      <c r="D58" s="929"/>
      <c r="E58" s="930">
        <v>1</v>
      </c>
      <c r="F58" s="911">
        <v>16.510000000000002</v>
      </c>
      <c r="G58" s="912">
        <v>10</v>
      </c>
      <c r="H58" s="913">
        <v>2</v>
      </c>
      <c r="I58" s="914">
        <v>33.880000000000003</v>
      </c>
      <c r="J58" s="915">
        <v>14.5</v>
      </c>
      <c r="K58" s="916">
        <v>16.940000000000001</v>
      </c>
      <c r="L58" s="917">
        <v>5</v>
      </c>
      <c r="M58" s="917">
        <v>72</v>
      </c>
      <c r="N58" s="918">
        <v>24</v>
      </c>
      <c r="O58" s="917" t="s">
        <v>6102</v>
      </c>
      <c r="P58" s="931" t="s">
        <v>6208</v>
      </c>
      <c r="Q58" s="919">
        <f t="shared" si="0"/>
        <v>2</v>
      </c>
      <c r="R58" s="979">
        <f t="shared" si="0"/>
        <v>33.880000000000003</v>
      </c>
      <c r="S58" s="919">
        <f t="shared" si="1"/>
        <v>1</v>
      </c>
      <c r="T58" s="979">
        <f t="shared" si="2"/>
        <v>17.37</v>
      </c>
      <c r="U58" s="986">
        <v>48</v>
      </c>
      <c r="V58" s="927">
        <v>29</v>
      </c>
      <c r="W58" s="927">
        <v>-19</v>
      </c>
      <c r="X58" s="984">
        <v>0.60416666666666663</v>
      </c>
      <c r="Y58" s="982"/>
    </row>
    <row r="59" spans="1:25" ht="14.4" customHeight="1" x14ac:dyDescent="0.3">
      <c r="A59" s="946" t="s">
        <v>6209</v>
      </c>
      <c r="B59" s="927"/>
      <c r="C59" s="928"/>
      <c r="D59" s="929"/>
      <c r="E59" s="930"/>
      <c r="F59" s="911"/>
      <c r="G59" s="912"/>
      <c r="H59" s="913">
        <v>1</v>
      </c>
      <c r="I59" s="914">
        <v>1.69</v>
      </c>
      <c r="J59" s="915">
        <v>5</v>
      </c>
      <c r="K59" s="916">
        <v>1.62</v>
      </c>
      <c r="L59" s="917">
        <v>4</v>
      </c>
      <c r="M59" s="917">
        <v>36</v>
      </c>
      <c r="N59" s="918">
        <v>12</v>
      </c>
      <c r="O59" s="917" t="s">
        <v>6102</v>
      </c>
      <c r="P59" s="931" t="s">
        <v>6210</v>
      </c>
      <c r="Q59" s="919">
        <f t="shared" si="0"/>
        <v>1</v>
      </c>
      <c r="R59" s="979">
        <f t="shared" si="0"/>
        <v>1.69</v>
      </c>
      <c r="S59" s="919">
        <f t="shared" si="1"/>
        <v>1</v>
      </c>
      <c r="T59" s="979">
        <f t="shared" si="2"/>
        <v>1.69</v>
      </c>
      <c r="U59" s="986">
        <v>12</v>
      </c>
      <c r="V59" s="927">
        <v>5</v>
      </c>
      <c r="W59" s="927">
        <v>-7</v>
      </c>
      <c r="X59" s="984">
        <v>0.41666666666666669</v>
      </c>
      <c r="Y59" s="982"/>
    </row>
    <row r="60" spans="1:25" ht="14.4" customHeight="1" x14ac:dyDescent="0.3">
      <c r="A60" s="946" t="s">
        <v>6211</v>
      </c>
      <c r="B60" s="927"/>
      <c r="C60" s="928"/>
      <c r="D60" s="929"/>
      <c r="E60" s="930">
        <v>1</v>
      </c>
      <c r="F60" s="911">
        <v>9.25</v>
      </c>
      <c r="G60" s="912">
        <v>6</v>
      </c>
      <c r="H60" s="913"/>
      <c r="I60" s="914"/>
      <c r="J60" s="915"/>
      <c r="K60" s="916">
        <v>9.25</v>
      </c>
      <c r="L60" s="917">
        <v>5</v>
      </c>
      <c r="M60" s="917">
        <v>48</v>
      </c>
      <c r="N60" s="918">
        <v>16</v>
      </c>
      <c r="O60" s="917" t="s">
        <v>6102</v>
      </c>
      <c r="P60" s="931" t="s">
        <v>6208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-9.25</v>
      </c>
      <c r="U60" s="986" t="s">
        <v>585</v>
      </c>
      <c r="V60" s="927" t="s">
        <v>585</v>
      </c>
      <c r="W60" s="927" t="s">
        <v>585</v>
      </c>
      <c r="X60" s="984" t="s">
        <v>585</v>
      </c>
      <c r="Y60" s="982"/>
    </row>
    <row r="61" spans="1:25" ht="14.4" customHeight="1" x14ac:dyDescent="0.3">
      <c r="A61" s="947" t="s">
        <v>6212</v>
      </c>
      <c r="B61" s="933"/>
      <c r="C61" s="934"/>
      <c r="D61" s="932"/>
      <c r="E61" s="935"/>
      <c r="F61" s="936"/>
      <c r="G61" s="921"/>
      <c r="H61" s="937">
        <v>1</v>
      </c>
      <c r="I61" s="938">
        <v>9.25</v>
      </c>
      <c r="J61" s="922">
        <v>5</v>
      </c>
      <c r="K61" s="939">
        <v>9.25</v>
      </c>
      <c r="L61" s="940">
        <v>5</v>
      </c>
      <c r="M61" s="940">
        <v>48</v>
      </c>
      <c r="N61" s="941">
        <v>16</v>
      </c>
      <c r="O61" s="940" t="s">
        <v>6102</v>
      </c>
      <c r="P61" s="942" t="s">
        <v>6208</v>
      </c>
      <c r="Q61" s="943">
        <f t="shared" si="0"/>
        <v>1</v>
      </c>
      <c r="R61" s="980">
        <f t="shared" si="0"/>
        <v>9.25</v>
      </c>
      <c r="S61" s="943">
        <f t="shared" si="1"/>
        <v>1</v>
      </c>
      <c r="T61" s="980">
        <f t="shared" si="2"/>
        <v>9.25</v>
      </c>
      <c r="U61" s="987">
        <v>16</v>
      </c>
      <c r="V61" s="933">
        <v>5</v>
      </c>
      <c r="W61" s="933">
        <v>-11</v>
      </c>
      <c r="X61" s="985">
        <v>0.3125</v>
      </c>
      <c r="Y61" s="983"/>
    </row>
    <row r="62" spans="1:25" ht="14.4" customHeight="1" x14ac:dyDescent="0.3">
      <c r="A62" s="946" t="s">
        <v>6213</v>
      </c>
      <c r="B62" s="927"/>
      <c r="C62" s="928"/>
      <c r="D62" s="929"/>
      <c r="E62" s="913">
        <v>3</v>
      </c>
      <c r="F62" s="914">
        <v>16.850000000000001</v>
      </c>
      <c r="G62" s="915">
        <v>2</v>
      </c>
      <c r="H62" s="917"/>
      <c r="I62" s="911"/>
      <c r="J62" s="912"/>
      <c r="K62" s="916">
        <v>3.18</v>
      </c>
      <c r="L62" s="917">
        <v>1</v>
      </c>
      <c r="M62" s="917">
        <v>5</v>
      </c>
      <c r="N62" s="918">
        <v>2</v>
      </c>
      <c r="O62" s="917" t="s">
        <v>6102</v>
      </c>
      <c r="P62" s="931" t="s">
        <v>6214</v>
      </c>
      <c r="Q62" s="919">
        <f t="shared" si="0"/>
        <v>0</v>
      </c>
      <c r="R62" s="979">
        <f t="shared" si="0"/>
        <v>0</v>
      </c>
      <c r="S62" s="919">
        <f t="shared" si="1"/>
        <v>-3</v>
      </c>
      <c r="T62" s="979">
        <f t="shared" si="2"/>
        <v>-16.850000000000001</v>
      </c>
      <c r="U62" s="986" t="s">
        <v>585</v>
      </c>
      <c r="V62" s="927" t="s">
        <v>585</v>
      </c>
      <c r="W62" s="927" t="s">
        <v>585</v>
      </c>
      <c r="X62" s="984" t="s">
        <v>585</v>
      </c>
      <c r="Y62" s="982"/>
    </row>
    <row r="63" spans="1:25" ht="14.4" customHeight="1" x14ac:dyDescent="0.3">
      <c r="A63" s="946" t="s">
        <v>6215</v>
      </c>
      <c r="B63" s="923"/>
      <c r="C63" s="924"/>
      <c r="D63" s="925"/>
      <c r="E63" s="930"/>
      <c r="F63" s="911"/>
      <c r="G63" s="912"/>
      <c r="H63" s="917">
        <v>1</v>
      </c>
      <c r="I63" s="911">
        <v>4.68</v>
      </c>
      <c r="J63" s="912">
        <v>4</v>
      </c>
      <c r="K63" s="916">
        <v>2.2599999999999998</v>
      </c>
      <c r="L63" s="917">
        <v>4</v>
      </c>
      <c r="M63" s="917">
        <v>39</v>
      </c>
      <c r="N63" s="918">
        <v>13</v>
      </c>
      <c r="O63" s="917" t="s">
        <v>6102</v>
      </c>
      <c r="P63" s="931" t="s">
        <v>6216</v>
      </c>
      <c r="Q63" s="919">
        <f t="shared" si="0"/>
        <v>1</v>
      </c>
      <c r="R63" s="979">
        <f t="shared" si="0"/>
        <v>4.68</v>
      </c>
      <c r="S63" s="919">
        <f t="shared" si="1"/>
        <v>1</v>
      </c>
      <c r="T63" s="979">
        <f t="shared" si="2"/>
        <v>4.68</v>
      </c>
      <c r="U63" s="986">
        <v>13</v>
      </c>
      <c r="V63" s="927">
        <v>4</v>
      </c>
      <c r="W63" s="927">
        <v>-9</v>
      </c>
      <c r="X63" s="984">
        <v>0.30769230769230771</v>
      </c>
      <c r="Y63" s="982"/>
    </row>
    <row r="64" spans="1:25" ht="14.4" customHeight="1" x14ac:dyDescent="0.3">
      <c r="A64" s="947" t="s">
        <v>6217</v>
      </c>
      <c r="B64" s="944">
        <v>3</v>
      </c>
      <c r="C64" s="945">
        <v>11.88</v>
      </c>
      <c r="D64" s="926">
        <v>5</v>
      </c>
      <c r="E64" s="935">
        <v>1</v>
      </c>
      <c r="F64" s="936">
        <v>1.87</v>
      </c>
      <c r="G64" s="921">
        <v>2</v>
      </c>
      <c r="H64" s="940">
        <v>1</v>
      </c>
      <c r="I64" s="936">
        <v>4.42</v>
      </c>
      <c r="J64" s="921">
        <v>18</v>
      </c>
      <c r="K64" s="939">
        <v>4.42</v>
      </c>
      <c r="L64" s="940">
        <v>6</v>
      </c>
      <c r="M64" s="940">
        <v>57</v>
      </c>
      <c r="N64" s="941">
        <v>19</v>
      </c>
      <c r="O64" s="940" t="s">
        <v>6102</v>
      </c>
      <c r="P64" s="942" t="s">
        <v>6218</v>
      </c>
      <c r="Q64" s="943">
        <f t="shared" si="0"/>
        <v>-2</v>
      </c>
      <c r="R64" s="980">
        <f t="shared" si="0"/>
        <v>-7.4600000000000009</v>
      </c>
      <c r="S64" s="943">
        <f t="shared" si="1"/>
        <v>0</v>
      </c>
      <c r="T64" s="980">
        <f t="shared" si="2"/>
        <v>2.5499999999999998</v>
      </c>
      <c r="U64" s="987">
        <v>19</v>
      </c>
      <c r="V64" s="933">
        <v>18</v>
      </c>
      <c r="W64" s="933">
        <v>-1</v>
      </c>
      <c r="X64" s="985">
        <v>0.94736842105263153</v>
      </c>
      <c r="Y64" s="983"/>
    </row>
    <row r="65" spans="1:25" ht="14.4" customHeight="1" thickBot="1" x14ac:dyDescent="0.35">
      <c r="A65" s="963" t="s">
        <v>6219</v>
      </c>
      <c r="B65" s="964"/>
      <c r="C65" s="965"/>
      <c r="D65" s="966"/>
      <c r="E65" s="967"/>
      <c r="F65" s="968"/>
      <c r="G65" s="969"/>
      <c r="H65" s="970">
        <v>1</v>
      </c>
      <c r="I65" s="971">
        <v>5.25</v>
      </c>
      <c r="J65" s="972">
        <v>5</v>
      </c>
      <c r="K65" s="973">
        <v>2.44</v>
      </c>
      <c r="L65" s="974">
        <v>5</v>
      </c>
      <c r="M65" s="974">
        <v>45</v>
      </c>
      <c r="N65" s="975">
        <v>15</v>
      </c>
      <c r="O65" s="974" t="s">
        <v>6102</v>
      </c>
      <c r="P65" s="976" t="s">
        <v>6220</v>
      </c>
      <c r="Q65" s="977">
        <f t="shared" si="0"/>
        <v>1</v>
      </c>
      <c r="R65" s="981">
        <f t="shared" si="0"/>
        <v>5.25</v>
      </c>
      <c r="S65" s="977">
        <f t="shared" si="1"/>
        <v>1</v>
      </c>
      <c r="T65" s="981">
        <f t="shared" si="2"/>
        <v>5.25</v>
      </c>
      <c r="U65" s="991">
        <v>15</v>
      </c>
      <c r="V65" s="964">
        <v>5</v>
      </c>
      <c r="W65" s="964">
        <v>-10</v>
      </c>
      <c r="X65" s="992">
        <v>0.33333333333333331</v>
      </c>
      <c r="Y6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6:Q1048576">
    <cfRule type="cellIs" dxfId="14" priority="11" stopIfTrue="1" operator="lessThan">
      <formula>0</formula>
    </cfRule>
  </conditionalFormatting>
  <conditionalFormatting sqref="W66:W1048576">
    <cfRule type="cellIs" dxfId="13" priority="10" stopIfTrue="1" operator="greaterThan">
      <formula>0</formula>
    </cfRule>
  </conditionalFormatting>
  <conditionalFormatting sqref="X66:X1048576">
    <cfRule type="cellIs" dxfId="12" priority="9" stopIfTrue="1" operator="greaterThan">
      <formula>1</formula>
    </cfRule>
  </conditionalFormatting>
  <conditionalFormatting sqref="X66:X1048576">
    <cfRule type="cellIs" dxfId="11" priority="6" stopIfTrue="1" operator="greaterThan">
      <formula>1</formula>
    </cfRule>
  </conditionalFormatting>
  <conditionalFormatting sqref="W66:W1048576">
    <cfRule type="cellIs" dxfId="10" priority="7" stopIfTrue="1" operator="greaterThan">
      <formula>0</formula>
    </cfRule>
  </conditionalFormatting>
  <conditionalFormatting sqref="Q6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5">
    <cfRule type="cellIs" dxfId="7" priority="4" stopIfTrue="1" operator="lessThan">
      <formula>0</formula>
    </cfRule>
  </conditionalFormatting>
  <conditionalFormatting sqref="X5:X65">
    <cfRule type="cellIs" dxfId="6" priority="2" stopIfTrue="1" operator="greaterThan">
      <formula>1</formula>
    </cfRule>
  </conditionalFormatting>
  <conditionalFormatting sqref="W5:W65">
    <cfRule type="cellIs" dxfId="5" priority="3" stopIfTrue="1" operator="greaterThan">
      <formula>0</formula>
    </cfRule>
  </conditionalFormatting>
  <conditionalFormatting sqref="S5:S6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6613558</v>
      </c>
      <c r="C3" s="344">
        <f t="shared" ref="C3:L3" si="0">SUBTOTAL(9,C6:C1048576)</f>
        <v>6.4106160118508226</v>
      </c>
      <c r="D3" s="344">
        <f t="shared" si="0"/>
        <v>7711926</v>
      </c>
      <c r="E3" s="344">
        <f t="shared" si="0"/>
        <v>9</v>
      </c>
      <c r="F3" s="344">
        <f t="shared" si="0"/>
        <v>6862257</v>
      </c>
      <c r="G3" s="347">
        <f>IF(D3&lt;&gt;0,F3/D3,"")</f>
        <v>0.88982402061430566</v>
      </c>
      <c r="H3" s="343">
        <f t="shared" si="0"/>
        <v>999671.57999999961</v>
      </c>
      <c r="I3" s="344">
        <f t="shared" si="0"/>
        <v>0.88796967309688402</v>
      </c>
      <c r="J3" s="344">
        <f t="shared" si="0"/>
        <v>1091250.2300000002</v>
      </c>
      <c r="K3" s="344">
        <f t="shared" si="0"/>
        <v>1</v>
      </c>
      <c r="L3" s="344">
        <f t="shared" si="0"/>
        <v>691054.72</v>
      </c>
      <c r="M3" s="345">
        <f>IF(J3&lt;&gt;0,L3/J3,"")</f>
        <v>0.63326879665354097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2016</v>
      </c>
      <c r="E5" s="996"/>
      <c r="F5" s="996">
        <v>2017</v>
      </c>
      <c r="G5" s="905" t="s">
        <v>2</v>
      </c>
      <c r="H5" s="995">
        <v>2015</v>
      </c>
      <c r="I5" s="996"/>
      <c r="J5" s="996">
        <v>2016</v>
      </c>
      <c r="K5" s="996"/>
      <c r="L5" s="996">
        <v>2017</v>
      </c>
      <c r="M5" s="905" t="s">
        <v>2</v>
      </c>
    </row>
    <row r="6" spans="1:13" ht="14.4" customHeight="1" x14ac:dyDescent="0.3">
      <c r="A6" s="856" t="s">
        <v>5106</v>
      </c>
      <c r="B6" s="887">
        <v>8135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5109</v>
      </c>
      <c r="B7" s="889">
        <v>1262</v>
      </c>
      <c r="C7" s="832">
        <v>0.41871267418712677</v>
      </c>
      <c r="D7" s="889">
        <v>3014</v>
      </c>
      <c r="E7" s="832">
        <v>1</v>
      </c>
      <c r="F7" s="889">
        <v>4013</v>
      </c>
      <c r="G7" s="837">
        <v>1.3314532183145322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6222</v>
      </c>
      <c r="B8" s="889">
        <v>30932</v>
      </c>
      <c r="C8" s="832"/>
      <c r="D8" s="889"/>
      <c r="E8" s="832"/>
      <c r="F8" s="889"/>
      <c r="G8" s="837"/>
      <c r="H8" s="889">
        <v>30674.47</v>
      </c>
      <c r="I8" s="832"/>
      <c r="J8" s="889"/>
      <c r="K8" s="832"/>
      <c r="L8" s="889"/>
      <c r="M8" s="838"/>
    </row>
    <row r="9" spans="1:13" ht="14.4" customHeight="1" x14ac:dyDescent="0.3">
      <c r="A9" s="857" t="s">
        <v>5118</v>
      </c>
      <c r="B9" s="889">
        <v>563931</v>
      </c>
      <c r="C9" s="832">
        <v>0.8763101585165548</v>
      </c>
      <c r="D9" s="889">
        <v>643529</v>
      </c>
      <c r="E9" s="832">
        <v>1</v>
      </c>
      <c r="F9" s="889">
        <v>794927</v>
      </c>
      <c r="G9" s="837">
        <v>1.2352621249392024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6223</v>
      </c>
      <c r="B10" s="889">
        <v>3028280</v>
      </c>
      <c r="C10" s="832">
        <v>0.83072657988735754</v>
      </c>
      <c r="D10" s="889">
        <v>3645339</v>
      </c>
      <c r="E10" s="832">
        <v>1</v>
      </c>
      <c r="F10" s="889">
        <v>3387200</v>
      </c>
      <c r="G10" s="837">
        <v>0.92918655850663001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6224</v>
      </c>
      <c r="B11" s="889">
        <v>1323634</v>
      </c>
      <c r="C11" s="832">
        <v>0.84581576055006003</v>
      </c>
      <c r="D11" s="889">
        <v>1564920</v>
      </c>
      <c r="E11" s="832">
        <v>1</v>
      </c>
      <c r="F11" s="889">
        <v>1292342</v>
      </c>
      <c r="G11" s="837">
        <v>0.82581985021598547</v>
      </c>
      <c r="H11" s="889">
        <v>968997.10999999964</v>
      </c>
      <c r="I11" s="832">
        <v>0.88796967309688402</v>
      </c>
      <c r="J11" s="889">
        <v>1091250.2300000002</v>
      </c>
      <c r="K11" s="832">
        <v>1</v>
      </c>
      <c r="L11" s="889">
        <v>691054.72</v>
      </c>
      <c r="M11" s="838">
        <v>0.63326879665354097</v>
      </c>
    </row>
    <row r="12" spans="1:13" ht="14.4" customHeight="1" x14ac:dyDescent="0.3">
      <c r="A12" s="857" t="s">
        <v>6225</v>
      </c>
      <c r="B12" s="889">
        <v>525282</v>
      </c>
      <c r="C12" s="832">
        <v>1.1436552500430002</v>
      </c>
      <c r="D12" s="889">
        <v>459301</v>
      </c>
      <c r="E12" s="832">
        <v>1</v>
      </c>
      <c r="F12" s="889">
        <v>373362</v>
      </c>
      <c r="G12" s="837">
        <v>0.81289176378888794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6226</v>
      </c>
      <c r="B13" s="889">
        <v>126069</v>
      </c>
      <c r="C13" s="832">
        <v>0.34002583860849112</v>
      </c>
      <c r="D13" s="889">
        <v>370763</v>
      </c>
      <c r="E13" s="832">
        <v>1</v>
      </c>
      <c r="F13" s="889">
        <v>177033</v>
      </c>
      <c r="G13" s="837">
        <v>0.47748292035613049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6227</v>
      </c>
      <c r="B14" s="889">
        <v>972816</v>
      </c>
      <c r="C14" s="832">
        <v>1.0173909496782534</v>
      </c>
      <c r="D14" s="889">
        <v>956187</v>
      </c>
      <c r="E14" s="832">
        <v>1</v>
      </c>
      <c r="F14" s="889">
        <v>756855</v>
      </c>
      <c r="G14" s="837">
        <v>0.79153450109654289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6228</v>
      </c>
      <c r="B15" s="889">
        <v>24992</v>
      </c>
      <c r="C15" s="832">
        <v>0.68332695357357687</v>
      </c>
      <c r="D15" s="889">
        <v>36574</v>
      </c>
      <c r="E15" s="832">
        <v>1</v>
      </c>
      <c r="F15" s="889">
        <v>76525</v>
      </c>
      <c r="G15" s="837">
        <v>2.0923333515612184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6229</v>
      </c>
      <c r="B16" s="891">
        <v>8225</v>
      </c>
      <c r="C16" s="840">
        <v>0.25465184680640268</v>
      </c>
      <c r="D16" s="891">
        <v>32299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7090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80611.92</v>
      </c>
      <c r="G3" s="211">
        <f t="shared" si="0"/>
        <v>7613229.5799999991</v>
      </c>
      <c r="H3" s="212"/>
      <c r="I3" s="212"/>
      <c r="J3" s="207">
        <f t="shared" si="0"/>
        <v>87626.389999999985</v>
      </c>
      <c r="K3" s="211">
        <f t="shared" si="0"/>
        <v>8803176.2300000004</v>
      </c>
      <c r="L3" s="212"/>
      <c r="M3" s="212"/>
      <c r="N3" s="207">
        <f t="shared" si="0"/>
        <v>80547.569999999978</v>
      </c>
      <c r="O3" s="211">
        <f t="shared" si="0"/>
        <v>7553311.7199999997</v>
      </c>
      <c r="P3" s="177">
        <f>IF(K3=0,"",O3/K3)</f>
        <v>0.85802118720052012</v>
      </c>
      <c r="Q3" s="209">
        <f>IF(N3=0,"",O3/N3)</f>
        <v>93.774544905575695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6080</v>
      </c>
      <c r="B6" s="825" t="s">
        <v>6230</v>
      </c>
      <c r="C6" s="825" t="s">
        <v>4959</v>
      </c>
      <c r="D6" s="825" t="s">
        <v>6231</v>
      </c>
      <c r="E6" s="825" t="s">
        <v>6232</v>
      </c>
      <c r="F6" s="225">
        <v>1</v>
      </c>
      <c r="G6" s="225">
        <v>1121</v>
      </c>
      <c r="H6" s="225"/>
      <c r="I6" s="225">
        <v>1121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6080</v>
      </c>
      <c r="B7" s="832" t="s">
        <v>6230</v>
      </c>
      <c r="C7" s="832" t="s">
        <v>4959</v>
      </c>
      <c r="D7" s="832" t="s">
        <v>6233</v>
      </c>
      <c r="E7" s="832" t="s">
        <v>6234</v>
      </c>
      <c r="F7" s="849">
        <v>1</v>
      </c>
      <c r="G7" s="849">
        <v>5580</v>
      </c>
      <c r="H7" s="849"/>
      <c r="I7" s="849">
        <v>5580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6080</v>
      </c>
      <c r="B8" s="832" t="s">
        <v>6230</v>
      </c>
      <c r="C8" s="832" t="s">
        <v>4959</v>
      </c>
      <c r="D8" s="832" t="s">
        <v>6235</v>
      </c>
      <c r="E8" s="832" t="s">
        <v>6236</v>
      </c>
      <c r="F8" s="849">
        <v>3</v>
      </c>
      <c r="G8" s="849">
        <v>1434</v>
      </c>
      <c r="H8" s="849"/>
      <c r="I8" s="849">
        <v>478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6083</v>
      </c>
      <c r="B9" s="832" t="s">
        <v>6237</v>
      </c>
      <c r="C9" s="832" t="s">
        <v>4959</v>
      </c>
      <c r="D9" s="832" t="s">
        <v>6238</v>
      </c>
      <c r="E9" s="832" t="s">
        <v>6239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117</v>
      </c>
      <c r="P9" s="837"/>
      <c r="Q9" s="850">
        <v>117</v>
      </c>
    </row>
    <row r="10" spans="1:17" ht="14.4" customHeight="1" x14ac:dyDescent="0.3">
      <c r="A10" s="831" t="s">
        <v>6083</v>
      </c>
      <c r="B10" s="832" t="s">
        <v>6237</v>
      </c>
      <c r="C10" s="832" t="s">
        <v>4959</v>
      </c>
      <c r="D10" s="832" t="s">
        <v>6240</v>
      </c>
      <c r="E10" s="832" t="s">
        <v>6241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1410</v>
      </c>
      <c r="P10" s="837"/>
      <c r="Q10" s="850">
        <v>705</v>
      </c>
    </row>
    <row r="11" spans="1:17" ht="14.4" customHeight="1" x14ac:dyDescent="0.3">
      <c r="A11" s="831" t="s">
        <v>6083</v>
      </c>
      <c r="B11" s="832" t="s">
        <v>6237</v>
      </c>
      <c r="C11" s="832" t="s">
        <v>4959</v>
      </c>
      <c r="D11" s="832" t="s">
        <v>6242</v>
      </c>
      <c r="E11" s="832" t="s">
        <v>6243</v>
      </c>
      <c r="F11" s="849">
        <v>2</v>
      </c>
      <c r="G11" s="849">
        <v>926</v>
      </c>
      <c r="H11" s="849">
        <v>0.46767676767676769</v>
      </c>
      <c r="I11" s="849">
        <v>463</v>
      </c>
      <c r="J11" s="849">
        <v>4</v>
      </c>
      <c r="K11" s="849">
        <v>1980</v>
      </c>
      <c r="L11" s="849">
        <v>1</v>
      </c>
      <c r="M11" s="849">
        <v>495</v>
      </c>
      <c r="N11" s="849">
        <v>4</v>
      </c>
      <c r="O11" s="849">
        <v>1980</v>
      </c>
      <c r="P11" s="837">
        <v>1</v>
      </c>
      <c r="Q11" s="850">
        <v>495</v>
      </c>
    </row>
    <row r="12" spans="1:17" ht="14.4" customHeight="1" x14ac:dyDescent="0.3">
      <c r="A12" s="831" t="s">
        <v>6083</v>
      </c>
      <c r="B12" s="832" t="s">
        <v>6237</v>
      </c>
      <c r="C12" s="832" t="s">
        <v>4959</v>
      </c>
      <c r="D12" s="832" t="s">
        <v>6244</v>
      </c>
      <c r="E12" s="832" t="s">
        <v>6245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506</v>
      </c>
      <c r="P12" s="837"/>
      <c r="Q12" s="850">
        <v>253</v>
      </c>
    </row>
    <row r="13" spans="1:17" ht="14.4" customHeight="1" x14ac:dyDescent="0.3">
      <c r="A13" s="831" t="s">
        <v>6083</v>
      </c>
      <c r="B13" s="832" t="s">
        <v>6237</v>
      </c>
      <c r="C13" s="832" t="s">
        <v>4959</v>
      </c>
      <c r="D13" s="832" t="s">
        <v>6246</v>
      </c>
      <c r="E13" s="832" t="s">
        <v>6247</v>
      </c>
      <c r="F13" s="849"/>
      <c r="G13" s="849"/>
      <c r="H13" s="849"/>
      <c r="I13" s="849"/>
      <c r="J13" s="849">
        <v>8</v>
      </c>
      <c r="K13" s="849">
        <v>680</v>
      </c>
      <c r="L13" s="849">
        <v>1</v>
      </c>
      <c r="M13" s="849">
        <v>85</v>
      </c>
      <c r="N13" s="849"/>
      <c r="O13" s="849"/>
      <c r="P13" s="837"/>
      <c r="Q13" s="850"/>
    </row>
    <row r="14" spans="1:17" ht="14.4" customHeight="1" x14ac:dyDescent="0.3">
      <c r="A14" s="831" t="s">
        <v>6083</v>
      </c>
      <c r="B14" s="832" t="s">
        <v>6237</v>
      </c>
      <c r="C14" s="832" t="s">
        <v>4959</v>
      </c>
      <c r="D14" s="832" t="s">
        <v>6248</v>
      </c>
      <c r="E14" s="832" t="s">
        <v>6249</v>
      </c>
      <c r="F14" s="849">
        <v>1</v>
      </c>
      <c r="G14" s="849">
        <v>166</v>
      </c>
      <c r="H14" s="849">
        <v>0.93258426966292129</v>
      </c>
      <c r="I14" s="849">
        <v>166</v>
      </c>
      <c r="J14" s="849">
        <v>1</v>
      </c>
      <c r="K14" s="849">
        <v>178</v>
      </c>
      <c r="L14" s="849">
        <v>1</v>
      </c>
      <c r="M14" s="849">
        <v>178</v>
      </c>
      <c r="N14" s="849"/>
      <c r="O14" s="849"/>
      <c r="P14" s="837"/>
      <c r="Q14" s="850"/>
    </row>
    <row r="15" spans="1:17" ht="14.4" customHeight="1" x14ac:dyDescent="0.3">
      <c r="A15" s="831" t="s">
        <v>6083</v>
      </c>
      <c r="B15" s="832" t="s">
        <v>6237</v>
      </c>
      <c r="C15" s="832" t="s">
        <v>4959</v>
      </c>
      <c r="D15" s="832" t="s">
        <v>6250</v>
      </c>
      <c r="E15" s="832" t="s">
        <v>6251</v>
      </c>
      <c r="F15" s="849">
        <v>1</v>
      </c>
      <c r="G15" s="849">
        <v>170</v>
      </c>
      <c r="H15" s="849">
        <v>0.96590909090909094</v>
      </c>
      <c r="I15" s="849">
        <v>170</v>
      </c>
      <c r="J15" s="849">
        <v>1</v>
      </c>
      <c r="K15" s="849">
        <v>176</v>
      </c>
      <c r="L15" s="849">
        <v>1</v>
      </c>
      <c r="M15" s="849">
        <v>176</v>
      </c>
      <c r="N15" s="849"/>
      <c r="O15" s="849"/>
      <c r="P15" s="837"/>
      <c r="Q15" s="850"/>
    </row>
    <row r="16" spans="1:17" ht="14.4" customHeight="1" x14ac:dyDescent="0.3">
      <c r="A16" s="831" t="s">
        <v>6252</v>
      </c>
      <c r="B16" s="832" t="s">
        <v>6253</v>
      </c>
      <c r="C16" s="832" t="s">
        <v>4993</v>
      </c>
      <c r="D16" s="832" t="s">
        <v>6254</v>
      </c>
      <c r="E16" s="832" t="s">
        <v>6255</v>
      </c>
      <c r="F16" s="849">
        <v>0.5</v>
      </c>
      <c r="G16" s="849">
        <v>885.4</v>
      </c>
      <c r="H16" s="849"/>
      <c r="I16" s="849">
        <v>1770.8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6252</v>
      </c>
      <c r="B17" s="832" t="s">
        <v>6253</v>
      </c>
      <c r="C17" s="832" t="s">
        <v>5680</v>
      </c>
      <c r="D17" s="832" t="s">
        <v>6256</v>
      </c>
      <c r="E17" s="832" t="s">
        <v>6257</v>
      </c>
      <c r="F17" s="849">
        <v>180</v>
      </c>
      <c r="G17" s="849">
        <v>957.6</v>
      </c>
      <c r="H17" s="849"/>
      <c r="I17" s="849">
        <v>5.32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6252</v>
      </c>
      <c r="B18" s="832" t="s">
        <v>6253</v>
      </c>
      <c r="C18" s="832" t="s">
        <v>5680</v>
      </c>
      <c r="D18" s="832" t="s">
        <v>6258</v>
      </c>
      <c r="E18" s="832" t="s">
        <v>6259</v>
      </c>
      <c r="F18" s="849">
        <v>833</v>
      </c>
      <c r="G18" s="849">
        <v>27947.15</v>
      </c>
      <c r="H18" s="849"/>
      <c r="I18" s="849">
        <v>33.550000000000004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6252</v>
      </c>
      <c r="B19" s="832" t="s">
        <v>6253</v>
      </c>
      <c r="C19" s="832" t="s">
        <v>5026</v>
      </c>
      <c r="D19" s="832" t="s">
        <v>6260</v>
      </c>
      <c r="E19" s="832" t="s">
        <v>6261</v>
      </c>
      <c r="F19" s="849">
        <v>1</v>
      </c>
      <c r="G19" s="849">
        <v>884.32</v>
      </c>
      <c r="H19" s="849"/>
      <c r="I19" s="849">
        <v>884.32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6252</v>
      </c>
      <c r="B20" s="832" t="s">
        <v>6253</v>
      </c>
      <c r="C20" s="832" t="s">
        <v>4959</v>
      </c>
      <c r="D20" s="832" t="s">
        <v>6262</v>
      </c>
      <c r="E20" s="832" t="s">
        <v>6263</v>
      </c>
      <c r="F20" s="849">
        <v>1</v>
      </c>
      <c r="G20" s="849">
        <v>1762</v>
      </c>
      <c r="H20" s="849"/>
      <c r="I20" s="849">
        <v>1762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6252</v>
      </c>
      <c r="B21" s="832" t="s">
        <v>6253</v>
      </c>
      <c r="C21" s="832" t="s">
        <v>4959</v>
      </c>
      <c r="D21" s="832" t="s">
        <v>6264</v>
      </c>
      <c r="E21" s="832" t="s">
        <v>6265</v>
      </c>
      <c r="F21" s="849">
        <v>2</v>
      </c>
      <c r="G21" s="849">
        <v>28680</v>
      </c>
      <c r="H21" s="849"/>
      <c r="I21" s="849">
        <v>14340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6252</v>
      </c>
      <c r="B22" s="832" t="s">
        <v>6253</v>
      </c>
      <c r="C22" s="832" t="s">
        <v>4959</v>
      </c>
      <c r="D22" s="832" t="s">
        <v>6266</v>
      </c>
      <c r="E22" s="832" t="s">
        <v>6267</v>
      </c>
      <c r="F22" s="849">
        <v>1</v>
      </c>
      <c r="G22" s="849">
        <v>490</v>
      </c>
      <c r="H22" s="849"/>
      <c r="I22" s="849">
        <v>490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6093</v>
      </c>
      <c r="B23" s="832" t="s">
        <v>6268</v>
      </c>
      <c r="C23" s="832" t="s">
        <v>4959</v>
      </c>
      <c r="D23" s="832" t="s">
        <v>6269</v>
      </c>
      <c r="E23" s="832" t="s">
        <v>6270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49</v>
      </c>
      <c r="P23" s="837"/>
      <c r="Q23" s="850">
        <v>49</v>
      </c>
    </row>
    <row r="24" spans="1:17" ht="14.4" customHeight="1" x14ac:dyDescent="0.3">
      <c r="A24" s="831" t="s">
        <v>6093</v>
      </c>
      <c r="B24" s="832" t="s">
        <v>6271</v>
      </c>
      <c r="C24" s="832" t="s">
        <v>4959</v>
      </c>
      <c r="D24" s="832" t="s">
        <v>6272</v>
      </c>
      <c r="E24" s="832" t="s">
        <v>6273</v>
      </c>
      <c r="F24" s="849">
        <v>1</v>
      </c>
      <c r="G24" s="849">
        <v>303</v>
      </c>
      <c r="H24" s="849"/>
      <c r="I24" s="849">
        <v>303</v>
      </c>
      <c r="J24" s="849"/>
      <c r="K24" s="849"/>
      <c r="L24" s="849"/>
      <c r="M24" s="849"/>
      <c r="N24" s="849">
        <v>1</v>
      </c>
      <c r="O24" s="849">
        <v>315</v>
      </c>
      <c r="P24" s="837"/>
      <c r="Q24" s="850">
        <v>315</v>
      </c>
    </row>
    <row r="25" spans="1:17" ht="14.4" customHeight="1" x14ac:dyDescent="0.3">
      <c r="A25" s="831" t="s">
        <v>6093</v>
      </c>
      <c r="B25" s="832" t="s">
        <v>6271</v>
      </c>
      <c r="C25" s="832" t="s">
        <v>4959</v>
      </c>
      <c r="D25" s="832" t="s">
        <v>6274</v>
      </c>
      <c r="E25" s="832" t="s">
        <v>6275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46</v>
      </c>
      <c r="P25" s="837"/>
      <c r="Q25" s="850">
        <v>23</v>
      </c>
    </row>
    <row r="26" spans="1:17" ht="14.4" customHeight="1" x14ac:dyDescent="0.3">
      <c r="A26" s="831" t="s">
        <v>6093</v>
      </c>
      <c r="B26" s="832" t="s">
        <v>6271</v>
      </c>
      <c r="C26" s="832" t="s">
        <v>4959</v>
      </c>
      <c r="D26" s="832" t="s">
        <v>6276</v>
      </c>
      <c r="E26" s="832" t="s">
        <v>6277</v>
      </c>
      <c r="F26" s="849"/>
      <c r="G26" s="849"/>
      <c r="H26" s="849"/>
      <c r="I26" s="849"/>
      <c r="J26" s="849"/>
      <c r="K26" s="849"/>
      <c r="L26" s="849"/>
      <c r="M26" s="849"/>
      <c r="N26" s="849">
        <v>6</v>
      </c>
      <c r="O26" s="849">
        <v>7710</v>
      </c>
      <c r="P26" s="837"/>
      <c r="Q26" s="850">
        <v>1285</v>
      </c>
    </row>
    <row r="27" spans="1:17" ht="14.4" customHeight="1" x14ac:dyDescent="0.3">
      <c r="A27" s="831" t="s">
        <v>6093</v>
      </c>
      <c r="B27" s="832" t="s">
        <v>6271</v>
      </c>
      <c r="C27" s="832" t="s">
        <v>4959</v>
      </c>
      <c r="D27" s="832" t="s">
        <v>6278</v>
      </c>
      <c r="E27" s="832" t="s">
        <v>6279</v>
      </c>
      <c r="F27" s="849">
        <v>1</v>
      </c>
      <c r="G27" s="849">
        <v>9864</v>
      </c>
      <c r="H27" s="849"/>
      <c r="I27" s="849">
        <v>9864</v>
      </c>
      <c r="J27" s="849"/>
      <c r="K27" s="849"/>
      <c r="L27" s="849"/>
      <c r="M27" s="849"/>
      <c r="N27" s="849">
        <v>1</v>
      </c>
      <c r="O27" s="849">
        <v>10381</v>
      </c>
      <c r="P27" s="837"/>
      <c r="Q27" s="850">
        <v>10381</v>
      </c>
    </row>
    <row r="28" spans="1:17" ht="14.4" customHeight="1" x14ac:dyDescent="0.3">
      <c r="A28" s="831" t="s">
        <v>6093</v>
      </c>
      <c r="B28" s="832" t="s">
        <v>6271</v>
      </c>
      <c r="C28" s="832" t="s">
        <v>4959</v>
      </c>
      <c r="D28" s="832" t="s">
        <v>6280</v>
      </c>
      <c r="E28" s="832" t="s">
        <v>6281</v>
      </c>
      <c r="F28" s="849"/>
      <c r="G28" s="849"/>
      <c r="H28" s="849"/>
      <c r="I28" s="849"/>
      <c r="J28" s="849"/>
      <c r="K28" s="849"/>
      <c r="L28" s="849"/>
      <c r="M28" s="849"/>
      <c r="N28" s="849">
        <v>12</v>
      </c>
      <c r="O28" s="849">
        <v>12144</v>
      </c>
      <c r="P28" s="837"/>
      <c r="Q28" s="850">
        <v>1012</v>
      </c>
    </row>
    <row r="29" spans="1:17" ht="14.4" customHeight="1" x14ac:dyDescent="0.3">
      <c r="A29" s="831" t="s">
        <v>6093</v>
      </c>
      <c r="B29" s="832" t="s">
        <v>6271</v>
      </c>
      <c r="C29" s="832" t="s">
        <v>4959</v>
      </c>
      <c r="D29" s="832" t="s">
        <v>6282</v>
      </c>
      <c r="E29" s="832" t="s">
        <v>6283</v>
      </c>
      <c r="F29" s="849"/>
      <c r="G29" s="849"/>
      <c r="H29" s="849"/>
      <c r="I29" s="849"/>
      <c r="J29" s="849"/>
      <c r="K29" s="849"/>
      <c r="L29" s="849"/>
      <c r="M29" s="849"/>
      <c r="N29" s="849">
        <v>18</v>
      </c>
      <c r="O29" s="849">
        <v>41346</v>
      </c>
      <c r="P29" s="837"/>
      <c r="Q29" s="850">
        <v>2297</v>
      </c>
    </row>
    <row r="30" spans="1:17" ht="14.4" customHeight="1" x14ac:dyDescent="0.3">
      <c r="A30" s="831" t="s">
        <v>6093</v>
      </c>
      <c r="B30" s="832" t="s">
        <v>6271</v>
      </c>
      <c r="C30" s="832" t="s">
        <v>4959</v>
      </c>
      <c r="D30" s="832" t="s">
        <v>6284</v>
      </c>
      <c r="E30" s="832" t="s">
        <v>6285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2244</v>
      </c>
      <c r="P30" s="837"/>
      <c r="Q30" s="850">
        <v>374</v>
      </c>
    </row>
    <row r="31" spans="1:17" ht="14.4" customHeight="1" x14ac:dyDescent="0.3">
      <c r="A31" s="831" t="s">
        <v>6093</v>
      </c>
      <c r="B31" s="832" t="s">
        <v>6286</v>
      </c>
      <c r="C31" s="832" t="s">
        <v>4959</v>
      </c>
      <c r="D31" s="832" t="s">
        <v>6287</v>
      </c>
      <c r="E31" s="832" t="s">
        <v>6288</v>
      </c>
      <c r="F31" s="849">
        <v>1</v>
      </c>
      <c r="G31" s="849">
        <v>219</v>
      </c>
      <c r="H31" s="849"/>
      <c r="I31" s="849">
        <v>219</v>
      </c>
      <c r="J31" s="849"/>
      <c r="K31" s="849"/>
      <c r="L31" s="849"/>
      <c r="M31" s="849"/>
      <c r="N31" s="849">
        <v>1</v>
      </c>
      <c r="O31" s="849">
        <v>221</v>
      </c>
      <c r="P31" s="837"/>
      <c r="Q31" s="850">
        <v>221</v>
      </c>
    </row>
    <row r="32" spans="1:17" ht="14.4" customHeight="1" x14ac:dyDescent="0.3">
      <c r="A32" s="831" t="s">
        <v>6093</v>
      </c>
      <c r="B32" s="832" t="s">
        <v>6286</v>
      </c>
      <c r="C32" s="832" t="s">
        <v>4959</v>
      </c>
      <c r="D32" s="832" t="s">
        <v>6289</v>
      </c>
      <c r="E32" s="832" t="s">
        <v>6290</v>
      </c>
      <c r="F32" s="849">
        <v>1</v>
      </c>
      <c r="G32" s="849">
        <v>503</v>
      </c>
      <c r="H32" s="849"/>
      <c r="I32" s="849">
        <v>503</v>
      </c>
      <c r="J32" s="849"/>
      <c r="K32" s="849"/>
      <c r="L32" s="849"/>
      <c r="M32" s="849"/>
      <c r="N32" s="849">
        <v>2</v>
      </c>
      <c r="O32" s="849">
        <v>1016</v>
      </c>
      <c r="P32" s="837"/>
      <c r="Q32" s="850">
        <v>508</v>
      </c>
    </row>
    <row r="33" spans="1:17" ht="14.4" customHeight="1" x14ac:dyDescent="0.3">
      <c r="A33" s="831" t="s">
        <v>6093</v>
      </c>
      <c r="B33" s="832" t="s">
        <v>6286</v>
      </c>
      <c r="C33" s="832" t="s">
        <v>4959</v>
      </c>
      <c r="D33" s="832" t="s">
        <v>6291</v>
      </c>
      <c r="E33" s="832" t="s">
        <v>6292</v>
      </c>
      <c r="F33" s="849">
        <v>359</v>
      </c>
      <c r="G33" s="849">
        <v>126009</v>
      </c>
      <c r="H33" s="849">
        <v>0.61372004675628289</v>
      </c>
      <c r="I33" s="849">
        <v>351</v>
      </c>
      <c r="J33" s="849">
        <v>580</v>
      </c>
      <c r="K33" s="849">
        <v>205320</v>
      </c>
      <c r="L33" s="849">
        <v>1</v>
      </c>
      <c r="M33" s="849">
        <v>354</v>
      </c>
      <c r="N33" s="849">
        <v>651</v>
      </c>
      <c r="O33" s="849">
        <v>230454</v>
      </c>
      <c r="P33" s="837">
        <v>1.1224137931034484</v>
      </c>
      <c r="Q33" s="850">
        <v>354</v>
      </c>
    </row>
    <row r="34" spans="1:17" ht="14.4" customHeight="1" x14ac:dyDescent="0.3">
      <c r="A34" s="831" t="s">
        <v>6093</v>
      </c>
      <c r="B34" s="832" t="s">
        <v>6286</v>
      </c>
      <c r="C34" s="832" t="s">
        <v>4959</v>
      </c>
      <c r="D34" s="832" t="s">
        <v>6293</v>
      </c>
      <c r="E34" s="832" t="s">
        <v>6294</v>
      </c>
      <c r="F34" s="849">
        <v>230</v>
      </c>
      <c r="G34" s="849">
        <v>14950</v>
      </c>
      <c r="H34" s="849">
        <v>1.0267857142857142</v>
      </c>
      <c r="I34" s="849">
        <v>65</v>
      </c>
      <c r="J34" s="849">
        <v>224</v>
      </c>
      <c r="K34" s="849">
        <v>14560</v>
      </c>
      <c r="L34" s="849">
        <v>1</v>
      </c>
      <c r="M34" s="849">
        <v>65</v>
      </c>
      <c r="N34" s="849">
        <v>295</v>
      </c>
      <c r="O34" s="849">
        <v>19175</v>
      </c>
      <c r="P34" s="837">
        <v>1.3169642857142858</v>
      </c>
      <c r="Q34" s="850">
        <v>65</v>
      </c>
    </row>
    <row r="35" spans="1:17" ht="14.4" customHeight="1" x14ac:dyDescent="0.3">
      <c r="A35" s="831" t="s">
        <v>6093</v>
      </c>
      <c r="B35" s="832" t="s">
        <v>6286</v>
      </c>
      <c r="C35" s="832" t="s">
        <v>4959</v>
      </c>
      <c r="D35" s="832" t="s">
        <v>6295</v>
      </c>
      <c r="E35" s="832" t="s">
        <v>6296</v>
      </c>
      <c r="F35" s="849">
        <v>2</v>
      </c>
      <c r="G35" s="849">
        <v>1182</v>
      </c>
      <c r="H35" s="849"/>
      <c r="I35" s="849">
        <v>591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6093</v>
      </c>
      <c r="B36" s="832" t="s">
        <v>6286</v>
      </c>
      <c r="C36" s="832" t="s">
        <v>4959</v>
      </c>
      <c r="D36" s="832" t="s">
        <v>6297</v>
      </c>
      <c r="E36" s="832" t="s">
        <v>6298</v>
      </c>
      <c r="F36" s="849">
        <v>2</v>
      </c>
      <c r="G36" s="849">
        <v>1232</v>
      </c>
      <c r="H36" s="849"/>
      <c r="I36" s="849">
        <v>616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6093</v>
      </c>
      <c r="B37" s="832" t="s">
        <v>6286</v>
      </c>
      <c r="C37" s="832" t="s">
        <v>4959</v>
      </c>
      <c r="D37" s="832" t="s">
        <v>6299</v>
      </c>
      <c r="E37" s="832" t="s">
        <v>6300</v>
      </c>
      <c r="F37" s="849">
        <v>2</v>
      </c>
      <c r="G37" s="849">
        <v>300</v>
      </c>
      <c r="H37" s="849"/>
      <c r="I37" s="849">
        <v>150</v>
      </c>
      <c r="J37" s="849"/>
      <c r="K37" s="849"/>
      <c r="L37" s="849"/>
      <c r="M37" s="849"/>
      <c r="N37" s="849">
        <v>2</v>
      </c>
      <c r="O37" s="849">
        <v>306</v>
      </c>
      <c r="P37" s="837"/>
      <c r="Q37" s="850">
        <v>153</v>
      </c>
    </row>
    <row r="38" spans="1:17" ht="14.4" customHeight="1" x14ac:dyDescent="0.3">
      <c r="A38" s="831" t="s">
        <v>6093</v>
      </c>
      <c r="B38" s="832" t="s">
        <v>6286</v>
      </c>
      <c r="C38" s="832" t="s">
        <v>4959</v>
      </c>
      <c r="D38" s="832" t="s">
        <v>6301</v>
      </c>
      <c r="E38" s="832" t="s">
        <v>6302</v>
      </c>
      <c r="F38" s="849">
        <v>54</v>
      </c>
      <c r="G38" s="849">
        <v>1296</v>
      </c>
      <c r="H38" s="849">
        <v>1.3170731707317074</v>
      </c>
      <c r="I38" s="849">
        <v>24</v>
      </c>
      <c r="J38" s="849">
        <v>41</v>
      </c>
      <c r="K38" s="849">
        <v>984</v>
      </c>
      <c r="L38" s="849">
        <v>1</v>
      </c>
      <c r="M38" s="849">
        <v>24</v>
      </c>
      <c r="N38" s="849">
        <v>49</v>
      </c>
      <c r="O38" s="849">
        <v>1176</v>
      </c>
      <c r="P38" s="837">
        <v>1.1951219512195121</v>
      </c>
      <c r="Q38" s="850">
        <v>24</v>
      </c>
    </row>
    <row r="39" spans="1:17" ht="14.4" customHeight="1" x14ac:dyDescent="0.3">
      <c r="A39" s="831" t="s">
        <v>6093</v>
      </c>
      <c r="B39" s="832" t="s">
        <v>6286</v>
      </c>
      <c r="C39" s="832" t="s">
        <v>4959</v>
      </c>
      <c r="D39" s="832" t="s">
        <v>6303</v>
      </c>
      <c r="E39" s="832" t="s">
        <v>6304</v>
      </c>
      <c r="F39" s="849">
        <v>123</v>
      </c>
      <c r="G39" s="849">
        <v>6642</v>
      </c>
      <c r="H39" s="849">
        <v>0.56169133192389009</v>
      </c>
      <c r="I39" s="849">
        <v>54</v>
      </c>
      <c r="J39" s="849">
        <v>215</v>
      </c>
      <c r="K39" s="849">
        <v>11825</v>
      </c>
      <c r="L39" s="849">
        <v>1</v>
      </c>
      <c r="M39" s="849">
        <v>55</v>
      </c>
      <c r="N39" s="849">
        <v>268</v>
      </c>
      <c r="O39" s="849">
        <v>14740</v>
      </c>
      <c r="P39" s="837">
        <v>1.2465116279069768</v>
      </c>
      <c r="Q39" s="850">
        <v>55</v>
      </c>
    </row>
    <row r="40" spans="1:17" ht="14.4" customHeight="1" x14ac:dyDescent="0.3">
      <c r="A40" s="831" t="s">
        <v>6093</v>
      </c>
      <c r="B40" s="832" t="s">
        <v>6286</v>
      </c>
      <c r="C40" s="832" t="s">
        <v>4959</v>
      </c>
      <c r="D40" s="832" t="s">
        <v>6305</v>
      </c>
      <c r="E40" s="832" t="s">
        <v>6306</v>
      </c>
      <c r="F40" s="849">
        <v>2052</v>
      </c>
      <c r="G40" s="849">
        <v>158004</v>
      </c>
      <c r="H40" s="849">
        <v>0.9251577998196574</v>
      </c>
      <c r="I40" s="849">
        <v>77</v>
      </c>
      <c r="J40" s="849">
        <v>2218</v>
      </c>
      <c r="K40" s="849">
        <v>170786</v>
      </c>
      <c r="L40" s="849">
        <v>1</v>
      </c>
      <c r="M40" s="849">
        <v>77</v>
      </c>
      <c r="N40" s="849">
        <v>1895</v>
      </c>
      <c r="O40" s="849">
        <v>145915</v>
      </c>
      <c r="P40" s="837">
        <v>0.85437330928764654</v>
      </c>
      <c r="Q40" s="850">
        <v>77</v>
      </c>
    </row>
    <row r="41" spans="1:17" ht="14.4" customHeight="1" x14ac:dyDescent="0.3">
      <c r="A41" s="831" t="s">
        <v>6093</v>
      </c>
      <c r="B41" s="832" t="s">
        <v>6286</v>
      </c>
      <c r="C41" s="832" t="s">
        <v>4959</v>
      </c>
      <c r="D41" s="832" t="s">
        <v>6307</v>
      </c>
      <c r="E41" s="832" t="s">
        <v>6308</v>
      </c>
      <c r="F41" s="849">
        <v>124</v>
      </c>
      <c r="G41" s="849">
        <v>2852</v>
      </c>
      <c r="H41" s="849">
        <v>1.0423976608187135</v>
      </c>
      <c r="I41" s="849">
        <v>23</v>
      </c>
      <c r="J41" s="849">
        <v>114</v>
      </c>
      <c r="K41" s="849">
        <v>2736</v>
      </c>
      <c r="L41" s="849">
        <v>1</v>
      </c>
      <c r="M41" s="849">
        <v>24</v>
      </c>
      <c r="N41" s="849">
        <v>136</v>
      </c>
      <c r="O41" s="849">
        <v>3264</v>
      </c>
      <c r="P41" s="837">
        <v>1.1929824561403508</v>
      </c>
      <c r="Q41" s="850">
        <v>24</v>
      </c>
    </row>
    <row r="42" spans="1:17" ht="14.4" customHeight="1" x14ac:dyDescent="0.3">
      <c r="A42" s="831" t="s">
        <v>6093</v>
      </c>
      <c r="B42" s="832" t="s">
        <v>6286</v>
      </c>
      <c r="C42" s="832" t="s">
        <v>4959</v>
      </c>
      <c r="D42" s="832" t="s">
        <v>6309</v>
      </c>
      <c r="E42" s="832" t="s">
        <v>6310</v>
      </c>
      <c r="F42" s="849"/>
      <c r="G42" s="849"/>
      <c r="H42" s="849"/>
      <c r="I42" s="849"/>
      <c r="J42" s="849">
        <v>1</v>
      </c>
      <c r="K42" s="849">
        <v>631</v>
      </c>
      <c r="L42" s="849">
        <v>1</v>
      </c>
      <c r="M42" s="849">
        <v>631</v>
      </c>
      <c r="N42" s="849"/>
      <c r="O42" s="849"/>
      <c r="P42" s="837"/>
      <c r="Q42" s="850"/>
    </row>
    <row r="43" spans="1:17" ht="14.4" customHeight="1" x14ac:dyDescent="0.3">
      <c r="A43" s="831" t="s">
        <v>6093</v>
      </c>
      <c r="B43" s="832" t="s">
        <v>6286</v>
      </c>
      <c r="C43" s="832" t="s">
        <v>4959</v>
      </c>
      <c r="D43" s="832" t="s">
        <v>6311</v>
      </c>
      <c r="E43" s="832" t="s">
        <v>6312</v>
      </c>
      <c r="F43" s="849">
        <v>19</v>
      </c>
      <c r="G43" s="849">
        <v>1254</v>
      </c>
      <c r="H43" s="849">
        <v>0.70370370370370372</v>
      </c>
      <c r="I43" s="849">
        <v>66</v>
      </c>
      <c r="J43" s="849">
        <v>27</v>
      </c>
      <c r="K43" s="849">
        <v>1782</v>
      </c>
      <c r="L43" s="849">
        <v>1</v>
      </c>
      <c r="M43" s="849">
        <v>66</v>
      </c>
      <c r="N43" s="849">
        <v>27</v>
      </c>
      <c r="O43" s="849">
        <v>1782</v>
      </c>
      <c r="P43" s="837">
        <v>1</v>
      </c>
      <c r="Q43" s="850">
        <v>66</v>
      </c>
    </row>
    <row r="44" spans="1:17" ht="14.4" customHeight="1" x14ac:dyDescent="0.3">
      <c r="A44" s="831" t="s">
        <v>6093</v>
      </c>
      <c r="B44" s="832" t="s">
        <v>6286</v>
      </c>
      <c r="C44" s="832" t="s">
        <v>4959</v>
      </c>
      <c r="D44" s="832" t="s">
        <v>6313</v>
      </c>
      <c r="E44" s="832" t="s">
        <v>6314</v>
      </c>
      <c r="F44" s="849">
        <v>35</v>
      </c>
      <c r="G44" s="849">
        <v>12215</v>
      </c>
      <c r="H44" s="849">
        <v>0.94324324324324327</v>
      </c>
      <c r="I44" s="849">
        <v>349</v>
      </c>
      <c r="J44" s="849">
        <v>37</v>
      </c>
      <c r="K44" s="849">
        <v>12950</v>
      </c>
      <c r="L44" s="849">
        <v>1</v>
      </c>
      <c r="M44" s="849">
        <v>350</v>
      </c>
      <c r="N44" s="849">
        <v>130</v>
      </c>
      <c r="O44" s="849">
        <v>45500</v>
      </c>
      <c r="P44" s="837">
        <v>3.5135135135135136</v>
      </c>
      <c r="Q44" s="850">
        <v>350</v>
      </c>
    </row>
    <row r="45" spans="1:17" ht="14.4" customHeight="1" x14ac:dyDescent="0.3">
      <c r="A45" s="831" t="s">
        <v>6093</v>
      </c>
      <c r="B45" s="832" t="s">
        <v>6286</v>
      </c>
      <c r="C45" s="832" t="s">
        <v>4959</v>
      </c>
      <c r="D45" s="832" t="s">
        <v>6315</v>
      </c>
      <c r="E45" s="832" t="s">
        <v>6316</v>
      </c>
      <c r="F45" s="849">
        <v>66</v>
      </c>
      <c r="G45" s="849">
        <v>1584</v>
      </c>
      <c r="H45" s="849">
        <v>0.94567164179104479</v>
      </c>
      <c r="I45" s="849">
        <v>24</v>
      </c>
      <c r="J45" s="849">
        <v>67</v>
      </c>
      <c r="K45" s="849">
        <v>1675</v>
      </c>
      <c r="L45" s="849">
        <v>1</v>
      </c>
      <c r="M45" s="849">
        <v>25</v>
      </c>
      <c r="N45" s="849">
        <v>78</v>
      </c>
      <c r="O45" s="849">
        <v>1950</v>
      </c>
      <c r="P45" s="837">
        <v>1.164179104477612</v>
      </c>
      <c r="Q45" s="850">
        <v>25</v>
      </c>
    </row>
    <row r="46" spans="1:17" ht="14.4" customHeight="1" x14ac:dyDescent="0.3">
      <c r="A46" s="831" t="s">
        <v>6093</v>
      </c>
      <c r="B46" s="832" t="s">
        <v>6286</v>
      </c>
      <c r="C46" s="832" t="s">
        <v>4959</v>
      </c>
      <c r="D46" s="832" t="s">
        <v>6317</v>
      </c>
      <c r="E46" s="832" t="s">
        <v>6318</v>
      </c>
      <c r="F46" s="849">
        <v>2</v>
      </c>
      <c r="G46" s="849">
        <v>1478</v>
      </c>
      <c r="H46" s="849"/>
      <c r="I46" s="849">
        <v>739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6093</v>
      </c>
      <c r="B47" s="832" t="s">
        <v>6286</v>
      </c>
      <c r="C47" s="832" t="s">
        <v>4959</v>
      </c>
      <c r="D47" s="832" t="s">
        <v>6319</v>
      </c>
      <c r="E47" s="832" t="s">
        <v>6320</v>
      </c>
      <c r="F47" s="849">
        <v>174</v>
      </c>
      <c r="G47" s="849">
        <v>31320</v>
      </c>
      <c r="H47" s="849">
        <v>0.65297612842697805</v>
      </c>
      <c r="I47" s="849">
        <v>180</v>
      </c>
      <c r="J47" s="849">
        <v>265</v>
      </c>
      <c r="K47" s="849">
        <v>47965</v>
      </c>
      <c r="L47" s="849">
        <v>1</v>
      </c>
      <c r="M47" s="849">
        <v>181</v>
      </c>
      <c r="N47" s="849">
        <v>347</v>
      </c>
      <c r="O47" s="849">
        <v>62807</v>
      </c>
      <c r="P47" s="837">
        <v>1.3094339622641509</v>
      </c>
      <c r="Q47" s="850">
        <v>181</v>
      </c>
    </row>
    <row r="48" spans="1:17" ht="14.4" customHeight="1" x14ac:dyDescent="0.3">
      <c r="A48" s="831" t="s">
        <v>6093</v>
      </c>
      <c r="B48" s="832" t="s">
        <v>6286</v>
      </c>
      <c r="C48" s="832" t="s">
        <v>4959</v>
      </c>
      <c r="D48" s="832" t="s">
        <v>6321</v>
      </c>
      <c r="E48" s="832" t="s">
        <v>6322</v>
      </c>
      <c r="F48" s="849">
        <v>280</v>
      </c>
      <c r="G48" s="849">
        <v>70840</v>
      </c>
      <c r="H48" s="849">
        <v>0.78562714871908612</v>
      </c>
      <c r="I48" s="849">
        <v>253</v>
      </c>
      <c r="J48" s="849">
        <v>355</v>
      </c>
      <c r="K48" s="849">
        <v>90170</v>
      </c>
      <c r="L48" s="849">
        <v>1</v>
      </c>
      <c r="M48" s="849">
        <v>254</v>
      </c>
      <c r="N48" s="849">
        <v>374</v>
      </c>
      <c r="O48" s="849">
        <v>94996</v>
      </c>
      <c r="P48" s="837">
        <v>1.0535211267605633</v>
      </c>
      <c r="Q48" s="850">
        <v>254</v>
      </c>
    </row>
    <row r="49" spans="1:17" ht="14.4" customHeight="1" x14ac:dyDescent="0.3">
      <c r="A49" s="831" t="s">
        <v>6093</v>
      </c>
      <c r="B49" s="832" t="s">
        <v>6286</v>
      </c>
      <c r="C49" s="832" t="s">
        <v>4959</v>
      </c>
      <c r="D49" s="832" t="s">
        <v>6323</v>
      </c>
      <c r="E49" s="832" t="s">
        <v>6324</v>
      </c>
      <c r="F49" s="849">
        <v>2</v>
      </c>
      <c r="G49" s="849">
        <v>530</v>
      </c>
      <c r="H49" s="849"/>
      <c r="I49" s="849">
        <v>265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6093</v>
      </c>
      <c r="B50" s="832" t="s">
        <v>6286</v>
      </c>
      <c r="C50" s="832" t="s">
        <v>4959</v>
      </c>
      <c r="D50" s="832" t="s">
        <v>6325</v>
      </c>
      <c r="E50" s="832" t="s">
        <v>6326</v>
      </c>
      <c r="F50" s="849">
        <v>230</v>
      </c>
      <c r="G50" s="849">
        <v>49680</v>
      </c>
      <c r="H50" s="849">
        <v>0.81473342407793103</v>
      </c>
      <c r="I50" s="849">
        <v>216</v>
      </c>
      <c r="J50" s="849">
        <v>281</v>
      </c>
      <c r="K50" s="849">
        <v>60977</v>
      </c>
      <c r="L50" s="849">
        <v>1</v>
      </c>
      <c r="M50" s="849">
        <v>217</v>
      </c>
      <c r="N50" s="849">
        <v>334</v>
      </c>
      <c r="O50" s="849">
        <v>72478</v>
      </c>
      <c r="P50" s="837">
        <v>1.1886120996441281</v>
      </c>
      <c r="Q50" s="850">
        <v>217</v>
      </c>
    </row>
    <row r="51" spans="1:17" ht="14.4" customHeight="1" x14ac:dyDescent="0.3">
      <c r="A51" s="831" t="s">
        <v>6093</v>
      </c>
      <c r="B51" s="832" t="s">
        <v>6286</v>
      </c>
      <c r="C51" s="832" t="s">
        <v>4959</v>
      </c>
      <c r="D51" s="832" t="s">
        <v>6327</v>
      </c>
      <c r="E51" s="832" t="s">
        <v>6328</v>
      </c>
      <c r="F51" s="849">
        <v>2</v>
      </c>
      <c r="G51" s="849">
        <v>72</v>
      </c>
      <c r="H51" s="849">
        <v>0.97297297297297303</v>
      </c>
      <c r="I51" s="849">
        <v>36</v>
      </c>
      <c r="J51" s="849">
        <v>2</v>
      </c>
      <c r="K51" s="849">
        <v>74</v>
      </c>
      <c r="L51" s="849">
        <v>1</v>
      </c>
      <c r="M51" s="849">
        <v>37</v>
      </c>
      <c r="N51" s="849">
        <v>6</v>
      </c>
      <c r="O51" s="849">
        <v>222</v>
      </c>
      <c r="P51" s="837">
        <v>3</v>
      </c>
      <c r="Q51" s="850">
        <v>37</v>
      </c>
    </row>
    <row r="52" spans="1:17" ht="14.4" customHeight="1" x14ac:dyDescent="0.3">
      <c r="A52" s="831" t="s">
        <v>6093</v>
      </c>
      <c r="B52" s="832" t="s">
        <v>6286</v>
      </c>
      <c r="C52" s="832" t="s">
        <v>4959</v>
      </c>
      <c r="D52" s="832" t="s">
        <v>6329</v>
      </c>
      <c r="E52" s="832" t="s">
        <v>6330</v>
      </c>
      <c r="F52" s="849">
        <v>2</v>
      </c>
      <c r="G52" s="849">
        <v>1182</v>
      </c>
      <c r="H52" s="849"/>
      <c r="I52" s="849">
        <v>591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6093</v>
      </c>
      <c r="B53" s="832" t="s">
        <v>6286</v>
      </c>
      <c r="C53" s="832" t="s">
        <v>4959</v>
      </c>
      <c r="D53" s="832" t="s">
        <v>6331</v>
      </c>
      <c r="E53" s="832" t="s">
        <v>6332</v>
      </c>
      <c r="F53" s="849">
        <v>1200</v>
      </c>
      <c r="G53" s="849">
        <v>60000</v>
      </c>
      <c r="H53" s="849">
        <v>23.529411764705884</v>
      </c>
      <c r="I53" s="849">
        <v>50</v>
      </c>
      <c r="J53" s="849">
        <v>51</v>
      </c>
      <c r="K53" s="849">
        <v>2550</v>
      </c>
      <c r="L53" s="849">
        <v>1</v>
      </c>
      <c r="M53" s="849">
        <v>50</v>
      </c>
      <c r="N53" s="849">
        <v>57</v>
      </c>
      <c r="O53" s="849">
        <v>2850</v>
      </c>
      <c r="P53" s="837">
        <v>1.1176470588235294</v>
      </c>
      <c r="Q53" s="850">
        <v>50</v>
      </c>
    </row>
    <row r="54" spans="1:17" ht="14.4" customHeight="1" x14ac:dyDescent="0.3">
      <c r="A54" s="831" t="s">
        <v>6093</v>
      </c>
      <c r="B54" s="832" t="s">
        <v>6286</v>
      </c>
      <c r="C54" s="832" t="s">
        <v>4959</v>
      </c>
      <c r="D54" s="832" t="s">
        <v>6333</v>
      </c>
      <c r="E54" s="832" t="s">
        <v>6334</v>
      </c>
      <c r="F54" s="849">
        <v>2</v>
      </c>
      <c r="G54" s="849">
        <v>1092</v>
      </c>
      <c r="H54" s="849"/>
      <c r="I54" s="849">
        <v>546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6093</v>
      </c>
      <c r="B55" s="832" t="s">
        <v>6286</v>
      </c>
      <c r="C55" s="832" t="s">
        <v>4959</v>
      </c>
      <c r="D55" s="832" t="s">
        <v>6335</v>
      </c>
      <c r="E55" s="832" t="s">
        <v>6336</v>
      </c>
      <c r="F55" s="849">
        <v>1</v>
      </c>
      <c r="G55" s="849">
        <v>485</v>
      </c>
      <c r="H55" s="849"/>
      <c r="I55" s="849">
        <v>485</v>
      </c>
      <c r="J55" s="849"/>
      <c r="K55" s="849"/>
      <c r="L55" s="849"/>
      <c r="M55" s="849"/>
      <c r="N55" s="849">
        <v>1</v>
      </c>
      <c r="O55" s="849">
        <v>517</v>
      </c>
      <c r="P55" s="837"/>
      <c r="Q55" s="850">
        <v>517</v>
      </c>
    </row>
    <row r="56" spans="1:17" ht="14.4" customHeight="1" x14ac:dyDescent="0.3">
      <c r="A56" s="831" t="s">
        <v>6093</v>
      </c>
      <c r="B56" s="832" t="s">
        <v>6286</v>
      </c>
      <c r="C56" s="832" t="s">
        <v>4959</v>
      </c>
      <c r="D56" s="832" t="s">
        <v>6337</v>
      </c>
      <c r="E56" s="832" t="s">
        <v>6338</v>
      </c>
      <c r="F56" s="849">
        <v>2</v>
      </c>
      <c r="G56" s="849">
        <v>1470</v>
      </c>
      <c r="H56" s="849"/>
      <c r="I56" s="849">
        <v>735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6093</v>
      </c>
      <c r="B57" s="832" t="s">
        <v>6286</v>
      </c>
      <c r="C57" s="832" t="s">
        <v>4959</v>
      </c>
      <c r="D57" s="832" t="s">
        <v>6339</v>
      </c>
      <c r="E57" s="832" t="s">
        <v>6340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658</v>
      </c>
      <c r="P57" s="837"/>
      <c r="Q57" s="850">
        <v>329</v>
      </c>
    </row>
    <row r="58" spans="1:17" ht="14.4" customHeight="1" x14ac:dyDescent="0.3">
      <c r="A58" s="831" t="s">
        <v>6093</v>
      </c>
      <c r="B58" s="832" t="s">
        <v>6286</v>
      </c>
      <c r="C58" s="832" t="s">
        <v>4959</v>
      </c>
      <c r="D58" s="832" t="s">
        <v>6341</v>
      </c>
      <c r="E58" s="832" t="s">
        <v>6342</v>
      </c>
      <c r="F58" s="849">
        <v>2</v>
      </c>
      <c r="G58" s="849">
        <v>690</v>
      </c>
      <c r="H58" s="849"/>
      <c r="I58" s="849">
        <v>345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6093</v>
      </c>
      <c r="B59" s="832" t="s">
        <v>6286</v>
      </c>
      <c r="C59" s="832" t="s">
        <v>4959</v>
      </c>
      <c r="D59" s="832" t="s">
        <v>6343</v>
      </c>
      <c r="E59" s="832" t="s">
        <v>6344</v>
      </c>
      <c r="F59" s="849">
        <v>3</v>
      </c>
      <c r="G59" s="849">
        <v>693</v>
      </c>
      <c r="H59" s="849"/>
      <c r="I59" s="849">
        <v>231</v>
      </c>
      <c r="J59" s="849"/>
      <c r="K59" s="849"/>
      <c r="L59" s="849"/>
      <c r="M59" s="849"/>
      <c r="N59" s="849">
        <v>2</v>
      </c>
      <c r="O59" s="849">
        <v>464</v>
      </c>
      <c r="P59" s="837"/>
      <c r="Q59" s="850">
        <v>232</v>
      </c>
    </row>
    <row r="60" spans="1:17" ht="14.4" customHeight="1" x14ac:dyDescent="0.3">
      <c r="A60" s="831" t="s">
        <v>6093</v>
      </c>
      <c r="B60" s="832" t="s">
        <v>6286</v>
      </c>
      <c r="C60" s="832" t="s">
        <v>4959</v>
      </c>
      <c r="D60" s="832" t="s">
        <v>6345</v>
      </c>
      <c r="E60" s="832" t="s">
        <v>6346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233</v>
      </c>
      <c r="P60" s="837"/>
      <c r="Q60" s="850">
        <v>233</v>
      </c>
    </row>
    <row r="61" spans="1:17" ht="14.4" customHeight="1" x14ac:dyDescent="0.3">
      <c r="A61" s="831" t="s">
        <v>6093</v>
      </c>
      <c r="B61" s="832" t="s">
        <v>6286</v>
      </c>
      <c r="C61" s="832" t="s">
        <v>4959</v>
      </c>
      <c r="D61" s="832" t="s">
        <v>6347</v>
      </c>
      <c r="E61" s="832" t="s">
        <v>6348</v>
      </c>
      <c r="F61" s="849">
        <v>1</v>
      </c>
      <c r="G61" s="849">
        <v>651</v>
      </c>
      <c r="H61" s="849"/>
      <c r="I61" s="849">
        <v>651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6093</v>
      </c>
      <c r="B62" s="832" t="s">
        <v>6286</v>
      </c>
      <c r="C62" s="832" t="s">
        <v>4959</v>
      </c>
      <c r="D62" s="832" t="s">
        <v>6349</v>
      </c>
      <c r="E62" s="832" t="s">
        <v>6350</v>
      </c>
      <c r="F62" s="849">
        <v>1</v>
      </c>
      <c r="G62" s="849">
        <v>386</v>
      </c>
      <c r="H62" s="849"/>
      <c r="I62" s="849">
        <v>386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6093</v>
      </c>
      <c r="B63" s="832" t="s">
        <v>6286</v>
      </c>
      <c r="C63" s="832" t="s">
        <v>4959</v>
      </c>
      <c r="D63" s="832" t="s">
        <v>6351</v>
      </c>
      <c r="E63" s="832" t="s">
        <v>6352</v>
      </c>
      <c r="F63" s="849">
        <v>4</v>
      </c>
      <c r="G63" s="849">
        <v>3144</v>
      </c>
      <c r="H63" s="849"/>
      <c r="I63" s="849">
        <v>786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6093</v>
      </c>
      <c r="B64" s="832" t="s">
        <v>6286</v>
      </c>
      <c r="C64" s="832" t="s">
        <v>4959</v>
      </c>
      <c r="D64" s="832" t="s">
        <v>6353</v>
      </c>
      <c r="E64" s="832" t="s">
        <v>6354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448</v>
      </c>
      <c r="P64" s="837"/>
      <c r="Q64" s="850">
        <v>224</v>
      </c>
    </row>
    <row r="65" spans="1:17" ht="14.4" customHeight="1" x14ac:dyDescent="0.3">
      <c r="A65" s="831" t="s">
        <v>6093</v>
      </c>
      <c r="B65" s="832" t="s">
        <v>6286</v>
      </c>
      <c r="C65" s="832" t="s">
        <v>4959</v>
      </c>
      <c r="D65" s="832" t="s">
        <v>6355</v>
      </c>
      <c r="E65" s="832" t="s">
        <v>6356</v>
      </c>
      <c r="F65" s="849">
        <v>1</v>
      </c>
      <c r="G65" s="849">
        <v>916</v>
      </c>
      <c r="H65" s="849"/>
      <c r="I65" s="849">
        <v>916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6093</v>
      </c>
      <c r="B66" s="832" t="s">
        <v>6286</v>
      </c>
      <c r="C66" s="832" t="s">
        <v>4959</v>
      </c>
      <c r="D66" s="832" t="s">
        <v>6357</v>
      </c>
      <c r="E66" s="832" t="s">
        <v>6358</v>
      </c>
      <c r="F66" s="849">
        <v>1</v>
      </c>
      <c r="G66" s="849">
        <v>893</v>
      </c>
      <c r="H66" s="849"/>
      <c r="I66" s="849">
        <v>893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6093</v>
      </c>
      <c r="B67" s="832" t="s">
        <v>6286</v>
      </c>
      <c r="C67" s="832" t="s">
        <v>4959</v>
      </c>
      <c r="D67" s="832" t="s">
        <v>6359</v>
      </c>
      <c r="E67" s="832" t="s">
        <v>6360</v>
      </c>
      <c r="F67" s="849"/>
      <c r="G67" s="849"/>
      <c r="H67" s="849"/>
      <c r="I67" s="849"/>
      <c r="J67" s="849">
        <v>76</v>
      </c>
      <c r="K67" s="849">
        <v>18544</v>
      </c>
      <c r="L67" s="849">
        <v>1</v>
      </c>
      <c r="M67" s="849">
        <v>244</v>
      </c>
      <c r="N67" s="849">
        <v>80</v>
      </c>
      <c r="O67" s="849">
        <v>19520</v>
      </c>
      <c r="P67" s="837">
        <v>1.0526315789473684</v>
      </c>
      <c r="Q67" s="850">
        <v>244</v>
      </c>
    </row>
    <row r="68" spans="1:17" ht="14.4" customHeight="1" x14ac:dyDescent="0.3">
      <c r="A68" s="831" t="s">
        <v>6361</v>
      </c>
      <c r="B68" s="832" t="s">
        <v>6362</v>
      </c>
      <c r="C68" s="832" t="s">
        <v>4959</v>
      </c>
      <c r="D68" s="832" t="s">
        <v>6363</v>
      </c>
      <c r="E68" s="832" t="s">
        <v>6364</v>
      </c>
      <c r="F68" s="849">
        <v>356</v>
      </c>
      <c r="G68" s="849">
        <v>9612</v>
      </c>
      <c r="H68" s="849">
        <v>0.74321503131524014</v>
      </c>
      <c r="I68" s="849">
        <v>27</v>
      </c>
      <c r="J68" s="849">
        <v>479</v>
      </c>
      <c r="K68" s="849">
        <v>12933</v>
      </c>
      <c r="L68" s="849">
        <v>1</v>
      </c>
      <c r="M68" s="849">
        <v>27</v>
      </c>
      <c r="N68" s="849">
        <v>473</v>
      </c>
      <c r="O68" s="849">
        <v>12771</v>
      </c>
      <c r="P68" s="837">
        <v>0.98747390396659707</v>
      </c>
      <c r="Q68" s="850">
        <v>27</v>
      </c>
    </row>
    <row r="69" spans="1:17" ht="14.4" customHeight="1" x14ac:dyDescent="0.3">
      <c r="A69" s="831" t="s">
        <v>6361</v>
      </c>
      <c r="B69" s="832" t="s">
        <v>6362</v>
      </c>
      <c r="C69" s="832" t="s">
        <v>4959</v>
      </c>
      <c r="D69" s="832" t="s">
        <v>6365</v>
      </c>
      <c r="E69" s="832" t="s">
        <v>6366</v>
      </c>
      <c r="F69" s="849">
        <v>154</v>
      </c>
      <c r="G69" s="849">
        <v>8316</v>
      </c>
      <c r="H69" s="849">
        <v>0.71296296296296291</v>
      </c>
      <c r="I69" s="849">
        <v>54</v>
      </c>
      <c r="J69" s="849">
        <v>216</v>
      </c>
      <c r="K69" s="849">
        <v>11664</v>
      </c>
      <c r="L69" s="849">
        <v>1</v>
      </c>
      <c r="M69" s="849">
        <v>54</v>
      </c>
      <c r="N69" s="849">
        <v>180</v>
      </c>
      <c r="O69" s="849">
        <v>9720</v>
      </c>
      <c r="P69" s="837">
        <v>0.83333333333333337</v>
      </c>
      <c r="Q69" s="850">
        <v>54</v>
      </c>
    </row>
    <row r="70" spans="1:17" ht="14.4" customHeight="1" x14ac:dyDescent="0.3">
      <c r="A70" s="831" t="s">
        <v>6361</v>
      </c>
      <c r="B70" s="832" t="s">
        <v>6362</v>
      </c>
      <c r="C70" s="832" t="s">
        <v>4959</v>
      </c>
      <c r="D70" s="832" t="s">
        <v>6367</v>
      </c>
      <c r="E70" s="832" t="s">
        <v>6368</v>
      </c>
      <c r="F70" s="849">
        <v>427</v>
      </c>
      <c r="G70" s="849">
        <v>10248</v>
      </c>
      <c r="H70" s="849">
        <v>0.75575221238938051</v>
      </c>
      <c r="I70" s="849">
        <v>24</v>
      </c>
      <c r="J70" s="849">
        <v>565</v>
      </c>
      <c r="K70" s="849">
        <v>13560</v>
      </c>
      <c r="L70" s="849">
        <v>1</v>
      </c>
      <c r="M70" s="849">
        <v>24</v>
      </c>
      <c r="N70" s="849">
        <v>603</v>
      </c>
      <c r="O70" s="849">
        <v>14472</v>
      </c>
      <c r="P70" s="837">
        <v>1.0672566371681416</v>
      </c>
      <c r="Q70" s="850">
        <v>24</v>
      </c>
    </row>
    <row r="71" spans="1:17" ht="14.4" customHeight="1" x14ac:dyDescent="0.3">
      <c r="A71" s="831" t="s">
        <v>6361</v>
      </c>
      <c r="B71" s="832" t="s">
        <v>6362</v>
      </c>
      <c r="C71" s="832" t="s">
        <v>4959</v>
      </c>
      <c r="D71" s="832" t="s">
        <v>6369</v>
      </c>
      <c r="E71" s="832" t="s">
        <v>6370</v>
      </c>
      <c r="F71" s="849">
        <v>911</v>
      </c>
      <c r="G71" s="849">
        <v>24597</v>
      </c>
      <c r="H71" s="849">
        <v>0.9539267015706806</v>
      </c>
      <c r="I71" s="849">
        <v>27</v>
      </c>
      <c r="J71" s="849">
        <v>955</v>
      </c>
      <c r="K71" s="849">
        <v>25785</v>
      </c>
      <c r="L71" s="849">
        <v>1</v>
      </c>
      <c r="M71" s="849">
        <v>27</v>
      </c>
      <c r="N71" s="849">
        <v>885</v>
      </c>
      <c r="O71" s="849">
        <v>23895</v>
      </c>
      <c r="P71" s="837">
        <v>0.92670157068062831</v>
      </c>
      <c r="Q71" s="850">
        <v>27</v>
      </c>
    </row>
    <row r="72" spans="1:17" ht="14.4" customHeight="1" x14ac:dyDescent="0.3">
      <c r="A72" s="831" t="s">
        <v>6361</v>
      </c>
      <c r="B72" s="832" t="s">
        <v>6362</v>
      </c>
      <c r="C72" s="832" t="s">
        <v>4959</v>
      </c>
      <c r="D72" s="832" t="s">
        <v>6371</v>
      </c>
      <c r="E72" s="832" t="s">
        <v>6372</v>
      </c>
      <c r="F72" s="849">
        <v>13</v>
      </c>
      <c r="G72" s="849">
        <v>741</v>
      </c>
      <c r="H72" s="849">
        <v>6.5</v>
      </c>
      <c r="I72" s="849">
        <v>57</v>
      </c>
      <c r="J72" s="849">
        <v>2</v>
      </c>
      <c r="K72" s="849">
        <v>114</v>
      </c>
      <c r="L72" s="849">
        <v>1</v>
      </c>
      <c r="M72" s="849">
        <v>57</v>
      </c>
      <c r="N72" s="849"/>
      <c r="O72" s="849"/>
      <c r="P72" s="837"/>
      <c r="Q72" s="850"/>
    </row>
    <row r="73" spans="1:17" ht="14.4" customHeight="1" x14ac:dyDescent="0.3">
      <c r="A73" s="831" t="s">
        <v>6361</v>
      </c>
      <c r="B73" s="832" t="s">
        <v>6362</v>
      </c>
      <c r="C73" s="832" t="s">
        <v>4959</v>
      </c>
      <c r="D73" s="832" t="s">
        <v>6373</v>
      </c>
      <c r="E73" s="832" t="s">
        <v>6374</v>
      </c>
      <c r="F73" s="849">
        <v>231</v>
      </c>
      <c r="G73" s="849">
        <v>6237</v>
      </c>
      <c r="H73" s="849">
        <v>0.77516778523489938</v>
      </c>
      <c r="I73" s="849">
        <v>27</v>
      </c>
      <c r="J73" s="849">
        <v>298</v>
      </c>
      <c r="K73" s="849">
        <v>8046</v>
      </c>
      <c r="L73" s="849">
        <v>1</v>
      </c>
      <c r="M73" s="849">
        <v>27</v>
      </c>
      <c r="N73" s="849">
        <v>271</v>
      </c>
      <c r="O73" s="849">
        <v>7317</v>
      </c>
      <c r="P73" s="837">
        <v>0.90939597315436238</v>
      </c>
      <c r="Q73" s="850">
        <v>27</v>
      </c>
    </row>
    <row r="74" spans="1:17" ht="14.4" customHeight="1" x14ac:dyDescent="0.3">
      <c r="A74" s="831" t="s">
        <v>6361</v>
      </c>
      <c r="B74" s="832" t="s">
        <v>6362</v>
      </c>
      <c r="C74" s="832" t="s">
        <v>4959</v>
      </c>
      <c r="D74" s="832" t="s">
        <v>6375</v>
      </c>
      <c r="E74" s="832" t="s">
        <v>6376</v>
      </c>
      <c r="F74" s="849">
        <v>9352</v>
      </c>
      <c r="G74" s="849">
        <v>205744</v>
      </c>
      <c r="H74" s="849">
        <v>0.84161267098632109</v>
      </c>
      <c r="I74" s="849">
        <v>22</v>
      </c>
      <c r="J74" s="849">
        <v>11112</v>
      </c>
      <c r="K74" s="849">
        <v>244464</v>
      </c>
      <c r="L74" s="849">
        <v>1</v>
      </c>
      <c r="M74" s="849">
        <v>22</v>
      </c>
      <c r="N74" s="849">
        <v>8136</v>
      </c>
      <c r="O74" s="849">
        <v>178992</v>
      </c>
      <c r="P74" s="837">
        <v>0.7321814254859611</v>
      </c>
      <c r="Q74" s="850">
        <v>22</v>
      </c>
    </row>
    <row r="75" spans="1:17" ht="14.4" customHeight="1" x14ac:dyDescent="0.3">
      <c r="A75" s="831" t="s">
        <v>6361</v>
      </c>
      <c r="B75" s="832" t="s">
        <v>6362</v>
      </c>
      <c r="C75" s="832" t="s">
        <v>4959</v>
      </c>
      <c r="D75" s="832" t="s">
        <v>6377</v>
      </c>
      <c r="E75" s="832" t="s">
        <v>6378</v>
      </c>
      <c r="F75" s="849">
        <v>64</v>
      </c>
      <c r="G75" s="849">
        <v>4352</v>
      </c>
      <c r="H75" s="849">
        <v>0.79012345679012341</v>
      </c>
      <c r="I75" s="849">
        <v>68</v>
      </c>
      <c r="J75" s="849">
        <v>81</v>
      </c>
      <c r="K75" s="849">
        <v>5508</v>
      </c>
      <c r="L75" s="849">
        <v>1</v>
      </c>
      <c r="M75" s="849">
        <v>68</v>
      </c>
      <c r="N75" s="849">
        <v>50</v>
      </c>
      <c r="O75" s="849">
        <v>3400</v>
      </c>
      <c r="P75" s="837">
        <v>0.61728395061728392</v>
      </c>
      <c r="Q75" s="850">
        <v>68</v>
      </c>
    </row>
    <row r="76" spans="1:17" ht="14.4" customHeight="1" x14ac:dyDescent="0.3">
      <c r="A76" s="831" t="s">
        <v>6361</v>
      </c>
      <c r="B76" s="832" t="s">
        <v>6362</v>
      </c>
      <c r="C76" s="832" t="s">
        <v>4959</v>
      </c>
      <c r="D76" s="832" t="s">
        <v>6379</v>
      </c>
      <c r="E76" s="832" t="s">
        <v>6380</v>
      </c>
      <c r="F76" s="849">
        <v>15</v>
      </c>
      <c r="G76" s="849">
        <v>930</v>
      </c>
      <c r="H76" s="849">
        <v>3</v>
      </c>
      <c r="I76" s="849">
        <v>62</v>
      </c>
      <c r="J76" s="849">
        <v>5</v>
      </c>
      <c r="K76" s="849">
        <v>310</v>
      </c>
      <c r="L76" s="849">
        <v>1</v>
      </c>
      <c r="M76" s="849">
        <v>62</v>
      </c>
      <c r="N76" s="849"/>
      <c r="O76" s="849"/>
      <c r="P76" s="837"/>
      <c r="Q76" s="850"/>
    </row>
    <row r="77" spans="1:17" ht="14.4" customHeight="1" x14ac:dyDescent="0.3">
      <c r="A77" s="831" t="s">
        <v>6361</v>
      </c>
      <c r="B77" s="832" t="s">
        <v>6362</v>
      </c>
      <c r="C77" s="832" t="s">
        <v>4959</v>
      </c>
      <c r="D77" s="832" t="s">
        <v>6381</v>
      </c>
      <c r="E77" s="832" t="s">
        <v>6382</v>
      </c>
      <c r="F77" s="849">
        <v>10036</v>
      </c>
      <c r="G77" s="849">
        <v>622232</v>
      </c>
      <c r="H77" s="849">
        <v>0.94956949569495697</v>
      </c>
      <c r="I77" s="849">
        <v>62</v>
      </c>
      <c r="J77" s="849">
        <v>10569</v>
      </c>
      <c r="K77" s="849">
        <v>655278</v>
      </c>
      <c r="L77" s="849">
        <v>1</v>
      </c>
      <c r="M77" s="849">
        <v>62</v>
      </c>
      <c r="N77" s="849">
        <v>9787</v>
      </c>
      <c r="O77" s="849">
        <v>606794</v>
      </c>
      <c r="P77" s="837">
        <v>0.92601002933106258</v>
      </c>
      <c r="Q77" s="850">
        <v>62</v>
      </c>
    </row>
    <row r="78" spans="1:17" ht="14.4" customHeight="1" x14ac:dyDescent="0.3">
      <c r="A78" s="831" t="s">
        <v>6361</v>
      </c>
      <c r="B78" s="832" t="s">
        <v>6362</v>
      </c>
      <c r="C78" s="832" t="s">
        <v>4959</v>
      </c>
      <c r="D78" s="832" t="s">
        <v>6383</v>
      </c>
      <c r="E78" s="832" t="s">
        <v>6384</v>
      </c>
      <c r="F78" s="849"/>
      <c r="G78" s="849"/>
      <c r="H78" s="849"/>
      <c r="I78" s="849"/>
      <c r="J78" s="849">
        <v>1</v>
      </c>
      <c r="K78" s="849">
        <v>394</v>
      </c>
      <c r="L78" s="849">
        <v>1</v>
      </c>
      <c r="M78" s="849">
        <v>394</v>
      </c>
      <c r="N78" s="849"/>
      <c r="O78" s="849"/>
      <c r="P78" s="837"/>
      <c r="Q78" s="850"/>
    </row>
    <row r="79" spans="1:17" ht="14.4" customHeight="1" x14ac:dyDescent="0.3">
      <c r="A79" s="831" t="s">
        <v>6361</v>
      </c>
      <c r="B79" s="832" t="s">
        <v>6362</v>
      </c>
      <c r="C79" s="832" t="s">
        <v>4959</v>
      </c>
      <c r="D79" s="832" t="s">
        <v>6385</v>
      </c>
      <c r="E79" s="832" t="s">
        <v>6386</v>
      </c>
      <c r="F79" s="849">
        <v>81</v>
      </c>
      <c r="G79" s="849">
        <v>6642</v>
      </c>
      <c r="H79" s="849">
        <v>4.05</v>
      </c>
      <c r="I79" s="849">
        <v>82</v>
      </c>
      <c r="J79" s="849">
        <v>20</v>
      </c>
      <c r="K79" s="849">
        <v>1640</v>
      </c>
      <c r="L79" s="849">
        <v>1</v>
      </c>
      <c r="M79" s="849">
        <v>82</v>
      </c>
      <c r="N79" s="849">
        <v>26</v>
      </c>
      <c r="O79" s="849">
        <v>2132</v>
      </c>
      <c r="P79" s="837">
        <v>1.3</v>
      </c>
      <c r="Q79" s="850">
        <v>82</v>
      </c>
    </row>
    <row r="80" spans="1:17" ht="14.4" customHeight="1" x14ac:dyDescent="0.3">
      <c r="A80" s="831" t="s">
        <v>6361</v>
      </c>
      <c r="B80" s="832" t="s">
        <v>6362</v>
      </c>
      <c r="C80" s="832" t="s">
        <v>4959</v>
      </c>
      <c r="D80" s="832" t="s">
        <v>6387</v>
      </c>
      <c r="E80" s="832" t="s">
        <v>6388</v>
      </c>
      <c r="F80" s="849">
        <v>252</v>
      </c>
      <c r="G80" s="849">
        <v>248724</v>
      </c>
      <c r="H80" s="849">
        <v>0.85627530364372473</v>
      </c>
      <c r="I80" s="849">
        <v>987</v>
      </c>
      <c r="J80" s="849">
        <v>294</v>
      </c>
      <c r="K80" s="849">
        <v>290472</v>
      </c>
      <c r="L80" s="849">
        <v>1</v>
      </c>
      <c r="M80" s="849">
        <v>988</v>
      </c>
      <c r="N80" s="849">
        <v>291</v>
      </c>
      <c r="O80" s="849">
        <v>287508</v>
      </c>
      <c r="P80" s="837">
        <v>0.98979591836734693</v>
      </c>
      <c r="Q80" s="850">
        <v>988</v>
      </c>
    </row>
    <row r="81" spans="1:17" ht="14.4" customHeight="1" x14ac:dyDescent="0.3">
      <c r="A81" s="831" t="s">
        <v>6361</v>
      </c>
      <c r="B81" s="832" t="s">
        <v>6362</v>
      </c>
      <c r="C81" s="832" t="s">
        <v>4959</v>
      </c>
      <c r="D81" s="832" t="s">
        <v>6389</v>
      </c>
      <c r="E81" s="832" t="s">
        <v>6390</v>
      </c>
      <c r="F81" s="849">
        <v>1</v>
      </c>
      <c r="G81" s="849">
        <v>191</v>
      </c>
      <c r="H81" s="849"/>
      <c r="I81" s="849">
        <v>191</v>
      </c>
      <c r="J81" s="849"/>
      <c r="K81" s="849"/>
      <c r="L81" s="849"/>
      <c r="M81" s="849"/>
      <c r="N81" s="849">
        <v>1</v>
      </c>
      <c r="O81" s="849">
        <v>191</v>
      </c>
      <c r="P81" s="837"/>
      <c r="Q81" s="850">
        <v>191</v>
      </c>
    </row>
    <row r="82" spans="1:17" ht="14.4" customHeight="1" x14ac:dyDescent="0.3">
      <c r="A82" s="831" t="s">
        <v>6361</v>
      </c>
      <c r="B82" s="832" t="s">
        <v>6362</v>
      </c>
      <c r="C82" s="832" t="s">
        <v>4959</v>
      </c>
      <c r="D82" s="832" t="s">
        <v>6391</v>
      </c>
      <c r="E82" s="832" t="s">
        <v>6392</v>
      </c>
      <c r="F82" s="849">
        <v>33</v>
      </c>
      <c r="G82" s="849">
        <v>2706</v>
      </c>
      <c r="H82" s="849">
        <v>1.8333333333333333</v>
      </c>
      <c r="I82" s="849">
        <v>82</v>
      </c>
      <c r="J82" s="849">
        <v>18</v>
      </c>
      <c r="K82" s="849">
        <v>1476</v>
      </c>
      <c r="L82" s="849">
        <v>1</v>
      </c>
      <c r="M82" s="849">
        <v>82</v>
      </c>
      <c r="N82" s="849">
        <v>45</v>
      </c>
      <c r="O82" s="849">
        <v>3690</v>
      </c>
      <c r="P82" s="837">
        <v>2.5</v>
      </c>
      <c r="Q82" s="850">
        <v>82</v>
      </c>
    </row>
    <row r="83" spans="1:17" ht="14.4" customHeight="1" x14ac:dyDescent="0.3">
      <c r="A83" s="831" t="s">
        <v>6361</v>
      </c>
      <c r="B83" s="832" t="s">
        <v>6362</v>
      </c>
      <c r="C83" s="832" t="s">
        <v>4959</v>
      </c>
      <c r="D83" s="832" t="s">
        <v>6393</v>
      </c>
      <c r="E83" s="832" t="s">
        <v>6394</v>
      </c>
      <c r="F83" s="849">
        <v>1</v>
      </c>
      <c r="G83" s="849">
        <v>63</v>
      </c>
      <c r="H83" s="849">
        <v>0.125</v>
      </c>
      <c r="I83" s="849">
        <v>63</v>
      </c>
      <c r="J83" s="849">
        <v>8</v>
      </c>
      <c r="K83" s="849">
        <v>504</v>
      </c>
      <c r="L83" s="849">
        <v>1</v>
      </c>
      <c r="M83" s="849">
        <v>63</v>
      </c>
      <c r="N83" s="849">
        <v>7</v>
      </c>
      <c r="O83" s="849">
        <v>441</v>
      </c>
      <c r="P83" s="837">
        <v>0.875</v>
      </c>
      <c r="Q83" s="850">
        <v>63</v>
      </c>
    </row>
    <row r="84" spans="1:17" ht="14.4" customHeight="1" x14ac:dyDescent="0.3">
      <c r="A84" s="831" t="s">
        <v>6361</v>
      </c>
      <c r="B84" s="832" t="s">
        <v>6362</v>
      </c>
      <c r="C84" s="832" t="s">
        <v>4959</v>
      </c>
      <c r="D84" s="832" t="s">
        <v>6395</v>
      </c>
      <c r="E84" s="832" t="s">
        <v>6396</v>
      </c>
      <c r="F84" s="849">
        <v>623</v>
      </c>
      <c r="G84" s="849">
        <v>10591</v>
      </c>
      <c r="H84" s="849">
        <v>0.7079545454545455</v>
      </c>
      <c r="I84" s="849">
        <v>17</v>
      </c>
      <c r="J84" s="849">
        <v>880</v>
      </c>
      <c r="K84" s="849">
        <v>14960</v>
      </c>
      <c r="L84" s="849">
        <v>1</v>
      </c>
      <c r="M84" s="849">
        <v>17</v>
      </c>
      <c r="N84" s="849">
        <v>797</v>
      </c>
      <c r="O84" s="849">
        <v>13549</v>
      </c>
      <c r="P84" s="837">
        <v>0.90568181818181814</v>
      </c>
      <c r="Q84" s="850">
        <v>17</v>
      </c>
    </row>
    <row r="85" spans="1:17" ht="14.4" customHeight="1" x14ac:dyDescent="0.3">
      <c r="A85" s="831" t="s">
        <v>6361</v>
      </c>
      <c r="B85" s="832" t="s">
        <v>6362</v>
      </c>
      <c r="C85" s="832" t="s">
        <v>4959</v>
      </c>
      <c r="D85" s="832" t="s">
        <v>6397</v>
      </c>
      <c r="E85" s="832" t="s">
        <v>6398</v>
      </c>
      <c r="F85" s="849">
        <v>1</v>
      </c>
      <c r="G85" s="849">
        <v>64</v>
      </c>
      <c r="H85" s="849"/>
      <c r="I85" s="849">
        <v>64</v>
      </c>
      <c r="J85" s="849"/>
      <c r="K85" s="849"/>
      <c r="L85" s="849"/>
      <c r="M85" s="849"/>
      <c r="N85" s="849">
        <v>1</v>
      </c>
      <c r="O85" s="849">
        <v>64</v>
      </c>
      <c r="P85" s="837"/>
      <c r="Q85" s="850">
        <v>64</v>
      </c>
    </row>
    <row r="86" spans="1:17" ht="14.4" customHeight="1" x14ac:dyDescent="0.3">
      <c r="A86" s="831" t="s">
        <v>6361</v>
      </c>
      <c r="B86" s="832" t="s">
        <v>6362</v>
      </c>
      <c r="C86" s="832" t="s">
        <v>4959</v>
      </c>
      <c r="D86" s="832" t="s">
        <v>6399</v>
      </c>
      <c r="E86" s="832" t="s">
        <v>6400</v>
      </c>
      <c r="F86" s="849">
        <v>1</v>
      </c>
      <c r="G86" s="849">
        <v>480</v>
      </c>
      <c r="H86" s="849"/>
      <c r="I86" s="849">
        <v>480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6361</v>
      </c>
      <c r="B87" s="832" t="s">
        <v>6362</v>
      </c>
      <c r="C87" s="832" t="s">
        <v>4959</v>
      </c>
      <c r="D87" s="832" t="s">
        <v>6401</v>
      </c>
      <c r="E87" s="832" t="s">
        <v>6402</v>
      </c>
      <c r="F87" s="849">
        <v>97</v>
      </c>
      <c r="G87" s="849">
        <v>4559</v>
      </c>
      <c r="H87" s="849">
        <v>0.74615384615384617</v>
      </c>
      <c r="I87" s="849">
        <v>47</v>
      </c>
      <c r="J87" s="849">
        <v>130</v>
      </c>
      <c r="K87" s="849">
        <v>6110</v>
      </c>
      <c r="L87" s="849">
        <v>1</v>
      </c>
      <c r="M87" s="849">
        <v>47</v>
      </c>
      <c r="N87" s="849">
        <v>106</v>
      </c>
      <c r="O87" s="849">
        <v>4982</v>
      </c>
      <c r="P87" s="837">
        <v>0.81538461538461537</v>
      </c>
      <c r="Q87" s="850">
        <v>47</v>
      </c>
    </row>
    <row r="88" spans="1:17" ht="14.4" customHeight="1" x14ac:dyDescent="0.3">
      <c r="A88" s="831" t="s">
        <v>6361</v>
      </c>
      <c r="B88" s="832" t="s">
        <v>6362</v>
      </c>
      <c r="C88" s="832" t="s">
        <v>4959</v>
      </c>
      <c r="D88" s="832" t="s">
        <v>6403</v>
      </c>
      <c r="E88" s="832" t="s">
        <v>6404</v>
      </c>
      <c r="F88" s="849">
        <v>4</v>
      </c>
      <c r="G88" s="849">
        <v>240</v>
      </c>
      <c r="H88" s="849">
        <v>0.5</v>
      </c>
      <c r="I88" s="849">
        <v>60</v>
      </c>
      <c r="J88" s="849">
        <v>8</v>
      </c>
      <c r="K88" s="849">
        <v>480</v>
      </c>
      <c r="L88" s="849">
        <v>1</v>
      </c>
      <c r="M88" s="849">
        <v>60</v>
      </c>
      <c r="N88" s="849">
        <v>9</v>
      </c>
      <c r="O88" s="849">
        <v>540</v>
      </c>
      <c r="P88" s="837">
        <v>1.125</v>
      </c>
      <c r="Q88" s="850">
        <v>60</v>
      </c>
    </row>
    <row r="89" spans="1:17" ht="14.4" customHeight="1" x14ac:dyDescent="0.3">
      <c r="A89" s="831" t="s">
        <v>6361</v>
      </c>
      <c r="B89" s="832" t="s">
        <v>6362</v>
      </c>
      <c r="C89" s="832" t="s">
        <v>4959</v>
      </c>
      <c r="D89" s="832" t="s">
        <v>6405</v>
      </c>
      <c r="E89" s="832" t="s">
        <v>6406</v>
      </c>
      <c r="F89" s="849"/>
      <c r="G89" s="849"/>
      <c r="H89" s="849"/>
      <c r="I89" s="849"/>
      <c r="J89" s="849">
        <v>1</v>
      </c>
      <c r="K89" s="849">
        <v>19</v>
      </c>
      <c r="L89" s="849">
        <v>1</v>
      </c>
      <c r="M89" s="849">
        <v>19</v>
      </c>
      <c r="N89" s="849">
        <v>5</v>
      </c>
      <c r="O89" s="849">
        <v>95</v>
      </c>
      <c r="P89" s="837">
        <v>5</v>
      </c>
      <c r="Q89" s="850">
        <v>19</v>
      </c>
    </row>
    <row r="90" spans="1:17" ht="14.4" customHeight="1" x14ac:dyDescent="0.3">
      <c r="A90" s="831" t="s">
        <v>6361</v>
      </c>
      <c r="B90" s="832" t="s">
        <v>6362</v>
      </c>
      <c r="C90" s="832" t="s">
        <v>4959</v>
      </c>
      <c r="D90" s="832" t="s">
        <v>6407</v>
      </c>
      <c r="E90" s="832" t="s">
        <v>6408</v>
      </c>
      <c r="F90" s="849"/>
      <c r="G90" s="849"/>
      <c r="H90" s="849"/>
      <c r="I90" s="849"/>
      <c r="J90" s="849">
        <v>1</v>
      </c>
      <c r="K90" s="849">
        <v>392</v>
      </c>
      <c r="L90" s="849">
        <v>1</v>
      </c>
      <c r="M90" s="849">
        <v>392</v>
      </c>
      <c r="N90" s="849"/>
      <c r="O90" s="849"/>
      <c r="P90" s="837"/>
      <c r="Q90" s="850"/>
    </row>
    <row r="91" spans="1:17" ht="14.4" customHeight="1" x14ac:dyDescent="0.3">
      <c r="A91" s="831" t="s">
        <v>6361</v>
      </c>
      <c r="B91" s="832" t="s">
        <v>6362</v>
      </c>
      <c r="C91" s="832" t="s">
        <v>4959</v>
      </c>
      <c r="D91" s="832" t="s">
        <v>6409</v>
      </c>
      <c r="E91" s="832" t="s">
        <v>6410</v>
      </c>
      <c r="F91" s="849">
        <v>12</v>
      </c>
      <c r="G91" s="849">
        <v>5544</v>
      </c>
      <c r="H91" s="849">
        <v>2.3896551724137929</v>
      </c>
      <c r="I91" s="849">
        <v>462</v>
      </c>
      <c r="J91" s="849">
        <v>5</v>
      </c>
      <c r="K91" s="849">
        <v>2320</v>
      </c>
      <c r="L91" s="849">
        <v>1</v>
      </c>
      <c r="M91" s="849">
        <v>464</v>
      </c>
      <c r="N91" s="849">
        <v>15</v>
      </c>
      <c r="O91" s="849">
        <v>6960</v>
      </c>
      <c r="P91" s="837">
        <v>3</v>
      </c>
      <c r="Q91" s="850">
        <v>464</v>
      </c>
    </row>
    <row r="92" spans="1:17" ht="14.4" customHeight="1" x14ac:dyDescent="0.3">
      <c r="A92" s="831" t="s">
        <v>6361</v>
      </c>
      <c r="B92" s="832" t="s">
        <v>6362</v>
      </c>
      <c r="C92" s="832" t="s">
        <v>4959</v>
      </c>
      <c r="D92" s="832" t="s">
        <v>6411</v>
      </c>
      <c r="E92" s="832" t="s">
        <v>6412</v>
      </c>
      <c r="F92" s="849"/>
      <c r="G92" s="849"/>
      <c r="H92" s="849"/>
      <c r="I92" s="849"/>
      <c r="J92" s="849">
        <v>1</v>
      </c>
      <c r="K92" s="849">
        <v>313</v>
      </c>
      <c r="L92" s="849">
        <v>1</v>
      </c>
      <c r="M92" s="849">
        <v>313</v>
      </c>
      <c r="N92" s="849">
        <v>1</v>
      </c>
      <c r="O92" s="849">
        <v>313</v>
      </c>
      <c r="P92" s="837">
        <v>1</v>
      </c>
      <c r="Q92" s="850">
        <v>313</v>
      </c>
    </row>
    <row r="93" spans="1:17" ht="14.4" customHeight="1" x14ac:dyDescent="0.3">
      <c r="A93" s="831" t="s">
        <v>6361</v>
      </c>
      <c r="B93" s="832" t="s">
        <v>6362</v>
      </c>
      <c r="C93" s="832" t="s">
        <v>4959</v>
      </c>
      <c r="D93" s="832" t="s">
        <v>6413</v>
      </c>
      <c r="E93" s="832" t="s">
        <v>6414</v>
      </c>
      <c r="F93" s="849">
        <v>70</v>
      </c>
      <c r="G93" s="849">
        <v>59640</v>
      </c>
      <c r="H93" s="849">
        <v>0.87397420867526376</v>
      </c>
      <c r="I93" s="849">
        <v>852</v>
      </c>
      <c r="J93" s="849">
        <v>80</v>
      </c>
      <c r="K93" s="849">
        <v>68240</v>
      </c>
      <c r="L93" s="849">
        <v>1</v>
      </c>
      <c r="M93" s="849">
        <v>853</v>
      </c>
      <c r="N93" s="849">
        <v>120</v>
      </c>
      <c r="O93" s="849">
        <v>102360</v>
      </c>
      <c r="P93" s="837">
        <v>1.5</v>
      </c>
      <c r="Q93" s="850">
        <v>853</v>
      </c>
    </row>
    <row r="94" spans="1:17" ht="14.4" customHeight="1" x14ac:dyDescent="0.3">
      <c r="A94" s="831" t="s">
        <v>6361</v>
      </c>
      <c r="B94" s="832" t="s">
        <v>6362</v>
      </c>
      <c r="C94" s="832" t="s">
        <v>4959</v>
      </c>
      <c r="D94" s="832" t="s">
        <v>6415</v>
      </c>
      <c r="E94" s="832" t="s">
        <v>6416</v>
      </c>
      <c r="F94" s="849"/>
      <c r="G94" s="849"/>
      <c r="H94" s="849"/>
      <c r="I94" s="849"/>
      <c r="J94" s="849">
        <v>15</v>
      </c>
      <c r="K94" s="849">
        <v>2805</v>
      </c>
      <c r="L94" s="849">
        <v>1</v>
      </c>
      <c r="M94" s="849">
        <v>187</v>
      </c>
      <c r="N94" s="849">
        <v>19</v>
      </c>
      <c r="O94" s="849">
        <v>3553</v>
      </c>
      <c r="P94" s="837">
        <v>1.2666666666666666</v>
      </c>
      <c r="Q94" s="850">
        <v>187</v>
      </c>
    </row>
    <row r="95" spans="1:17" ht="14.4" customHeight="1" x14ac:dyDescent="0.3">
      <c r="A95" s="831" t="s">
        <v>6361</v>
      </c>
      <c r="B95" s="832" t="s">
        <v>6362</v>
      </c>
      <c r="C95" s="832" t="s">
        <v>4959</v>
      </c>
      <c r="D95" s="832" t="s">
        <v>6417</v>
      </c>
      <c r="E95" s="832" t="s">
        <v>6418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168</v>
      </c>
      <c r="P95" s="837"/>
      <c r="Q95" s="850">
        <v>168</v>
      </c>
    </row>
    <row r="96" spans="1:17" ht="14.4" customHeight="1" x14ac:dyDescent="0.3">
      <c r="A96" s="831" t="s">
        <v>6361</v>
      </c>
      <c r="B96" s="832" t="s">
        <v>6362</v>
      </c>
      <c r="C96" s="832" t="s">
        <v>4959</v>
      </c>
      <c r="D96" s="832" t="s">
        <v>6419</v>
      </c>
      <c r="E96" s="832" t="s">
        <v>6420</v>
      </c>
      <c r="F96" s="849"/>
      <c r="G96" s="849"/>
      <c r="H96" s="849"/>
      <c r="I96" s="849"/>
      <c r="J96" s="849">
        <v>1</v>
      </c>
      <c r="K96" s="849">
        <v>238</v>
      </c>
      <c r="L96" s="849">
        <v>1</v>
      </c>
      <c r="M96" s="849">
        <v>238</v>
      </c>
      <c r="N96" s="849">
        <v>1</v>
      </c>
      <c r="O96" s="849">
        <v>238</v>
      </c>
      <c r="P96" s="837">
        <v>1</v>
      </c>
      <c r="Q96" s="850">
        <v>238</v>
      </c>
    </row>
    <row r="97" spans="1:17" ht="14.4" customHeight="1" x14ac:dyDescent="0.3">
      <c r="A97" s="831" t="s">
        <v>6361</v>
      </c>
      <c r="B97" s="832" t="s">
        <v>6362</v>
      </c>
      <c r="C97" s="832" t="s">
        <v>4959</v>
      </c>
      <c r="D97" s="832" t="s">
        <v>6421</v>
      </c>
      <c r="E97" s="832" t="s">
        <v>6422</v>
      </c>
      <c r="F97" s="849"/>
      <c r="G97" s="849"/>
      <c r="H97" s="849"/>
      <c r="I97" s="849"/>
      <c r="J97" s="849">
        <v>1</v>
      </c>
      <c r="K97" s="849">
        <v>310</v>
      </c>
      <c r="L97" s="849">
        <v>1</v>
      </c>
      <c r="M97" s="849">
        <v>310</v>
      </c>
      <c r="N97" s="849">
        <v>1</v>
      </c>
      <c r="O97" s="849">
        <v>310</v>
      </c>
      <c r="P97" s="837">
        <v>1</v>
      </c>
      <c r="Q97" s="850">
        <v>310</v>
      </c>
    </row>
    <row r="98" spans="1:17" ht="14.4" customHeight="1" x14ac:dyDescent="0.3">
      <c r="A98" s="831" t="s">
        <v>6361</v>
      </c>
      <c r="B98" s="832" t="s">
        <v>6362</v>
      </c>
      <c r="C98" s="832" t="s">
        <v>4959</v>
      </c>
      <c r="D98" s="832" t="s">
        <v>6423</v>
      </c>
      <c r="E98" s="832" t="s">
        <v>6424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352</v>
      </c>
      <c r="P98" s="837"/>
      <c r="Q98" s="850">
        <v>352</v>
      </c>
    </row>
    <row r="99" spans="1:17" ht="14.4" customHeight="1" x14ac:dyDescent="0.3">
      <c r="A99" s="831" t="s">
        <v>6361</v>
      </c>
      <c r="B99" s="832" t="s">
        <v>6362</v>
      </c>
      <c r="C99" s="832" t="s">
        <v>4959</v>
      </c>
      <c r="D99" s="832" t="s">
        <v>6425</v>
      </c>
      <c r="E99" s="832" t="s">
        <v>6426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352</v>
      </c>
      <c r="P99" s="837"/>
      <c r="Q99" s="850">
        <v>352</v>
      </c>
    </row>
    <row r="100" spans="1:17" ht="14.4" customHeight="1" x14ac:dyDescent="0.3">
      <c r="A100" s="831" t="s">
        <v>6361</v>
      </c>
      <c r="B100" s="832" t="s">
        <v>6362</v>
      </c>
      <c r="C100" s="832" t="s">
        <v>4959</v>
      </c>
      <c r="D100" s="832" t="s">
        <v>6427</v>
      </c>
      <c r="E100" s="832" t="s">
        <v>6428</v>
      </c>
      <c r="F100" s="849">
        <v>1</v>
      </c>
      <c r="G100" s="849">
        <v>1216</v>
      </c>
      <c r="H100" s="849">
        <v>0.19918099918099919</v>
      </c>
      <c r="I100" s="849">
        <v>1216</v>
      </c>
      <c r="J100" s="849">
        <v>5</v>
      </c>
      <c r="K100" s="849">
        <v>6105</v>
      </c>
      <c r="L100" s="849">
        <v>1</v>
      </c>
      <c r="M100" s="849">
        <v>1221</v>
      </c>
      <c r="N100" s="849">
        <v>3</v>
      </c>
      <c r="O100" s="849">
        <v>3666</v>
      </c>
      <c r="P100" s="837">
        <v>0.60049140049140048</v>
      </c>
      <c r="Q100" s="850">
        <v>1222</v>
      </c>
    </row>
    <row r="101" spans="1:17" ht="14.4" customHeight="1" x14ac:dyDescent="0.3">
      <c r="A101" s="831" t="s">
        <v>6361</v>
      </c>
      <c r="B101" s="832" t="s">
        <v>6362</v>
      </c>
      <c r="C101" s="832" t="s">
        <v>4959</v>
      </c>
      <c r="D101" s="832" t="s">
        <v>6429</v>
      </c>
      <c r="E101" s="832" t="s">
        <v>6430</v>
      </c>
      <c r="F101" s="849">
        <v>354</v>
      </c>
      <c r="G101" s="849">
        <v>278244</v>
      </c>
      <c r="H101" s="849">
        <v>0.6891816580842195</v>
      </c>
      <c r="I101" s="849">
        <v>786</v>
      </c>
      <c r="J101" s="849">
        <v>513</v>
      </c>
      <c r="K101" s="849">
        <v>403731</v>
      </c>
      <c r="L101" s="849">
        <v>1</v>
      </c>
      <c r="M101" s="849">
        <v>787</v>
      </c>
      <c r="N101" s="849">
        <v>531</v>
      </c>
      <c r="O101" s="849">
        <v>418428</v>
      </c>
      <c r="P101" s="837">
        <v>1.036402951470162</v>
      </c>
      <c r="Q101" s="850">
        <v>788</v>
      </c>
    </row>
    <row r="102" spans="1:17" ht="14.4" customHeight="1" x14ac:dyDescent="0.3">
      <c r="A102" s="831" t="s">
        <v>6361</v>
      </c>
      <c r="B102" s="832" t="s">
        <v>6362</v>
      </c>
      <c r="C102" s="832" t="s">
        <v>4959</v>
      </c>
      <c r="D102" s="832" t="s">
        <v>6431</v>
      </c>
      <c r="E102" s="832" t="s">
        <v>6432</v>
      </c>
      <c r="F102" s="849"/>
      <c r="G102" s="849"/>
      <c r="H102" s="849"/>
      <c r="I102" s="849"/>
      <c r="J102" s="849">
        <v>7</v>
      </c>
      <c r="K102" s="849">
        <v>1323</v>
      </c>
      <c r="L102" s="849">
        <v>1</v>
      </c>
      <c r="M102" s="849">
        <v>189</v>
      </c>
      <c r="N102" s="849">
        <v>3</v>
      </c>
      <c r="O102" s="849">
        <v>567</v>
      </c>
      <c r="P102" s="837">
        <v>0.42857142857142855</v>
      </c>
      <c r="Q102" s="850">
        <v>189</v>
      </c>
    </row>
    <row r="103" spans="1:17" ht="14.4" customHeight="1" x14ac:dyDescent="0.3">
      <c r="A103" s="831" t="s">
        <v>6361</v>
      </c>
      <c r="B103" s="832" t="s">
        <v>6362</v>
      </c>
      <c r="C103" s="832" t="s">
        <v>4959</v>
      </c>
      <c r="D103" s="832" t="s">
        <v>6433</v>
      </c>
      <c r="E103" s="832" t="s">
        <v>6434</v>
      </c>
      <c r="F103" s="849"/>
      <c r="G103" s="849"/>
      <c r="H103" s="849"/>
      <c r="I103" s="849"/>
      <c r="J103" s="849">
        <v>1</v>
      </c>
      <c r="K103" s="849">
        <v>229</v>
      </c>
      <c r="L103" s="849">
        <v>1</v>
      </c>
      <c r="M103" s="849">
        <v>229</v>
      </c>
      <c r="N103" s="849">
        <v>6</v>
      </c>
      <c r="O103" s="849">
        <v>1374</v>
      </c>
      <c r="P103" s="837">
        <v>6</v>
      </c>
      <c r="Q103" s="850">
        <v>229</v>
      </c>
    </row>
    <row r="104" spans="1:17" ht="14.4" customHeight="1" x14ac:dyDescent="0.3">
      <c r="A104" s="831" t="s">
        <v>6361</v>
      </c>
      <c r="B104" s="832" t="s">
        <v>6362</v>
      </c>
      <c r="C104" s="832" t="s">
        <v>4959</v>
      </c>
      <c r="D104" s="832" t="s">
        <v>6435</v>
      </c>
      <c r="E104" s="832" t="s">
        <v>6436</v>
      </c>
      <c r="F104" s="849"/>
      <c r="G104" s="849"/>
      <c r="H104" s="849"/>
      <c r="I104" s="849"/>
      <c r="J104" s="849">
        <v>1</v>
      </c>
      <c r="K104" s="849">
        <v>159</v>
      </c>
      <c r="L104" s="849">
        <v>1</v>
      </c>
      <c r="M104" s="849">
        <v>159</v>
      </c>
      <c r="N104" s="849"/>
      <c r="O104" s="849"/>
      <c r="P104" s="837"/>
      <c r="Q104" s="850"/>
    </row>
    <row r="105" spans="1:17" ht="14.4" customHeight="1" x14ac:dyDescent="0.3">
      <c r="A105" s="831" t="s">
        <v>6361</v>
      </c>
      <c r="B105" s="832" t="s">
        <v>6362</v>
      </c>
      <c r="C105" s="832" t="s">
        <v>4959</v>
      </c>
      <c r="D105" s="832" t="s">
        <v>6437</v>
      </c>
      <c r="E105" s="832" t="s">
        <v>6438</v>
      </c>
      <c r="F105" s="849">
        <v>1</v>
      </c>
      <c r="G105" s="849">
        <v>461</v>
      </c>
      <c r="H105" s="849">
        <v>0.33261183261183264</v>
      </c>
      <c r="I105" s="849">
        <v>461</v>
      </c>
      <c r="J105" s="849">
        <v>3</v>
      </c>
      <c r="K105" s="849">
        <v>1386</v>
      </c>
      <c r="L105" s="849">
        <v>1</v>
      </c>
      <c r="M105" s="849">
        <v>462</v>
      </c>
      <c r="N105" s="849">
        <v>10</v>
      </c>
      <c r="O105" s="849">
        <v>4620</v>
      </c>
      <c r="P105" s="837">
        <v>3.3333333333333335</v>
      </c>
      <c r="Q105" s="850">
        <v>462</v>
      </c>
    </row>
    <row r="106" spans="1:17" ht="14.4" customHeight="1" x14ac:dyDescent="0.3">
      <c r="A106" s="831" t="s">
        <v>6361</v>
      </c>
      <c r="B106" s="832" t="s">
        <v>6362</v>
      </c>
      <c r="C106" s="832" t="s">
        <v>4959</v>
      </c>
      <c r="D106" s="832" t="s">
        <v>6439</v>
      </c>
      <c r="E106" s="832" t="s">
        <v>6440</v>
      </c>
      <c r="F106" s="849"/>
      <c r="G106" s="849"/>
      <c r="H106" s="849"/>
      <c r="I106" s="849"/>
      <c r="J106" s="849">
        <v>2</v>
      </c>
      <c r="K106" s="849">
        <v>1124</v>
      </c>
      <c r="L106" s="849">
        <v>1</v>
      </c>
      <c r="M106" s="849">
        <v>562</v>
      </c>
      <c r="N106" s="849">
        <v>1</v>
      </c>
      <c r="O106" s="849">
        <v>562</v>
      </c>
      <c r="P106" s="837">
        <v>0.5</v>
      </c>
      <c r="Q106" s="850">
        <v>562</v>
      </c>
    </row>
    <row r="107" spans="1:17" ht="14.4" customHeight="1" x14ac:dyDescent="0.3">
      <c r="A107" s="831" t="s">
        <v>6361</v>
      </c>
      <c r="B107" s="832" t="s">
        <v>6362</v>
      </c>
      <c r="C107" s="832" t="s">
        <v>4959</v>
      </c>
      <c r="D107" s="832" t="s">
        <v>6441</v>
      </c>
      <c r="E107" s="832" t="s">
        <v>6442</v>
      </c>
      <c r="F107" s="849"/>
      <c r="G107" s="849"/>
      <c r="H107" s="849"/>
      <c r="I107" s="849"/>
      <c r="J107" s="849">
        <v>2</v>
      </c>
      <c r="K107" s="849">
        <v>344</v>
      </c>
      <c r="L107" s="849">
        <v>1</v>
      </c>
      <c r="M107" s="849">
        <v>172</v>
      </c>
      <c r="N107" s="849">
        <v>1</v>
      </c>
      <c r="O107" s="849">
        <v>172</v>
      </c>
      <c r="P107" s="837">
        <v>0.5</v>
      </c>
      <c r="Q107" s="850">
        <v>172</v>
      </c>
    </row>
    <row r="108" spans="1:17" ht="14.4" customHeight="1" x14ac:dyDescent="0.3">
      <c r="A108" s="831" t="s">
        <v>6361</v>
      </c>
      <c r="B108" s="832" t="s">
        <v>6362</v>
      </c>
      <c r="C108" s="832" t="s">
        <v>4959</v>
      </c>
      <c r="D108" s="832" t="s">
        <v>6443</v>
      </c>
      <c r="E108" s="832" t="s">
        <v>6444</v>
      </c>
      <c r="F108" s="849">
        <v>1</v>
      </c>
      <c r="G108" s="849">
        <v>132</v>
      </c>
      <c r="H108" s="849">
        <v>0.49624060150375937</v>
      </c>
      <c r="I108" s="849">
        <v>132</v>
      </c>
      <c r="J108" s="849">
        <v>2</v>
      </c>
      <c r="K108" s="849">
        <v>266</v>
      </c>
      <c r="L108" s="849">
        <v>1</v>
      </c>
      <c r="M108" s="849">
        <v>133</v>
      </c>
      <c r="N108" s="849">
        <v>5</v>
      </c>
      <c r="O108" s="849">
        <v>665</v>
      </c>
      <c r="P108" s="837">
        <v>2.5</v>
      </c>
      <c r="Q108" s="850">
        <v>133</v>
      </c>
    </row>
    <row r="109" spans="1:17" ht="14.4" customHeight="1" x14ac:dyDescent="0.3">
      <c r="A109" s="831" t="s">
        <v>6361</v>
      </c>
      <c r="B109" s="832" t="s">
        <v>6362</v>
      </c>
      <c r="C109" s="832" t="s">
        <v>4959</v>
      </c>
      <c r="D109" s="832" t="s">
        <v>6445</v>
      </c>
      <c r="E109" s="832" t="s">
        <v>2879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179</v>
      </c>
      <c r="P109" s="837"/>
      <c r="Q109" s="850">
        <v>179</v>
      </c>
    </row>
    <row r="110" spans="1:17" ht="14.4" customHeight="1" x14ac:dyDescent="0.3">
      <c r="A110" s="831" t="s">
        <v>6361</v>
      </c>
      <c r="B110" s="832" t="s">
        <v>6362</v>
      </c>
      <c r="C110" s="832" t="s">
        <v>4959</v>
      </c>
      <c r="D110" s="832" t="s">
        <v>6446</v>
      </c>
      <c r="E110" s="832" t="s">
        <v>6447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414</v>
      </c>
      <c r="P110" s="837"/>
      <c r="Q110" s="850">
        <v>414</v>
      </c>
    </row>
    <row r="111" spans="1:17" ht="14.4" customHeight="1" x14ac:dyDescent="0.3">
      <c r="A111" s="831" t="s">
        <v>6361</v>
      </c>
      <c r="B111" s="832" t="s">
        <v>6362</v>
      </c>
      <c r="C111" s="832" t="s">
        <v>4959</v>
      </c>
      <c r="D111" s="832" t="s">
        <v>6448</v>
      </c>
      <c r="E111" s="832" t="s">
        <v>6449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941</v>
      </c>
      <c r="P111" s="837"/>
      <c r="Q111" s="850">
        <v>941</v>
      </c>
    </row>
    <row r="112" spans="1:17" ht="14.4" customHeight="1" x14ac:dyDescent="0.3">
      <c r="A112" s="831" t="s">
        <v>6361</v>
      </c>
      <c r="B112" s="832" t="s">
        <v>6362</v>
      </c>
      <c r="C112" s="832" t="s">
        <v>4959</v>
      </c>
      <c r="D112" s="832" t="s">
        <v>6450</v>
      </c>
      <c r="E112" s="832" t="s">
        <v>6451</v>
      </c>
      <c r="F112" s="849">
        <v>22</v>
      </c>
      <c r="G112" s="849">
        <v>1958</v>
      </c>
      <c r="H112" s="849">
        <v>1.0476190476190477</v>
      </c>
      <c r="I112" s="849">
        <v>89</v>
      </c>
      <c r="J112" s="849">
        <v>21</v>
      </c>
      <c r="K112" s="849">
        <v>1869</v>
      </c>
      <c r="L112" s="849">
        <v>1</v>
      </c>
      <c r="M112" s="849">
        <v>89</v>
      </c>
      <c r="N112" s="849">
        <v>29</v>
      </c>
      <c r="O112" s="849">
        <v>2581</v>
      </c>
      <c r="P112" s="837">
        <v>1.3809523809523809</v>
      </c>
      <c r="Q112" s="850">
        <v>89</v>
      </c>
    </row>
    <row r="113" spans="1:17" ht="14.4" customHeight="1" x14ac:dyDescent="0.3">
      <c r="A113" s="831" t="s">
        <v>6361</v>
      </c>
      <c r="B113" s="832" t="s">
        <v>6362</v>
      </c>
      <c r="C113" s="832" t="s">
        <v>4959</v>
      </c>
      <c r="D113" s="832" t="s">
        <v>6452</v>
      </c>
      <c r="E113" s="832" t="s">
        <v>6453</v>
      </c>
      <c r="F113" s="849">
        <v>10559</v>
      </c>
      <c r="G113" s="849">
        <v>316770</v>
      </c>
      <c r="H113" s="849">
        <v>0.95006298362425767</v>
      </c>
      <c r="I113" s="849">
        <v>30</v>
      </c>
      <c r="J113" s="849">
        <v>11114</v>
      </c>
      <c r="K113" s="849">
        <v>333420</v>
      </c>
      <c r="L113" s="849">
        <v>1</v>
      </c>
      <c r="M113" s="849">
        <v>30</v>
      </c>
      <c r="N113" s="849">
        <v>11223</v>
      </c>
      <c r="O113" s="849">
        <v>336690</v>
      </c>
      <c r="P113" s="837">
        <v>1.0098074500629837</v>
      </c>
      <c r="Q113" s="850">
        <v>30</v>
      </c>
    </row>
    <row r="114" spans="1:17" ht="14.4" customHeight="1" x14ac:dyDescent="0.3">
      <c r="A114" s="831" t="s">
        <v>6361</v>
      </c>
      <c r="B114" s="832" t="s">
        <v>6362</v>
      </c>
      <c r="C114" s="832" t="s">
        <v>4959</v>
      </c>
      <c r="D114" s="832" t="s">
        <v>6454</v>
      </c>
      <c r="E114" s="832" t="s">
        <v>6455</v>
      </c>
      <c r="F114" s="849">
        <v>5</v>
      </c>
      <c r="G114" s="849">
        <v>250</v>
      </c>
      <c r="H114" s="849">
        <v>0.625</v>
      </c>
      <c r="I114" s="849">
        <v>50</v>
      </c>
      <c r="J114" s="849">
        <v>8</v>
      </c>
      <c r="K114" s="849">
        <v>400</v>
      </c>
      <c r="L114" s="849">
        <v>1</v>
      </c>
      <c r="M114" s="849">
        <v>50</v>
      </c>
      <c r="N114" s="849">
        <v>9</v>
      </c>
      <c r="O114" s="849">
        <v>450</v>
      </c>
      <c r="P114" s="837">
        <v>1.125</v>
      </c>
      <c r="Q114" s="850">
        <v>50</v>
      </c>
    </row>
    <row r="115" spans="1:17" ht="14.4" customHeight="1" x14ac:dyDescent="0.3">
      <c r="A115" s="831" t="s">
        <v>6361</v>
      </c>
      <c r="B115" s="832" t="s">
        <v>6362</v>
      </c>
      <c r="C115" s="832" t="s">
        <v>4959</v>
      </c>
      <c r="D115" s="832" t="s">
        <v>6456</v>
      </c>
      <c r="E115" s="832" t="s">
        <v>6457</v>
      </c>
      <c r="F115" s="849">
        <v>2007</v>
      </c>
      <c r="G115" s="849">
        <v>24084</v>
      </c>
      <c r="H115" s="849">
        <v>0.97807017543859653</v>
      </c>
      <c r="I115" s="849">
        <v>12</v>
      </c>
      <c r="J115" s="849">
        <v>2052</v>
      </c>
      <c r="K115" s="849">
        <v>24624</v>
      </c>
      <c r="L115" s="849">
        <v>1</v>
      </c>
      <c r="M115" s="849">
        <v>12</v>
      </c>
      <c r="N115" s="849">
        <v>1937</v>
      </c>
      <c r="O115" s="849">
        <v>23244</v>
      </c>
      <c r="P115" s="837">
        <v>0.94395711500974655</v>
      </c>
      <c r="Q115" s="850">
        <v>12</v>
      </c>
    </row>
    <row r="116" spans="1:17" ht="14.4" customHeight="1" x14ac:dyDescent="0.3">
      <c r="A116" s="831" t="s">
        <v>6361</v>
      </c>
      <c r="B116" s="832" t="s">
        <v>6362</v>
      </c>
      <c r="C116" s="832" t="s">
        <v>4959</v>
      </c>
      <c r="D116" s="832" t="s">
        <v>6458</v>
      </c>
      <c r="E116" s="832" t="s">
        <v>6459</v>
      </c>
      <c r="F116" s="849">
        <v>12</v>
      </c>
      <c r="G116" s="849">
        <v>2184</v>
      </c>
      <c r="H116" s="849">
        <v>0.7956284153005464</v>
      </c>
      <c r="I116" s="849">
        <v>182</v>
      </c>
      <c r="J116" s="849">
        <v>15</v>
      </c>
      <c r="K116" s="849">
        <v>2745</v>
      </c>
      <c r="L116" s="849">
        <v>1</v>
      </c>
      <c r="M116" s="849">
        <v>183</v>
      </c>
      <c r="N116" s="849">
        <v>26</v>
      </c>
      <c r="O116" s="849">
        <v>4758</v>
      </c>
      <c r="P116" s="837">
        <v>1.7333333333333334</v>
      </c>
      <c r="Q116" s="850">
        <v>183</v>
      </c>
    </row>
    <row r="117" spans="1:17" ht="14.4" customHeight="1" x14ac:dyDescent="0.3">
      <c r="A117" s="831" t="s">
        <v>6361</v>
      </c>
      <c r="B117" s="832" t="s">
        <v>6362</v>
      </c>
      <c r="C117" s="832" t="s">
        <v>4959</v>
      </c>
      <c r="D117" s="832" t="s">
        <v>6460</v>
      </c>
      <c r="E117" s="832" t="s">
        <v>6461</v>
      </c>
      <c r="F117" s="849">
        <v>82</v>
      </c>
      <c r="G117" s="849">
        <v>5904</v>
      </c>
      <c r="H117" s="849">
        <v>1.9256360078277885</v>
      </c>
      <c r="I117" s="849">
        <v>72</v>
      </c>
      <c r="J117" s="849">
        <v>42</v>
      </c>
      <c r="K117" s="849">
        <v>3066</v>
      </c>
      <c r="L117" s="849">
        <v>1</v>
      </c>
      <c r="M117" s="849">
        <v>73</v>
      </c>
      <c r="N117" s="849">
        <v>77</v>
      </c>
      <c r="O117" s="849">
        <v>5621</v>
      </c>
      <c r="P117" s="837">
        <v>1.8333333333333333</v>
      </c>
      <c r="Q117" s="850">
        <v>73</v>
      </c>
    </row>
    <row r="118" spans="1:17" ht="14.4" customHeight="1" x14ac:dyDescent="0.3">
      <c r="A118" s="831" t="s">
        <v>6361</v>
      </c>
      <c r="B118" s="832" t="s">
        <v>6362</v>
      </c>
      <c r="C118" s="832" t="s">
        <v>4959</v>
      </c>
      <c r="D118" s="832" t="s">
        <v>6462</v>
      </c>
      <c r="E118" s="832" t="s">
        <v>6463</v>
      </c>
      <c r="F118" s="849">
        <v>12</v>
      </c>
      <c r="G118" s="849">
        <v>2196</v>
      </c>
      <c r="H118" s="849">
        <v>0.91806020066889638</v>
      </c>
      <c r="I118" s="849">
        <v>183</v>
      </c>
      <c r="J118" s="849">
        <v>13</v>
      </c>
      <c r="K118" s="849">
        <v>2392</v>
      </c>
      <c r="L118" s="849">
        <v>1</v>
      </c>
      <c r="M118" s="849">
        <v>184</v>
      </c>
      <c r="N118" s="849">
        <v>23</v>
      </c>
      <c r="O118" s="849">
        <v>4232</v>
      </c>
      <c r="P118" s="837">
        <v>1.7692307692307692</v>
      </c>
      <c r="Q118" s="850">
        <v>184</v>
      </c>
    </row>
    <row r="119" spans="1:17" ht="14.4" customHeight="1" x14ac:dyDescent="0.3">
      <c r="A119" s="831" t="s">
        <v>6361</v>
      </c>
      <c r="B119" s="832" t="s">
        <v>6362</v>
      </c>
      <c r="C119" s="832" t="s">
        <v>4959</v>
      </c>
      <c r="D119" s="832" t="s">
        <v>6276</v>
      </c>
      <c r="E119" s="832" t="s">
        <v>6277</v>
      </c>
      <c r="F119" s="849">
        <v>15</v>
      </c>
      <c r="G119" s="849">
        <v>19020</v>
      </c>
      <c r="H119" s="849">
        <v>0.47821386367636337</v>
      </c>
      <c r="I119" s="849">
        <v>1268</v>
      </c>
      <c r="J119" s="849">
        <v>31</v>
      </c>
      <c r="K119" s="849">
        <v>39773</v>
      </c>
      <c r="L119" s="849">
        <v>1</v>
      </c>
      <c r="M119" s="849">
        <v>1283</v>
      </c>
      <c r="N119" s="849">
        <v>10</v>
      </c>
      <c r="O119" s="849">
        <v>12850</v>
      </c>
      <c r="P119" s="837">
        <v>0.32308349885600784</v>
      </c>
      <c r="Q119" s="850">
        <v>1285</v>
      </c>
    </row>
    <row r="120" spans="1:17" ht="14.4" customHeight="1" x14ac:dyDescent="0.3">
      <c r="A120" s="831" t="s">
        <v>6361</v>
      </c>
      <c r="B120" s="832" t="s">
        <v>6362</v>
      </c>
      <c r="C120" s="832" t="s">
        <v>4959</v>
      </c>
      <c r="D120" s="832" t="s">
        <v>6464</v>
      </c>
      <c r="E120" s="832" t="s">
        <v>6465</v>
      </c>
      <c r="F120" s="849">
        <v>1574</v>
      </c>
      <c r="G120" s="849">
        <v>232952</v>
      </c>
      <c r="H120" s="849">
        <v>0.82156397352114463</v>
      </c>
      <c r="I120" s="849">
        <v>148</v>
      </c>
      <c r="J120" s="849">
        <v>1903</v>
      </c>
      <c r="K120" s="849">
        <v>283547</v>
      </c>
      <c r="L120" s="849">
        <v>1</v>
      </c>
      <c r="M120" s="849">
        <v>149</v>
      </c>
      <c r="N120" s="849">
        <v>1838</v>
      </c>
      <c r="O120" s="849">
        <v>273862</v>
      </c>
      <c r="P120" s="837">
        <v>0.96584340514976352</v>
      </c>
      <c r="Q120" s="850">
        <v>149</v>
      </c>
    </row>
    <row r="121" spans="1:17" ht="14.4" customHeight="1" x14ac:dyDescent="0.3">
      <c r="A121" s="831" t="s">
        <v>6361</v>
      </c>
      <c r="B121" s="832" t="s">
        <v>6362</v>
      </c>
      <c r="C121" s="832" t="s">
        <v>4959</v>
      </c>
      <c r="D121" s="832" t="s">
        <v>6466</v>
      </c>
      <c r="E121" s="832" t="s">
        <v>6467</v>
      </c>
      <c r="F121" s="849">
        <v>10686</v>
      </c>
      <c r="G121" s="849">
        <v>320580</v>
      </c>
      <c r="H121" s="849">
        <v>0.95308597930788441</v>
      </c>
      <c r="I121" s="849">
        <v>30</v>
      </c>
      <c r="J121" s="849">
        <v>11212</v>
      </c>
      <c r="K121" s="849">
        <v>336360</v>
      </c>
      <c r="L121" s="849">
        <v>1</v>
      </c>
      <c r="M121" s="849">
        <v>30</v>
      </c>
      <c r="N121" s="849">
        <v>10963</v>
      </c>
      <c r="O121" s="849">
        <v>328890</v>
      </c>
      <c r="P121" s="837">
        <v>0.97779165180164107</v>
      </c>
      <c r="Q121" s="850">
        <v>30</v>
      </c>
    </row>
    <row r="122" spans="1:17" ht="14.4" customHeight="1" x14ac:dyDescent="0.3">
      <c r="A122" s="831" t="s">
        <v>6361</v>
      </c>
      <c r="B122" s="832" t="s">
        <v>6362</v>
      </c>
      <c r="C122" s="832" t="s">
        <v>4959</v>
      </c>
      <c r="D122" s="832" t="s">
        <v>6468</v>
      </c>
      <c r="E122" s="832" t="s">
        <v>6469</v>
      </c>
      <c r="F122" s="849">
        <v>276</v>
      </c>
      <c r="G122" s="849">
        <v>8556</v>
      </c>
      <c r="H122" s="849">
        <v>0.76243093922651939</v>
      </c>
      <c r="I122" s="849">
        <v>31</v>
      </c>
      <c r="J122" s="849">
        <v>362</v>
      </c>
      <c r="K122" s="849">
        <v>11222</v>
      </c>
      <c r="L122" s="849">
        <v>1</v>
      </c>
      <c r="M122" s="849">
        <v>31</v>
      </c>
      <c r="N122" s="849">
        <v>338</v>
      </c>
      <c r="O122" s="849">
        <v>10478</v>
      </c>
      <c r="P122" s="837">
        <v>0.93370165745856348</v>
      </c>
      <c r="Q122" s="850">
        <v>31</v>
      </c>
    </row>
    <row r="123" spans="1:17" ht="14.4" customHeight="1" x14ac:dyDescent="0.3">
      <c r="A123" s="831" t="s">
        <v>6361</v>
      </c>
      <c r="B123" s="832" t="s">
        <v>6362</v>
      </c>
      <c r="C123" s="832" t="s">
        <v>4959</v>
      </c>
      <c r="D123" s="832" t="s">
        <v>6470</v>
      </c>
      <c r="E123" s="832" t="s">
        <v>6471</v>
      </c>
      <c r="F123" s="849">
        <v>360</v>
      </c>
      <c r="G123" s="849">
        <v>9720</v>
      </c>
      <c r="H123" s="849">
        <v>0.7531380753138075</v>
      </c>
      <c r="I123" s="849">
        <v>27</v>
      </c>
      <c r="J123" s="849">
        <v>478</v>
      </c>
      <c r="K123" s="849">
        <v>12906</v>
      </c>
      <c r="L123" s="849">
        <v>1</v>
      </c>
      <c r="M123" s="849">
        <v>27</v>
      </c>
      <c r="N123" s="849">
        <v>472</v>
      </c>
      <c r="O123" s="849">
        <v>12744</v>
      </c>
      <c r="P123" s="837">
        <v>0.9874476987447699</v>
      </c>
      <c r="Q123" s="850">
        <v>27</v>
      </c>
    </row>
    <row r="124" spans="1:17" ht="14.4" customHeight="1" x14ac:dyDescent="0.3">
      <c r="A124" s="831" t="s">
        <v>6361</v>
      </c>
      <c r="B124" s="832" t="s">
        <v>6362</v>
      </c>
      <c r="C124" s="832" t="s">
        <v>4959</v>
      </c>
      <c r="D124" s="832" t="s">
        <v>6472</v>
      </c>
      <c r="E124" s="832" t="s">
        <v>6473</v>
      </c>
      <c r="F124" s="849"/>
      <c r="G124" s="849"/>
      <c r="H124" s="849"/>
      <c r="I124" s="849"/>
      <c r="J124" s="849">
        <v>1</v>
      </c>
      <c r="K124" s="849">
        <v>256</v>
      </c>
      <c r="L124" s="849">
        <v>1</v>
      </c>
      <c r="M124" s="849">
        <v>256</v>
      </c>
      <c r="N124" s="849"/>
      <c r="O124" s="849"/>
      <c r="P124" s="837"/>
      <c r="Q124" s="850"/>
    </row>
    <row r="125" spans="1:17" ht="14.4" customHeight="1" x14ac:dyDescent="0.3">
      <c r="A125" s="831" t="s">
        <v>6361</v>
      </c>
      <c r="B125" s="832" t="s">
        <v>6362</v>
      </c>
      <c r="C125" s="832" t="s">
        <v>4959</v>
      </c>
      <c r="D125" s="832" t="s">
        <v>6474</v>
      </c>
      <c r="E125" s="832" t="s">
        <v>6475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163</v>
      </c>
      <c r="P125" s="837"/>
      <c r="Q125" s="850">
        <v>163</v>
      </c>
    </row>
    <row r="126" spans="1:17" ht="14.4" customHeight="1" x14ac:dyDescent="0.3">
      <c r="A126" s="831" t="s">
        <v>6361</v>
      </c>
      <c r="B126" s="832" t="s">
        <v>6362</v>
      </c>
      <c r="C126" s="832" t="s">
        <v>4959</v>
      </c>
      <c r="D126" s="832" t="s">
        <v>6476</v>
      </c>
      <c r="E126" s="832" t="s">
        <v>6477</v>
      </c>
      <c r="F126" s="849">
        <v>9</v>
      </c>
      <c r="G126" s="849">
        <v>198</v>
      </c>
      <c r="H126" s="849">
        <v>0.42857142857142855</v>
      </c>
      <c r="I126" s="849">
        <v>22</v>
      </c>
      <c r="J126" s="849">
        <v>21</v>
      </c>
      <c r="K126" s="849">
        <v>462</v>
      </c>
      <c r="L126" s="849">
        <v>1</v>
      </c>
      <c r="M126" s="849">
        <v>22</v>
      </c>
      <c r="N126" s="849">
        <v>7</v>
      </c>
      <c r="O126" s="849">
        <v>154</v>
      </c>
      <c r="P126" s="837">
        <v>0.33333333333333331</v>
      </c>
      <c r="Q126" s="850">
        <v>22</v>
      </c>
    </row>
    <row r="127" spans="1:17" ht="14.4" customHeight="1" x14ac:dyDescent="0.3">
      <c r="A127" s="831" t="s">
        <v>6361</v>
      </c>
      <c r="B127" s="832" t="s">
        <v>6362</v>
      </c>
      <c r="C127" s="832" t="s">
        <v>4959</v>
      </c>
      <c r="D127" s="832" t="s">
        <v>6478</v>
      </c>
      <c r="E127" s="832" t="s">
        <v>6479</v>
      </c>
      <c r="F127" s="849">
        <v>904</v>
      </c>
      <c r="G127" s="849">
        <v>22600</v>
      </c>
      <c r="H127" s="849">
        <v>0.95157894736842108</v>
      </c>
      <c r="I127" s="849">
        <v>25</v>
      </c>
      <c r="J127" s="849">
        <v>950</v>
      </c>
      <c r="K127" s="849">
        <v>23750</v>
      </c>
      <c r="L127" s="849">
        <v>1</v>
      </c>
      <c r="M127" s="849">
        <v>25</v>
      </c>
      <c r="N127" s="849">
        <v>884</v>
      </c>
      <c r="O127" s="849">
        <v>22100</v>
      </c>
      <c r="P127" s="837">
        <v>0.93052631578947365</v>
      </c>
      <c r="Q127" s="850">
        <v>25</v>
      </c>
    </row>
    <row r="128" spans="1:17" ht="14.4" customHeight="1" x14ac:dyDescent="0.3">
      <c r="A128" s="831" t="s">
        <v>6361</v>
      </c>
      <c r="B128" s="832" t="s">
        <v>6362</v>
      </c>
      <c r="C128" s="832" t="s">
        <v>4959</v>
      </c>
      <c r="D128" s="832" t="s">
        <v>6480</v>
      </c>
      <c r="E128" s="832" t="s">
        <v>6481</v>
      </c>
      <c r="F128" s="849">
        <v>15</v>
      </c>
      <c r="G128" s="849">
        <v>495</v>
      </c>
      <c r="H128" s="849">
        <v>0.55555555555555558</v>
      </c>
      <c r="I128" s="849">
        <v>33</v>
      </c>
      <c r="J128" s="849">
        <v>27</v>
      </c>
      <c r="K128" s="849">
        <v>891</v>
      </c>
      <c r="L128" s="849">
        <v>1</v>
      </c>
      <c r="M128" s="849">
        <v>33</v>
      </c>
      <c r="N128" s="849">
        <v>28</v>
      </c>
      <c r="O128" s="849">
        <v>924</v>
      </c>
      <c r="P128" s="837">
        <v>1.037037037037037</v>
      </c>
      <c r="Q128" s="850">
        <v>33</v>
      </c>
    </row>
    <row r="129" spans="1:17" ht="14.4" customHeight="1" x14ac:dyDescent="0.3">
      <c r="A129" s="831" t="s">
        <v>6361</v>
      </c>
      <c r="B129" s="832" t="s">
        <v>6362</v>
      </c>
      <c r="C129" s="832" t="s">
        <v>4959</v>
      </c>
      <c r="D129" s="832" t="s">
        <v>6482</v>
      </c>
      <c r="E129" s="832" t="s">
        <v>6483</v>
      </c>
      <c r="F129" s="849">
        <v>2</v>
      </c>
      <c r="G129" s="849">
        <v>60</v>
      </c>
      <c r="H129" s="849">
        <v>1</v>
      </c>
      <c r="I129" s="849">
        <v>30</v>
      </c>
      <c r="J129" s="849">
        <v>2</v>
      </c>
      <c r="K129" s="849">
        <v>60</v>
      </c>
      <c r="L129" s="849">
        <v>1</v>
      </c>
      <c r="M129" s="849">
        <v>30</v>
      </c>
      <c r="N129" s="849">
        <v>5</v>
      </c>
      <c r="O129" s="849">
        <v>150</v>
      </c>
      <c r="P129" s="837">
        <v>2.5</v>
      </c>
      <c r="Q129" s="850">
        <v>30</v>
      </c>
    </row>
    <row r="130" spans="1:17" ht="14.4" customHeight="1" x14ac:dyDescent="0.3">
      <c r="A130" s="831" t="s">
        <v>6361</v>
      </c>
      <c r="B130" s="832" t="s">
        <v>6362</v>
      </c>
      <c r="C130" s="832" t="s">
        <v>4959</v>
      </c>
      <c r="D130" s="832" t="s">
        <v>6484</v>
      </c>
      <c r="E130" s="832" t="s">
        <v>6485</v>
      </c>
      <c r="F130" s="849">
        <v>1</v>
      </c>
      <c r="G130" s="849">
        <v>80</v>
      </c>
      <c r="H130" s="849"/>
      <c r="I130" s="849">
        <v>80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6361</v>
      </c>
      <c r="B131" s="832" t="s">
        <v>6362</v>
      </c>
      <c r="C131" s="832" t="s">
        <v>4959</v>
      </c>
      <c r="D131" s="832" t="s">
        <v>6486</v>
      </c>
      <c r="E131" s="832" t="s">
        <v>6487</v>
      </c>
      <c r="F131" s="849">
        <v>1</v>
      </c>
      <c r="G131" s="849">
        <v>204</v>
      </c>
      <c r="H131" s="849">
        <v>0.4975609756097561</v>
      </c>
      <c r="I131" s="849">
        <v>204</v>
      </c>
      <c r="J131" s="849">
        <v>2</v>
      </c>
      <c r="K131" s="849">
        <v>410</v>
      </c>
      <c r="L131" s="849">
        <v>1</v>
      </c>
      <c r="M131" s="849">
        <v>205</v>
      </c>
      <c r="N131" s="849">
        <v>1</v>
      </c>
      <c r="O131" s="849">
        <v>205</v>
      </c>
      <c r="P131" s="837">
        <v>0.5</v>
      </c>
      <c r="Q131" s="850">
        <v>205</v>
      </c>
    </row>
    <row r="132" spans="1:17" ht="14.4" customHeight="1" x14ac:dyDescent="0.3">
      <c r="A132" s="831" t="s">
        <v>6361</v>
      </c>
      <c r="B132" s="832" t="s">
        <v>6362</v>
      </c>
      <c r="C132" s="832" t="s">
        <v>4959</v>
      </c>
      <c r="D132" s="832" t="s">
        <v>6488</v>
      </c>
      <c r="E132" s="832" t="s">
        <v>6489</v>
      </c>
      <c r="F132" s="849">
        <v>362</v>
      </c>
      <c r="G132" s="849">
        <v>9412</v>
      </c>
      <c r="H132" s="849">
        <v>0.64991023339317777</v>
      </c>
      <c r="I132" s="849">
        <v>26</v>
      </c>
      <c r="J132" s="849">
        <v>557</v>
      </c>
      <c r="K132" s="849">
        <v>14482</v>
      </c>
      <c r="L132" s="849">
        <v>1</v>
      </c>
      <c r="M132" s="849">
        <v>26</v>
      </c>
      <c r="N132" s="849">
        <v>547</v>
      </c>
      <c r="O132" s="849">
        <v>14222</v>
      </c>
      <c r="P132" s="837">
        <v>0.98204667863554762</v>
      </c>
      <c r="Q132" s="850">
        <v>26</v>
      </c>
    </row>
    <row r="133" spans="1:17" ht="14.4" customHeight="1" x14ac:dyDescent="0.3">
      <c r="A133" s="831" t="s">
        <v>6361</v>
      </c>
      <c r="B133" s="832" t="s">
        <v>6362</v>
      </c>
      <c r="C133" s="832" t="s">
        <v>4959</v>
      </c>
      <c r="D133" s="832" t="s">
        <v>6490</v>
      </c>
      <c r="E133" s="832" t="s">
        <v>6491</v>
      </c>
      <c r="F133" s="849">
        <v>112</v>
      </c>
      <c r="G133" s="849">
        <v>9408</v>
      </c>
      <c r="H133" s="849">
        <v>0.72258064516129028</v>
      </c>
      <c r="I133" s="849">
        <v>84</v>
      </c>
      <c r="J133" s="849">
        <v>155</v>
      </c>
      <c r="K133" s="849">
        <v>13020</v>
      </c>
      <c r="L133" s="849">
        <v>1</v>
      </c>
      <c r="M133" s="849">
        <v>84</v>
      </c>
      <c r="N133" s="849">
        <v>106</v>
      </c>
      <c r="O133" s="849">
        <v>8904</v>
      </c>
      <c r="P133" s="837">
        <v>0.68387096774193545</v>
      </c>
      <c r="Q133" s="850">
        <v>84</v>
      </c>
    </row>
    <row r="134" spans="1:17" ht="14.4" customHeight="1" x14ac:dyDescent="0.3">
      <c r="A134" s="831" t="s">
        <v>6361</v>
      </c>
      <c r="B134" s="832" t="s">
        <v>6362</v>
      </c>
      <c r="C134" s="832" t="s">
        <v>4959</v>
      </c>
      <c r="D134" s="832" t="s">
        <v>6492</v>
      </c>
      <c r="E134" s="832" t="s">
        <v>6493</v>
      </c>
      <c r="F134" s="849">
        <v>14</v>
      </c>
      <c r="G134" s="849">
        <v>2450</v>
      </c>
      <c r="H134" s="849">
        <v>0.92803030303030298</v>
      </c>
      <c r="I134" s="849">
        <v>175</v>
      </c>
      <c r="J134" s="849">
        <v>15</v>
      </c>
      <c r="K134" s="849">
        <v>2640</v>
      </c>
      <c r="L134" s="849">
        <v>1</v>
      </c>
      <c r="M134" s="849">
        <v>176</v>
      </c>
      <c r="N134" s="849">
        <v>32</v>
      </c>
      <c r="O134" s="849">
        <v>5632</v>
      </c>
      <c r="P134" s="837">
        <v>2.1333333333333333</v>
      </c>
      <c r="Q134" s="850">
        <v>176</v>
      </c>
    </row>
    <row r="135" spans="1:17" ht="14.4" customHeight="1" x14ac:dyDescent="0.3">
      <c r="A135" s="831" t="s">
        <v>6361</v>
      </c>
      <c r="B135" s="832" t="s">
        <v>6362</v>
      </c>
      <c r="C135" s="832" t="s">
        <v>4959</v>
      </c>
      <c r="D135" s="832" t="s">
        <v>6494</v>
      </c>
      <c r="E135" s="832" t="s">
        <v>6495</v>
      </c>
      <c r="F135" s="849"/>
      <c r="G135" s="849"/>
      <c r="H135" s="849"/>
      <c r="I135" s="849"/>
      <c r="J135" s="849">
        <v>1</v>
      </c>
      <c r="K135" s="849">
        <v>253</v>
      </c>
      <c r="L135" s="849">
        <v>1</v>
      </c>
      <c r="M135" s="849">
        <v>253</v>
      </c>
      <c r="N135" s="849">
        <v>4</v>
      </c>
      <c r="O135" s="849">
        <v>1012</v>
      </c>
      <c r="P135" s="837">
        <v>4</v>
      </c>
      <c r="Q135" s="850">
        <v>253</v>
      </c>
    </row>
    <row r="136" spans="1:17" ht="14.4" customHeight="1" x14ac:dyDescent="0.3">
      <c r="A136" s="831" t="s">
        <v>6361</v>
      </c>
      <c r="B136" s="832" t="s">
        <v>6362</v>
      </c>
      <c r="C136" s="832" t="s">
        <v>4959</v>
      </c>
      <c r="D136" s="832" t="s">
        <v>6496</v>
      </c>
      <c r="E136" s="832" t="s">
        <v>6497</v>
      </c>
      <c r="F136" s="849">
        <v>320</v>
      </c>
      <c r="G136" s="849">
        <v>4800</v>
      </c>
      <c r="H136" s="849">
        <v>0.65708418891170428</v>
      </c>
      <c r="I136" s="849">
        <v>15</v>
      </c>
      <c r="J136" s="849">
        <v>487</v>
      </c>
      <c r="K136" s="849">
        <v>7305</v>
      </c>
      <c r="L136" s="849">
        <v>1</v>
      </c>
      <c r="M136" s="849">
        <v>15</v>
      </c>
      <c r="N136" s="849">
        <v>430</v>
      </c>
      <c r="O136" s="849">
        <v>6450</v>
      </c>
      <c r="P136" s="837">
        <v>0.88295687885010266</v>
      </c>
      <c r="Q136" s="850">
        <v>15</v>
      </c>
    </row>
    <row r="137" spans="1:17" ht="14.4" customHeight="1" x14ac:dyDescent="0.3">
      <c r="A137" s="831" t="s">
        <v>6361</v>
      </c>
      <c r="B137" s="832" t="s">
        <v>6362</v>
      </c>
      <c r="C137" s="832" t="s">
        <v>4959</v>
      </c>
      <c r="D137" s="832" t="s">
        <v>6498</v>
      </c>
      <c r="E137" s="832" t="s">
        <v>6499</v>
      </c>
      <c r="F137" s="849">
        <v>141</v>
      </c>
      <c r="G137" s="849">
        <v>3243</v>
      </c>
      <c r="H137" s="849">
        <v>0.56175298804780871</v>
      </c>
      <c r="I137" s="849">
        <v>23</v>
      </c>
      <c r="J137" s="849">
        <v>251</v>
      </c>
      <c r="K137" s="849">
        <v>5773</v>
      </c>
      <c r="L137" s="849">
        <v>1</v>
      </c>
      <c r="M137" s="849">
        <v>23</v>
      </c>
      <c r="N137" s="849">
        <v>231</v>
      </c>
      <c r="O137" s="849">
        <v>5313</v>
      </c>
      <c r="P137" s="837">
        <v>0.92031872509960155</v>
      </c>
      <c r="Q137" s="850">
        <v>23</v>
      </c>
    </row>
    <row r="138" spans="1:17" ht="14.4" customHeight="1" x14ac:dyDescent="0.3">
      <c r="A138" s="831" t="s">
        <v>6361</v>
      </c>
      <c r="B138" s="832" t="s">
        <v>6362</v>
      </c>
      <c r="C138" s="832" t="s">
        <v>4959</v>
      </c>
      <c r="D138" s="832" t="s">
        <v>6500</v>
      </c>
      <c r="E138" s="832" t="s">
        <v>6501</v>
      </c>
      <c r="F138" s="849"/>
      <c r="G138" s="849"/>
      <c r="H138" s="849"/>
      <c r="I138" s="849"/>
      <c r="J138" s="849">
        <v>1</v>
      </c>
      <c r="K138" s="849">
        <v>252</v>
      </c>
      <c r="L138" s="849">
        <v>1</v>
      </c>
      <c r="M138" s="849">
        <v>252</v>
      </c>
      <c r="N138" s="849">
        <v>5</v>
      </c>
      <c r="O138" s="849">
        <v>1260</v>
      </c>
      <c r="P138" s="837">
        <v>5</v>
      </c>
      <c r="Q138" s="850">
        <v>252</v>
      </c>
    </row>
    <row r="139" spans="1:17" ht="14.4" customHeight="1" x14ac:dyDescent="0.3">
      <c r="A139" s="831" t="s">
        <v>6361</v>
      </c>
      <c r="B139" s="832" t="s">
        <v>6362</v>
      </c>
      <c r="C139" s="832" t="s">
        <v>4959</v>
      </c>
      <c r="D139" s="832" t="s">
        <v>6502</v>
      </c>
      <c r="E139" s="832" t="s">
        <v>6503</v>
      </c>
      <c r="F139" s="849">
        <v>202</v>
      </c>
      <c r="G139" s="849">
        <v>7474</v>
      </c>
      <c r="H139" s="849">
        <v>0.63522012578616349</v>
      </c>
      <c r="I139" s="849">
        <v>37</v>
      </c>
      <c r="J139" s="849">
        <v>318</v>
      </c>
      <c r="K139" s="849">
        <v>11766</v>
      </c>
      <c r="L139" s="849">
        <v>1</v>
      </c>
      <c r="M139" s="849">
        <v>37</v>
      </c>
      <c r="N139" s="849">
        <v>238</v>
      </c>
      <c r="O139" s="849">
        <v>8806</v>
      </c>
      <c r="P139" s="837">
        <v>0.74842767295597479</v>
      </c>
      <c r="Q139" s="850">
        <v>37</v>
      </c>
    </row>
    <row r="140" spans="1:17" ht="14.4" customHeight="1" x14ac:dyDescent="0.3">
      <c r="A140" s="831" t="s">
        <v>6361</v>
      </c>
      <c r="B140" s="832" t="s">
        <v>6362</v>
      </c>
      <c r="C140" s="832" t="s">
        <v>4959</v>
      </c>
      <c r="D140" s="832" t="s">
        <v>6504</v>
      </c>
      <c r="E140" s="832" t="s">
        <v>6505</v>
      </c>
      <c r="F140" s="849">
        <v>10325</v>
      </c>
      <c r="G140" s="849">
        <v>237475</v>
      </c>
      <c r="H140" s="849">
        <v>0.95170061756843949</v>
      </c>
      <c r="I140" s="849">
        <v>23</v>
      </c>
      <c r="J140" s="849">
        <v>10849</v>
      </c>
      <c r="K140" s="849">
        <v>249527</v>
      </c>
      <c r="L140" s="849">
        <v>1</v>
      </c>
      <c r="M140" s="849">
        <v>23</v>
      </c>
      <c r="N140" s="849">
        <v>10747</v>
      </c>
      <c r="O140" s="849">
        <v>247181</v>
      </c>
      <c r="P140" s="837">
        <v>0.99059821181675733</v>
      </c>
      <c r="Q140" s="850">
        <v>23</v>
      </c>
    </row>
    <row r="141" spans="1:17" ht="14.4" customHeight="1" x14ac:dyDescent="0.3">
      <c r="A141" s="831" t="s">
        <v>6361</v>
      </c>
      <c r="B141" s="832" t="s">
        <v>6362</v>
      </c>
      <c r="C141" s="832" t="s">
        <v>4959</v>
      </c>
      <c r="D141" s="832" t="s">
        <v>6506</v>
      </c>
      <c r="E141" s="832" t="s">
        <v>6507</v>
      </c>
      <c r="F141" s="849"/>
      <c r="G141" s="849"/>
      <c r="H141" s="849"/>
      <c r="I141" s="849"/>
      <c r="J141" s="849">
        <v>1</v>
      </c>
      <c r="K141" s="849">
        <v>400</v>
      </c>
      <c r="L141" s="849">
        <v>1</v>
      </c>
      <c r="M141" s="849">
        <v>400</v>
      </c>
      <c r="N141" s="849"/>
      <c r="O141" s="849"/>
      <c r="P141" s="837"/>
      <c r="Q141" s="850"/>
    </row>
    <row r="142" spans="1:17" ht="14.4" customHeight="1" x14ac:dyDescent="0.3">
      <c r="A142" s="831" t="s">
        <v>6361</v>
      </c>
      <c r="B142" s="832" t="s">
        <v>6362</v>
      </c>
      <c r="C142" s="832" t="s">
        <v>4959</v>
      </c>
      <c r="D142" s="832" t="s">
        <v>6508</v>
      </c>
      <c r="E142" s="832" t="s">
        <v>6509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342</v>
      </c>
      <c r="P142" s="837"/>
      <c r="Q142" s="850">
        <v>171</v>
      </c>
    </row>
    <row r="143" spans="1:17" ht="14.4" customHeight="1" x14ac:dyDescent="0.3">
      <c r="A143" s="831" t="s">
        <v>6361</v>
      </c>
      <c r="B143" s="832" t="s">
        <v>6362</v>
      </c>
      <c r="C143" s="832" t="s">
        <v>4959</v>
      </c>
      <c r="D143" s="832" t="s">
        <v>6510</v>
      </c>
      <c r="E143" s="832" t="s">
        <v>6511</v>
      </c>
      <c r="F143" s="849"/>
      <c r="G143" s="849"/>
      <c r="H143" s="849"/>
      <c r="I143" s="849"/>
      <c r="J143" s="849"/>
      <c r="K143" s="849"/>
      <c r="L143" s="849"/>
      <c r="M143" s="849"/>
      <c r="N143" s="849">
        <v>4</v>
      </c>
      <c r="O143" s="849">
        <v>1324</v>
      </c>
      <c r="P143" s="837"/>
      <c r="Q143" s="850">
        <v>331</v>
      </c>
    </row>
    <row r="144" spans="1:17" ht="14.4" customHeight="1" x14ac:dyDescent="0.3">
      <c r="A144" s="831" t="s">
        <v>6361</v>
      </c>
      <c r="B144" s="832" t="s">
        <v>6362</v>
      </c>
      <c r="C144" s="832" t="s">
        <v>4959</v>
      </c>
      <c r="D144" s="832" t="s">
        <v>6512</v>
      </c>
      <c r="E144" s="832" t="s">
        <v>6513</v>
      </c>
      <c r="F144" s="849">
        <v>1</v>
      </c>
      <c r="G144" s="849">
        <v>277</v>
      </c>
      <c r="H144" s="849">
        <v>1</v>
      </c>
      <c r="I144" s="849">
        <v>277</v>
      </c>
      <c r="J144" s="849">
        <v>1</v>
      </c>
      <c r="K144" s="849">
        <v>277</v>
      </c>
      <c r="L144" s="849">
        <v>1</v>
      </c>
      <c r="M144" s="849">
        <v>277</v>
      </c>
      <c r="N144" s="849"/>
      <c r="O144" s="849"/>
      <c r="P144" s="837"/>
      <c r="Q144" s="850"/>
    </row>
    <row r="145" spans="1:17" ht="14.4" customHeight="1" x14ac:dyDescent="0.3">
      <c r="A145" s="831" t="s">
        <v>6361</v>
      </c>
      <c r="B145" s="832" t="s">
        <v>6362</v>
      </c>
      <c r="C145" s="832" t="s">
        <v>4959</v>
      </c>
      <c r="D145" s="832" t="s">
        <v>6514</v>
      </c>
      <c r="E145" s="832" t="s">
        <v>6515</v>
      </c>
      <c r="F145" s="849">
        <v>288</v>
      </c>
      <c r="G145" s="849">
        <v>8352</v>
      </c>
      <c r="H145" s="849">
        <v>0.582995951417004</v>
      </c>
      <c r="I145" s="849">
        <v>29</v>
      </c>
      <c r="J145" s="849">
        <v>494</v>
      </c>
      <c r="K145" s="849">
        <v>14326</v>
      </c>
      <c r="L145" s="849">
        <v>1</v>
      </c>
      <c r="M145" s="849">
        <v>29</v>
      </c>
      <c r="N145" s="849">
        <v>473</v>
      </c>
      <c r="O145" s="849">
        <v>13717</v>
      </c>
      <c r="P145" s="837">
        <v>0.95748987854251011</v>
      </c>
      <c r="Q145" s="850">
        <v>29</v>
      </c>
    </row>
    <row r="146" spans="1:17" ht="14.4" customHeight="1" x14ac:dyDescent="0.3">
      <c r="A146" s="831" t="s">
        <v>6361</v>
      </c>
      <c r="B146" s="832" t="s">
        <v>6362</v>
      </c>
      <c r="C146" s="832" t="s">
        <v>4959</v>
      </c>
      <c r="D146" s="832" t="s">
        <v>6516</v>
      </c>
      <c r="E146" s="832" t="s">
        <v>6517</v>
      </c>
      <c r="F146" s="849">
        <v>53</v>
      </c>
      <c r="G146" s="849">
        <v>9381</v>
      </c>
      <c r="H146" s="849">
        <v>0.39330035217172565</v>
      </c>
      <c r="I146" s="849">
        <v>177</v>
      </c>
      <c r="J146" s="849">
        <v>134</v>
      </c>
      <c r="K146" s="849">
        <v>23852</v>
      </c>
      <c r="L146" s="849">
        <v>1</v>
      </c>
      <c r="M146" s="849">
        <v>178</v>
      </c>
      <c r="N146" s="849">
        <v>90</v>
      </c>
      <c r="O146" s="849">
        <v>16020</v>
      </c>
      <c r="P146" s="837">
        <v>0.67164179104477617</v>
      </c>
      <c r="Q146" s="850">
        <v>178</v>
      </c>
    </row>
    <row r="147" spans="1:17" ht="14.4" customHeight="1" x14ac:dyDescent="0.3">
      <c r="A147" s="831" t="s">
        <v>6361</v>
      </c>
      <c r="B147" s="832" t="s">
        <v>6362</v>
      </c>
      <c r="C147" s="832" t="s">
        <v>4959</v>
      </c>
      <c r="D147" s="832" t="s">
        <v>6518</v>
      </c>
      <c r="E147" s="832" t="s">
        <v>6519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199</v>
      </c>
      <c r="P147" s="837"/>
      <c r="Q147" s="850">
        <v>199</v>
      </c>
    </row>
    <row r="148" spans="1:17" ht="14.4" customHeight="1" x14ac:dyDescent="0.3">
      <c r="A148" s="831" t="s">
        <v>6361</v>
      </c>
      <c r="B148" s="832" t="s">
        <v>6362</v>
      </c>
      <c r="C148" s="832" t="s">
        <v>4959</v>
      </c>
      <c r="D148" s="832" t="s">
        <v>6520</v>
      </c>
      <c r="E148" s="832" t="s">
        <v>6521</v>
      </c>
      <c r="F148" s="849">
        <v>39</v>
      </c>
      <c r="G148" s="849">
        <v>585</v>
      </c>
      <c r="H148" s="849">
        <v>0.79591836734693877</v>
      </c>
      <c r="I148" s="849">
        <v>15</v>
      </c>
      <c r="J148" s="849">
        <v>49</v>
      </c>
      <c r="K148" s="849">
        <v>735</v>
      </c>
      <c r="L148" s="849">
        <v>1</v>
      </c>
      <c r="M148" s="849">
        <v>15</v>
      </c>
      <c r="N148" s="849">
        <v>36</v>
      </c>
      <c r="O148" s="849">
        <v>540</v>
      </c>
      <c r="P148" s="837">
        <v>0.73469387755102045</v>
      </c>
      <c r="Q148" s="850">
        <v>15</v>
      </c>
    </row>
    <row r="149" spans="1:17" ht="14.4" customHeight="1" x14ac:dyDescent="0.3">
      <c r="A149" s="831" t="s">
        <v>6361</v>
      </c>
      <c r="B149" s="832" t="s">
        <v>6362</v>
      </c>
      <c r="C149" s="832" t="s">
        <v>4959</v>
      </c>
      <c r="D149" s="832" t="s">
        <v>6522</v>
      </c>
      <c r="E149" s="832" t="s">
        <v>6523</v>
      </c>
      <c r="F149" s="849">
        <v>453</v>
      </c>
      <c r="G149" s="849">
        <v>8607</v>
      </c>
      <c r="H149" s="849">
        <v>0.58831168831168834</v>
      </c>
      <c r="I149" s="849">
        <v>19</v>
      </c>
      <c r="J149" s="849">
        <v>770</v>
      </c>
      <c r="K149" s="849">
        <v>14630</v>
      </c>
      <c r="L149" s="849">
        <v>1</v>
      </c>
      <c r="M149" s="849">
        <v>19</v>
      </c>
      <c r="N149" s="849">
        <v>712</v>
      </c>
      <c r="O149" s="849">
        <v>13528</v>
      </c>
      <c r="P149" s="837">
        <v>0.92467532467532465</v>
      </c>
      <c r="Q149" s="850">
        <v>19</v>
      </c>
    </row>
    <row r="150" spans="1:17" ht="14.4" customHeight="1" x14ac:dyDescent="0.3">
      <c r="A150" s="831" t="s">
        <v>6361</v>
      </c>
      <c r="B150" s="832" t="s">
        <v>6362</v>
      </c>
      <c r="C150" s="832" t="s">
        <v>4959</v>
      </c>
      <c r="D150" s="832" t="s">
        <v>6524</v>
      </c>
      <c r="E150" s="832" t="s">
        <v>2284</v>
      </c>
      <c r="F150" s="849">
        <v>1178</v>
      </c>
      <c r="G150" s="849">
        <v>23560</v>
      </c>
      <c r="H150" s="849">
        <v>0.7498408656906429</v>
      </c>
      <c r="I150" s="849">
        <v>20</v>
      </c>
      <c r="J150" s="849">
        <v>1571</v>
      </c>
      <c r="K150" s="849">
        <v>31420</v>
      </c>
      <c r="L150" s="849">
        <v>1</v>
      </c>
      <c r="M150" s="849">
        <v>20</v>
      </c>
      <c r="N150" s="849">
        <v>1396</v>
      </c>
      <c r="O150" s="849">
        <v>27920</v>
      </c>
      <c r="P150" s="837">
        <v>0.88860598345003183</v>
      </c>
      <c r="Q150" s="850">
        <v>20</v>
      </c>
    </row>
    <row r="151" spans="1:17" ht="14.4" customHeight="1" x14ac:dyDescent="0.3">
      <c r="A151" s="831" t="s">
        <v>6361</v>
      </c>
      <c r="B151" s="832" t="s">
        <v>6362</v>
      </c>
      <c r="C151" s="832" t="s">
        <v>4959</v>
      </c>
      <c r="D151" s="832" t="s">
        <v>6525</v>
      </c>
      <c r="E151" s="832" t="s">
        <v>6526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186</v>
      </c>
      <c r="P151" s="837"/>
      <c r="Q151" s="850">
        <v>186</v>
      </c>
    </row>
    <row r="152" spans="1:17" ht="14.4" customHeight="1" x14ac:dyDescent="0.3">
      <c r="A152" s="831" t="s">
        <v>6361</v>
      </c>
      <c r="B152" s="832" t="s">
        <v>6362</v>
      </c>
      <c r="C152" s="832" t="s">
        <v>4959</v>
      </c>
      <c r="D152" s="832" t="s">
        <v>6527</v>
      </c>
      <c r="E152" s="832" t="s">
        <v>6528</v>
      </c>
      <c r="F152" s="849"/>
      <c r="G152" s="849"/>
      <c r="H152" s="849"/>
      <c r="I152" s="849"/>
      <c r="J152" s="849">
        <v>2</v>
      </c>
      <c r="K152" s="849">
        <v>376</v>
      </c>
      <c r="L152" s="849">
        <v>1</v>
      </c>
      <c r="M152" s="849">
        <v>188</v>
      </c>
      <c r="N152" s="849"/>
      <c r="O152" s="849"/>
      <c r="P152" s="837"/>
      <c r="Q152" s="850"/>
    </row>
    <row r="153" spans="1:17" ht="14.4" customHeight="1" x14ac:dyDescent="0.3">
      <c r="A153" s="831" t="s">
        <v>6361</v>
      </c>
      <c r="B153" s="832" t="s">
        <v>6362</v>
      </c>
      <c r="C153" s="832" t="s">
        <v>4959</v>
      </c>
      <c r="D153" s="832" t="s">
        <v>6529</v>
      </c>
      <c r="E153" s="832" t="s">
        <v>6530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163</v>
      </c>
      <c r="P153" s="837"/>
      <c r="Q153" s="850">
        <v>163</v>
      </c>
    </row>
    <row r="154" spans="1:17" ht="14.4" customHeight="1" x14ac:dyDescent="0.3">
      <c r="A154" s="831" t="s">
        <v>6361</v>
      </c>
      <c r="B154" s="832" t="s">
        <v>6362</v>
      </c>
      <c r="C154" s="832" t="s">
        <v>4959</v>
      </c>
      <c r="D154" s="832" t="s">
        <v>6531</v>
      </c>
      <c r="E154" s="832" t="s">
        <v>6532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348</v>
      </c>
      <c r="P154" s="837"/>
      <c r="Q154" s="850">
        <v>174</v>
      </c>
    </row>
    <row r="155" spans="1:17" ht="14.4" customHeight="1" x14ac:dyDescent="0.3">
      <c r="A155" s="831" t="s">
        <v>6361</v>
      </c>
      <c r="B155" s="832" t="s">
        <v>6362</v>
      </c>
      <c r="C155" s="832" t="s">
        <v>4959</v>
      </c>
      <c r="D155" s="832" t="s">
        <v>6533</v>
      </c>
      <c r="E155" s="832" t="s">
        <v>6534</v>
      </c>
      <c r="F155" s="849">
        <v>169</v>
      </c>
      <c r="G155" s="849">
        <v>14196</v>
      </c>
      <c r="H155" s="849">
        <v>0.64015151515151514</v>
      </c>
      <c r="I155" s="849">
        <v>84</v>
      </c>
      <c r="J155" s="849">
        <v>264</v>
      </c>
      <c r="K155" s="849">
        <v>22176</v>
      </c>
      <c r="L155" s="849">
        <v>1</v>
      </c>
      <c r="M155" s="849">
        <v>84</v>
      </c>
      <c r="N155" s="849">
        <v>172</v>
      </c>
      <c r="O155" s="849">
        <v>14448</v>
      </c>
      <c r="P155" s="837">
        <v>0.65151515151515149</v>
      </c>
      <c r="Q155" s="850">
        <v>84</v>
      </c>
    </row>
    <row r="156" spans="1:17" ht="14.4" customHeight="1" x14ac:dyDescent="0.3">
      <c r="A156" s="831" t="s">
        <v>6361</v>
      </c>
      <c r="B156" s="832" t="s">
        <v>6362</v>
      </c>
      <c r="C156" s="832" t="s">
        <v>4959</v>
      </c>
      <c r="D156" s="832" t="s">
        <v>6535</v>
      </c>
      <c r="E156" s="832" t="s">
        <v>6536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265</v>
      </c>
      <c r="P156" s="837"/>
      <c r="Q156" s="850">
        <v>265</v>
      </c>
    </row>
    <row r="157" spans="1:17" ht="14.4" customHeight="1" x14ac:dyDescent="0.3">
      <c r="A157" s="831" t="s">
        <v>6361</v>
      </c>
      <c r="B157" s="832" t="s">
        <v>6362</v>
      </c>
      <c r="C157" s="832" t="s">
        <v>4959</v>
      </c>
      <c r="D157" s="832" t="s">
        <v>6537</v>
      </c>
      <c r="E157" s="832" t="s">
        <v>6538</v>
      </c>
      <c r="F157" s="849"/>
      <c r="G157" s="849"/>
      <c r="H157" s="849"/>
      <c r="I157" s="849"/>
      <c r="J157" s="849">
        <v>1</v>
      </c>
      <c r="K157" s="849">
        <v>78</v>
      </c>
      <c r="L157" s="849">
        <v>1</v>
      </c>
      <c r="M157" s="849">
        <v>78</v>
      </c>
      <c r="N157" s="849">
        <v>2</v>
      </c>
      <c r="O157" s="849">
        <v>156</v>
      </c>
      <c r="P157" s="837">
        <v>2</v>
      </c>
      <c r="Q157" s="850">
        <v>78</v>
      </c>
    </row>
    <row r="158" spans="1:17" ht="14.4" customHeight="1" x14ac:dyDescent="0.3">
      <c r="A158" s="831" t="s">
        <v>6361</v>
      </c>
      <c r="B158" s="832" t="s">
        <v>6362</v>
      </c>
      <c r="C158" s="832" t="s">
        <v>4959</v>
      </c>
      <c r="D158" s="832" t="s">
        <v>6539</v>
      </c>
      <c r="E158" s="832" t="s">
        <v>6540</v>
      </c>
      <c r="F158" s="849">
        <v>1</v>
      </c>
      <c r="G158" s="849">
        <v>300</v>
      </c>
      <c r="H158" s="849">
        <v>0.99667774086378735</v>
      </c>
      <c r="I158" s="849">
        <v>300</v>
      </c>
      <c r="J158" s="849">
        <v>1</v>
      </c>
      <c r="K158" s="849">
        <v>301</v>
      </c>
      <c r="L158" s="849">
        <v>1</v>
      </c>
      <c r="M158" s="849">
        <v>301</v>
      </c>
      <c r="N158" s="849">
        <v>2</v>
      </c>
      <c r="O158" s="849">
        <v>602</v>
      </c>
      <c r="P158" s="837">
        <v>2</v>
      </c>
      <c r="Q158" s="850">
        <v>301</v>
      </c>
    </row>
    <row r="159" spans="1:17" ht="14.4" customHeight="1" x14ac:dyDescent="0.3">
      <c r="A159" s="831" t="s">
        <v>6361</v>
      </c>
      <c r="B159" s="832" t="s">
        <v>6362</v>
      </c>
      <c r="C159" s="832" t="s">
        <v>4959</v>
      </c>
      <c r="D159" s="832" t="s">
        <v>6541</v>
      </c>
      <c r="E159" s="832" t="s">
        <v>6542</v>
      </c>
      <c r="F159" s="849">
        <v>7</v>
      </c>
      <c r="G159" s="849">
        <v>147</v>
      </c>
      <c r="H159" s="849">
        <v>1</v>
      </c>
      <c r="I159" s="849">
        <v>21</v>
      </c>
      <c r="J159" s="849">
        <v>7</v>
      </c>
      <c r="K159" s="849">
        <v>147</v>
      </c>
      <c r="L159" s="849">
        <v>1</v>
      </c>
      <c r="M159" s="849">
        <v>21</v>
      </c>
      <c r="N159" s="849">
        <v>4</v>
      </c>
      <c r="O159" s="849">
        <v>84</v>
      </c>
      <c r="P159" s="837">
        <v>0.5714285714285714</v>
      </c>
      <c r="Q159" s="850">
        <v>21</v>
      </c>
    </row>
    <row r="160" spans="1:17" ht="14.4" customHeight="1" x14ac:dyDescent="0.3">
      <c r="A160" s="831" t="s">
        <v>6361</v>
      </c>
      <c r="B160" s="832" t="s">
        <v>6362</v>
      </c>
      <c r="C160" s="832" t="s">
        <v>4959</v>
      </c>
      <c r="D160" s="832" t="s">
        <v>6543</v>
      </c>
      <c r="E160" s="832" t="s">
        <v>6544</v>
      </c>
      <c r="F160" s="849">
        <v>109</v>
      </c>
      <c r="G160" s="849">
        <v>2398</v>
      </c>
      <c r="H160" s="849">
        <v>0.69426751592356684</v>
      </c>
      <c r="I160" s="849">
        <v>22</v>
      </c>
      <c r="J160" s="849">
        <v>157</v>
      </c>
      <c r="K160" s="849">
        <v>3454</v>
      </c>
      <c r="L160" s="849">
        <v>1</v>
      </c>
      <c r="M160" s="849">
        <v>22</v>
      </c>
      <c r="N160" s="849">
        <v>147</v>
      </c>
      <c r="O160" s="849">
        <v>3234</v>
      </c>
      <c r="P160" s="837">
        <v>0.93630573248407645</v>
      </c>
      <c r="Q160" s="850">
        <v>22</v>
      </c>
    </row>
    <row r="161" spans="1:17" ht="14.4" customHeight="1" x14ac:dyDescent="0.3">
      <c r="A161" s="831" t="s">
        <v>6361</v>
      </c>
      <c r="B161" s="832" t="s">
        <v>6362</v>
      </c>
      <c r="C161" s="832" t="s">
        <v>4959</v>
      </c>
      <c r="D161" s="832" t="s">
        <v>6545</v>
      </c>
      <c r="E161" s="832" t="s">
        <v>6546</v>
      </c>
      <c r="F161" s="849">
        <v>2</v>
      </c>
      <c r="G161" s="849">
        <v>342</v>
      </c>
      <c r="H161" s="849"/>
      <c r="I161" s="849">
        <v>171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6361</v>
      </c>
      <c r="B162" s="832" t="s">
        <v>6362</v>
      </c>
      <c r="C162" s="832" t="s">
        <v>4959</v>
      </c>
      <c r="D162" s="832" t="s">
        <v>6547</v>
      </c>
      <c r="E162" s="832" t="s">
        <v>6548</v>
      </c>
      <c r="F162" s="849"/>
      <c r="G162" s="849"/>
      <c r="H162" s="849"/>
      <c r="I162" s="849"/>
      <c r="J162" s="849"/>
      <c r="K162" s="849"/>
      <c r="L162" s="849"/>
      <c r="M162" s="849"/>
      <c r="N162" s="849">
        <v>12</v>
      </c>
      <c r="O162" s="849">
        <v>5940</v>
      </c>
      <c r="P162" s="837"/>
      <c r="Q162" s="850">
        <v>495</v>
      </c>
    </row>
    <row r="163" spans="1:17" ht="14.4" customHeight="1" x14ac:dyDescent="0.3">
      <c r="A163" s="831" t="s">
        <v>6361</v>
      </c>
      <c r="B163" s="832" t="s">
        <v>6362</v>
      </c>
      <c r="C163" s="832" t="s">
        <v>4959</v>
      </c>
      <c r="D163" s="832" t="s">
        <v>6549</v>
      </c>
      <c r="E163" s="832" t="s">
        <v>6550</v>
      </c>
      <c r="F163" s="849">
        <v>47</v>
      </c>
      <c r="G163" s="849">
        <v>26884</v>
      </c>
      <c r="H163" s="849">
        <v>0.43394185915129213</v>
      </c>
      <c r="I163" s="849">
        <v>572</v>
      </c>
      <c r="J163" s="849">
        <v>107</v>
      </c>
      <c r="K163" s="849">
        <v>61953</v>
      </c>
      <c r="L163" s="849">
        <v>1</v>
      </c>
      <c r="M163" s="849">
        <v>579</v>
      </c>
      <c r="N163" s="849">
        <v>32</v>
      </c>
      <c r="O163" s="849">
        <v>18528</v>
      </c>
      <c r="P163" s="837">
        <v>0.29906542056074764</v>
      </c>
      <c r="Q163" s="850">
        <v>579</v>
      </c>
    </row>
    <row r="164" spans="1:17" ht="14.4" customHeight="1" x14ac:dyDescent="0.3">
      <c r="A164" s="831" t="s">
        <v>6361</v>
      </c>
      <c r="B164" s="832" t="s">
        <v>6362</v>
      </c>
      <c r="C164" s="832" t="s">
        <v>4959</v>
      </c>
      <c r="D164" s="832" t="s">
        <v>6280</v>
      </c>
      <c r="E164" s="832" t="s">
        <v>6281</v>
      </c>
      <c r="F164" s="849">
        <v>47</v>
      </c>
      <c r="G164" s="849">
        <v>47376</v>
      </c>
      <c r="H164" s="849">
        <v>0.44208051060970832</v>
      </c>
      <c r="I164" s="849">
        <v>1008</v>
      </c>
      <c r="J164" s="849">
        <v>106</v>
      </c>
      <c r="K164" s="849">
        <v>107166</v>
      </c>
      <c r="L164" s="849">
        <v>1</v>
      </c>
      <c r="M164" s="849">
        <v>1011</v>
      </c>
      <c r="N164" s="849">
        <v>33</v>
      </c>
      <c r="O164" s="849">
        <v>33396</v>
      </c>
      <c r="P164" s="837">
        <v>0.3116286882033481</v>
      </c>
      <c r="Q164" s="850">
        <v>1012</v>
      </c>
    </row>
    <row r="165" spans="1:17" ht="14.4" customHeight="1" x14ac:dyDescent="0.3">
      <c r="A165" s="831" t="s">
        <v>6361</v>
      </c>
      <c r="B165" s="832" t="s">
        <v>6362</v>
      </c>
      <c r="C165" s="832" t="s">
        <v>4959</v>
      </c>
      <c r="D165" s="832" t="s">
        <v>6551</v>
      </c>
      <c r="E165" s="832" t="s">
        <v>6552</v>
      </c>
      <c r="F165" s="849"/>
      <c r="G165" s="849"/>
      <c r="H165" s="849"/>
      <c r="I165" s="849"/>
      <c r="J165" s="849">
        <v>1</v>
      </c>
      <c r="K165" s="849">
        <v>192</v>
      </c>
      <c r="L165" s="849">
        <v>1</v>
      </c>
      <c r="M165" s="849">
        <v>192</v>
      </c>
      <c r="N165" s="849"/>
      <c r="O165" s="849"/>
      <c r="P165" s="837"/>
      <c r="Q165" s="850"/>
    </row>
    <row r="166" spans="1:17" ht="14.4" customHeight="1" x14ac:dyDescent="0.3">
      <c r="A166" s="831" t="s">
        <v>6361</v>
      </c>
      <c r="B166" s="832" t="s">
        <v>6362</v>
      </c>
      <c r="C166" s="832" t="s">
        <v>4959</v>
      </c>
      <c r="D166" s="832" t="s">
        <v>6553</v>
      </c>
      <c r="E166" s="832" t="s">
        <v>6554</v>
      </c>
      <c r="F166" s="849">
        <v>2</v>
      </c>
      <c r="G166" s="849">
        <v>410</v>
      </c>
      <c r="H166" s="849">
        <v>1</v>
      </c>
      <c r="I166" s="849">
        <v>205</v>
      </c>
      <c r="J166" s="849">
        <v>2</v>
      </c>
      <c r="K166" s="849">
        <v>410</v>
      </c>
      <c r="L166" s="849">
        <v>1</v>
      </c>
      <c r="M166" s="849">
        <v>205</v>
      </c>
      <c r="N166" s="849">
        <v>1</v>
      </c>
      <c r="O166" s="849">
        <v>205</v>
      </c>
      <c r="P166" s="837">
        <v>0.5</v>
      </c>
      <c r="Q166" s="850">
        <v>205</v>
      </c>
    </row>
    <row r="167" spans="1:17" ht="14.4" customHeight="1" x14ac:dyDescent="0.3">
      <c r="A167" s="831" t="s">
        <v>6361</v>
      </c>
      <c r="B167" s="832" t="s">
        <v>6362</v>
      </c>
      <c r="C167" s="832" t="s">
        <v>4959</v>
      </c>
      <c r="D167" s="832" t="s">
        <v>6555</v>
      </c>
      <c r="E167" s="832" t="s">
        <v>6556</v>
      </c>
      <c r="F167" s="849">
        <v>4</v>
      </c>
      <c r="G167" s="849">
        <v>668</v>
      </c>
      <c r="H167" s="849">
        <v>0.56802721088435371</v>
      </c>
      <c r="I167" s="849">
        <v>167</v>
      </c>
      <c r="J167" s="849">
        <v>7</v>
      </c>
      <c r="K167" s="849">
        <v>1176</v>
      </c>
      <c r="L167" s="849">
        <v>1</v>
      </c>
      <c r="M167" s="849">
        <v>168</v>
      </c>
      <c r="N167" s="849">
        <v>2</v>
      </c>
      <c r="O167" s="849">
        <v>336</v>
      </c>
      <c r="P167" s="837">
        <v>0.2857142857142857</v>
      </c>
      <c r="Q167" s="850">
        <v>168</v>
      </c>
    </row>
    <row r="168" spans="1:17" ht="14.4" customHeight="1" x14ac:dyDescent="0.3">
      <c r="A168" s="831" t="s">
        <v>6361</v>
      </c>
      <c r="B168" s="832" t="s">
        <v>6362</v>
      </c>
      <c r="C168" s="832" t="s">
        <v>4959</v>
      </c>
      <c r="D168" s="832" t="s">
        <v>6557</v>
      </c>
      <c r="E168" s="832" t="s">
        <v>6558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265</v>
      </c>
      <c r="P168" s="837"/>
      <c r="Q168" s="850">
        <v>265</v>
      </c>
    </row>
    <row r="169" spans="1:17" ht="14.4" customHeight="1" x14ac:dyDescent="0.3">
      <c r="A169" s="831" t="s">
        <v>6361</v>
      </c>
      <c r="B169" s="832" t="s">
        <v>6362</v>
      </c>
      <c r="C169" s="832" t="s">
        <v>4959</v>
      </c>
      <c r="D169" s="832" t="s">
        <v>6559</v>
      </c>
      <c r="E169" s="832" t="s">
        <v>6560</v>
      </c>
      <c r="F169" s="849">
        <v>1</v>
      </c>
      <c r="G169" s="849">
        <v>127</v>
      </c>
      <c r="H169" s="849">
        <v>0.25</v>
      </c>
      <c r="I169" s="849">
        <v>127</v>
      </c>
      <c r="J169" s="849">
        <v>4</v>
      </c>
      <c r="K169" s="849">
        <v>508</v>
      </c>
      <c r="L169" s="849">
        <v>1</v>
      </c>
      <c r="M169" s="849">
        <v>127</v>
      </c>
      <c r="N169" s="849"/>
      <c r="O169" s="849"/>
      <c r="P169" s="837"/>
      <c r="Q169" s="850"/>
    </row>
    <row r="170" spans="1:17" ht="14.4" customHeight="1" x14ac:dyDescent="0.3">
      <c r="A170" s="831" t="s">
        <v>6361</v>
      </c>
      <c r="B170" s="832" t="s">
        <v>6362</v>
      </c>
      <c r="C170" s="832" t="s">
        <v>4959</v>
      </c>
      <c r="D170" s="832" t="s">
        <v>6561</v>
      </c>
      <c r="E170" s="832" t="s">
        <v>6562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265</v>
      </c>
      <c r="P170" s="837"/>
      <c r="Q170" s="850">
        <v>265</v>
      </c>
    </row>
    <row r="171" spans="1:17" ht="14.4" customHeight="1" x14ac:dyDescent="0.3">
      <c r="A171" s="831" t="s">
        <v>6361</v>
      </c>
      <c r="B171" s="832" t="s">
        <v>6362</v>
      </c>
      <c r="C171" s="832" t="s">
        <v>4959</v>
      </c>
      <c r="D171" s="832" t="s">
        <v>6563</v>
      </c>
      <c r="E171" s="832" t="s">
        <v>6564</v>
      </c>
      <c r="F171" s="849">
        <v>3</v>
      </c>
      <c r="G171" s="849">
        <v>930</v>
      </c>
      <c r="H171" s="849">
        <v>3</v>
      </c>
      <c r="I171" s="849">
        <v>310</v>
      </c>
      <c r="J171" s="849">
        <v>1</v>
      </c>
      <c r="K171" s="849">
        <v>310</v>
      </c>
      <c r="L171" s="849">
        <v>1</v>
      </c>
      <c r="M171" s="849">
        <v>310</v>
      </c>
      <c r="N171" s="849">
        <v>1</v>
      </c>
      <c r="O171" s="849">
        <v>310</v>
      </c>
      <c r="P171" s="837">
        <v>1</v>
      </c>
      <c r="Q171" s="850">
        <v>310</v>
      </c>
    </row>
    <row r="172" spans="1:17" ht="14.4" customHeight="1" x14ac:dyDescent="0.3">
      <c r="A172" s="831" t="s">
        <v>6361</v>
      </c>
      <c r="B172" s="832" t="s">
        <v>6362</v>
      </c>
      <c r="C172" s="832" t="s">
        <v>4959</v>
      </c>
      <c r="D172" s="832" t="s">
        <v>6565</v>
      </c>
      <c r="E172" s="832" t="s">
        <v>6566</v>
      </c>
      <c r="F172" s="849">
        <v>22</v>
      </c>
      <c r="G172" s="849">
        <v>506</v>
      </c>
      <c r="H172" s="849">
        <v>0.6875</v>
      </c>
      <c r="I172" s="849">
        <v>23</v>
      </c>
      <c r="J172" s="849">
        <v>32</v>
      </c>
      <c r="K172" s="849">
        <v>736</v>
      </c>
      <c r="L172" s="849">
        <v>1</v>
      </c>
      <c r="M172" s="849">
        <v>23</v>
      </c>
      <c r="N172" s="849">
        <v>29</v>
      </c>
      <c r="O172" s="849">
        <v>667</v>
      </c>
      <c r="P172" s="837">
        <v>0.90625</v>
      </c>
      <c r="Q172" s="850">
        <v>23</v>
      </c>
    </row>
    <row r="173" spans="1:17" ht="14.4" customHeight="1" x14ac:dyDescent="0.3">
      <c r="A173" s="831" t="s">
        <v>6361</v>
      </c>
      <c r="B173" s="832" t="s">
        <v>6362</v>
      </c>
      <c r="C173" s="832" t="s">
        <v>4959</v>
      </c>
      <c r="D173" s="832" t="s">
        <v>6567</v>
      </c>
      <c r="E173" s="832" t="s">
        <v>6568</v>
      </c>
      <c r="F173" s="849">
        <v>9</v>
      </c>
      <c r="G173" s="849">
        <v>153</v>
      </c>
      <c r="H173" s="849">
        <v>0.22500000000000001</v>
      </c>
      <c r="I173" s="849">
        <v>17</v>
      </c>
      <c r="J173" s="849">
        <v>40</v>
      </c>
      <c r="K173" s="849">
        <v>680</v>
      </c>
      <c r="L173" s="849">
        <v>1</v>
      </c>
      <c r="M173" s="849">
        <v>17</v>
      </c>
      <c r="N173" s="849">
        <v>20</v>
      </c>
      <c r="O173" s="849">
        <v>340</v>
      </c>
      <c r="P173" s="837">
        <v>0.5</v>
      </c>
      <c r="Q173" s="850">
        <v>17</v>
      </c>
    </row>
    <row r="174" spans="1:17" ht="14.4" customHeight="1" x14ac:dyDescent="0.3">
      <c r="A174" s="831" t="s">
        <v>6361</v>
      </c>
      <c r="B174" s="832" t="s">
        <v>6362</v>
      </c>
      <c r="C174" s="832" t="s">
        <v>4959</v>
      </c>
      <c r="D174" s="832" t="s">
        <v>6569</v>
      </c>
      <c r="E174" s="832" t="s">
        <v>6570</v>
      </c>
      <c r="F174" s="849">
        <v>1</v>
      </c>
      <c r="G174" s="849">
        <v>132</v>
      </c>
      <c r="H174" s="849">
        <v>0.49624060150375937</v>
      </c>
      <c r="I174" s="849">
        <v>132</v>
      </c>
      <c r="J174" s="849">
        <v>2</v>
      </c>
      <c r="K174" s="849">
        <v>266</v>
      </c>
      <c r="L174" s="849">
        <v>1</v>
      </c>
      <c r="M174" s="849">
        <v>133</v>
      </c>
      <c r="N174" s="849">
        <v>6</v>
      </c>
      <c r="O174" s="849">
        <v>798</v>
      </c>
      <c r="P174" s="837">
        <v>3</v>
      </c>
      <c r="Q174" s="850">
        <v>133</v>
      </c>
    </row>
    <row r="175" spans="1:17" ht="14.4" customHeight="1" x14ac:dyDescent="0.3">
      <c r="A175" s="831" t="s">
        <v>6361</v>
      </c>
      <c r="B175" s="832" t="s">
        <v>6362</v>
      </c>
      <c r="C175" s="832" t="s">
        <v>4959</v>
      </c>
      <c r="D175" s="832" t="s">
        <v>6571</v>
      </c>
      <c r="E175" s="832" t="s">
        <v>6572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651</v>
      </c>
      <c r="P175" s="837"/>
      <c r="Q175" s="850">
        <v>651</v>
      </c>
    </row>
    <row r="176" spans="1:17" ht="14.4" customHeight="1" x14ac:dyDescent="0.3">
      <c r="A176" s="831" t="s">
        <v>6361</v>
      </c>
      <c r="B176" s="832" t="s">
        <v>6362</v>
      </c>
      <c r="C176" s="832" t="s">
        <v>4959</v>
      </c>
      <c r="D176" s="832" t="s">
        <v>6573</v>
      </c>
      <c r="E176" s="832" t="s">
        <v>6574</v>
      </c>
      <c r="F176" s="849">
        <v>412</v>
      </c>
      <c r="G176" s="849">
        <v>120716</v>
      </c>
      <c r="H176" s="849">
        <v>0.77180195386425243</v>
      </c>
      <c r="I176" s="849">
        <v>293</v>
      </c>
      <c r="J176" s="849">
        <v>532</v>
      </c>
      <c r="K176" s="849">
        <v>156408</v>
      </c>
      <c r="L176" s="849">
        <v>1</v>
      </c>
      <c r="M176" s="849">
        <v>294</v>
      </c>
      <c r="N176" s="849">
        <v>455</v>
      </c>
      <c r="O176" s="849">
        <v>133770</v>
      </c>
      <c r="P176" s="837">
        <v>0.85526315789473684</v>
      </c>
      <c r="Q176" s="850">
        <v>294</v>
      </c>
    </row>
    <row r="177" spans="1:17" ht="14.4" customHeight="1" x14ac:dyDescent="0.3">
      <c r="A177" s="831" t="s">
        <v>6361</v>
      </c>
      <c r="B177" s="832" t="s">
        <v>6362</v>
      </c>
      <c r="C177" s="832" t="s">
        <v>4959</v>
      </c>
      <c r="D177" s="832" t="s">
        <v>6575</v>
      </c>
      <c r="E177" s="832" t="s">
        <v>6576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56</v>
      </c>
      <c r="P177" s="837"/>
      <c r="Q177" s="850">
        <v>28</v>
      </c>
    </row>
    <row r="178" spans="1:17" ht="14.4" customHeight="1" x14ac:dyDescent="0.3">
      <c r="A178" s="831" t="s">
        <v>6361</v>
      </c>
      <c r="B178" s="832" t="s">
        <v>6362</v>
      </c>
      <c r="C178" s="832" t="s">
        <v>4959</v>
      </c>
      <c r="D178" s="832" t="s">
        <v>6284</v>
      </c>
      <c r="E178" s="832" t="s">
        <v>6285</v>
      </c>
      <c r="F178" s="849"/>
      <c r="G178" s="849"/>
      <c r="H178" s="849"/>
      <c r="I178" s="849"/>
      <c r="J178" s="849">
        <v>1</v>
      </c>
      <c r="K178" s="849">
        <v>373</v>
      </c>
      <c r="L178" s="849">
        <v>1</v>
      </c>
      <c r="M178" s="849">
        <v>373</v>
      </c>
      <c r="N178" s="849"/>
      <c r="O178" s="849"/>
      <c r="P178" s="837"/>
      <c r="Q178" s="850"/>
    </row>
    <row r="179" spans="1:17" ht="14.4" customHeight="1" x14ac:dyDescent="0.3">
      <c r="A179" s="831" t="s">
        <v>6361</v>
      </c>
      <c r="B179" s="832" t="s">
        <v>6362</v>
      </c>
      <c r="C179" s="832" t="s">
        <v>4959</v>
      </c>
      <c r="D179" s="832" t="s">
        <v>6577</v>
      </c>
      <c r="E179" s="832" t="s">
        <v>6578</v>
      </c>
      <c r="F179" s="849">
        <v>9</v>
      </c>
      <c r="G179" s="849">
        <v>405</v>
      </c>
      <c r="H179" s="849">
        <v>0.6</v>
      </c>
      <c r="I179" s="849">
        <v>45</v>
      </c>
      <c r="J179" s="849">
        <v>15</v>
      </c>
      <c r="K179" s="849">
        <v>675</v>
      </c>
      <c r="L179" s="849">
        <v>1</v>
      </c>
      <c r="M179" s="849">
        <v>45</v>
      </c>
      <c r="N179" s="849">
        <v>16</v>
      </c>
      <c r="O179" s="849">
        <v>720</v>
      </c>
      <c r="P179" s="837">
        <v>1.0666666666666667</v>
      </c>
      <c r="Q179" s="850">
        <v>45</v>
      </c>
    </row>
    <row r="180" spans="1:17" ht="14.4" customHeight="1" x14ac:dyDescent="0.3">
      <c r="A180" s="831" t="s">
        <v>6361</v>
      </c>
      <c r="B180" s="832" t="s">
        <v>6362</v>
      </c>
      <c r="C180" s="832" t="s">
        <v>4959</v>
      </c>
      <c r="D180" s="832" t="s">
        <v>6579</v>
      </c>
      <c r="E180" s="832" t="s">
        <v>6580</v>
      </c>
      <c r="F180" s="849">
        <v>2</v>
      </c>
      <c r="G180" s="849">
        <v>2184</v>
      </c>
      <c r="H180" s="849">
        <v>0.98913043478260865</v>
      </c>
      <c r="I180" s="849">
        <v>1092</v>
      </c>
      <c r="J180" s="849">
        <v>2</v>
      </c>
      <c r="K180" s="849">
        <v>2208</v>
      </c>
      <c r="L180" s="849">
        <v>1</v>
      </c>
      <c r="M180" s="849">
        <v>1104</v>
      </c>
      <c r="N180" s="849"/>
      <c r="O180" s="849"/>
      <c r="P180" s="837"/>
      <c r="Q180" s="850"/>
    </row>
    <row r="181" spans="1:17" ht="14.4" customHeight="1" x14ac:dyDescent="0.3">
      <c r="A181" s="831" t="s">
        <v>6361</v>
      </c>
      <c r="B181" s="832" t="s">
        <v>6362</v>
      </c>
      <c r="C181" s="832" t="s">
        <v>4959</v>
      </c>
      <c r="D181" s="832" t="s">
        <v>6581</v>
      </c>
      <c r="E181" s="832" t="s">
        <v>6582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25</v>
      </c>
      <c r="P181" s="837"/>
      <c r="Q181" s="850">
        <v>25</v>
      </c>
    </row>
    <row r="182" spans="1:17" ht="14.4" customHeight="1" x14ac:dyDescent="0.3">
      <c r="A182" s="831" t="s">
        <v>6361</v>
      </c>
      <c r="B182" s="832" t="s">
        <v>6362</v>
      </c>
      <c r="C182" s="832" t="s">
        <v>4959</v>
      </c>
      <c r="D182" s="832" t="s">
        <v>6583</v>
      </c>
      <c r="E182" s="832" t="s">
        <v>6584</v>
      </c>
      <c r="F182" s="849">
        <v>81</v>
      </c>
      <c r="G182" s="849">
        <v>3726</v>
      </c>
      <c r="H182" s="849">
        <v>4.05</v>
      </c>
      <c r="I182" s="849">
        <v>46</v>
      </c>
      <c r="J182" s="849">
        <v>20</v>
      </c>
      <c r="K182" s="849">
        <v>920</v>
      </c>
      <c r="L182" s="849">
        <v>1</v>
      </c>
      <c r="M182" s="849">
        <v>46</v>
      </c>
      <c r="N182" s="849">
        <v>26</v>
      </c>
      <c r="O182" s="849">
        <v>1196</v>
      </c>
      <c r="P182" s="837">
        <v>1.3</v>
      </c>
      <c r="Q182" s="850">
        <v>46</v>
      </c>
    </row>
    <row r="183" spans="1:17" ht="14.4" customHeight="1" x14ac:dyDescent="0.3">
      <c r="A183" s="831" t="s">
        <v>6361</v>
      </c>
      <c r="B183" s="832" t="s">
        <v>6362</v>
      </c>
      <c r="C183" s="832" t="s">
        <v>4959</v>
      </c>
      <c r="D183" s="832" t="s">
        <v>6585</v>
      </c>
      <c r="E183" s="832" t="s">
        <v>6586</v>
      </c>
      <c r="F183" s="849"/>
      <c r="G183" s="849"/>
      <c r="H183" s="849"/>
      <c r="I183" s="849"/>
      <c r="J183" s="849">
        <v>1</v>
      </c>
      <c r="K183" s="849">
        <v>310</v>
      </c>
      <c r="L183" s="849">
        <v>1</v>
      </c>
      <c r="M183" s="849">
        <v>310</v>
      </c>
      <c r="N183" s="849">
        <v>1</v>
      </c>
      <c r="O183" s="849">
        <v>310</v>
      </c>
      <c r="P183" s="837">
        <v>1</v>
      </c>
      <c r="Q183" s="850">
        <v>310</v>
      </c>
    </row>
    <row r="184" spans="1:17" ht="14.4" customHeight="1" x14ac:dyDescent="0.3">
      <c r="A184" s="831" t="s">
        <v>6361</v>
      </c>
      <c r="B184" s="832" t="s">
        <v>6362</v>
      </c>
      <c r="C184" s="832" t="s">
        <v>4959</v>
      </c>
      <c r="D184" s="832" t="s">
        <v>6587</v>
      </c>
      <c r="E184" s="832" t="s">
        <v>6588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528</v>
      </c>
      <c r="P184" s="837"/>
      <c r="Q184" s="850">
        <v>528</v>
      </c>
    </row>
    <row r="185" spans="1:17" ht="14.4" customHeight="1" x14ac:dyDescent="0.3">
      <c r="A185" s="831" t="s">
        <v>6361</v>
      </c>
      <c r="B185" s="832" t="s">
        <v>6362</v>
      </c>
      <c r="C185" s="832" t="s">
        <v>4959</v>
      </c>
      <c r="D185" s="832" t="s">
        <v>6589</v>
      </c>
      <c r="E185" s="832" t="s">
        <v>6590</v>
      </c>
      <c r="F185" s="849">
        <v>3</v>
      </c>
      <c r="G185" s="849">
        <v>93</v>
      </c>
      <c r="H185" s="849">
        <v>3</v>
      </c>
      <c r="I185" s="849">
        <v>31</v>
      </c>
      <c r="J185" s="849">
        <v>1</v>
      </c>
      <c r="K185" s="849">
        <v>31</v>
      </c>
      <c r="L185" s="849">
        <v>1</v>
      </c>
      <c r="M185" s="849">
        <v>31</v>
      </c>
      <c r="N185" s="849">
        <v>4</v>
      </c>
      <c r="O185" s="849">
        <v>124</v>
      </c>
      <c r="P185" s="837">
        <v>4</v>
      </c>
      <c r="Q185" s="850">
        <v>31</v>
      </c>
    </row>
    <row r="186" spans="1:17" ht="14.4" customHeight="1" x14ac:dyDescent="0.3">
      <c r="A186" s="831" t="s">
        <v>6361</v>
      </c>
      <c r="B186" s="832" t="s">
        <v>6362</v>
      </c>
      <c r="C186" s="832" t="s">
        <v>4959</v>
      </c>
      <c r="D186" s="832" t="s">
        <v>6591</v>
      </c>
      <c r="E186" s="832" t="s">
        <v>6592</v>
      </c>
      <c r="F186" s="849">
        <v>5</v>
      </c>
      <c r="G186" s="849">
        <v>130</v>
      </c>
      <c r="H186" s="849">
        <v>0.27777777777777779</v>
      </c>
      <c r="I186" s="849">
        <v>26</v>
      </c>
      <c r="J186" s="849">
        <v>18</v>
      </c>
      <c r="K186" s="849">
        <v>468</v>
      </c>
      <c r="L186" s="849">
        <v>1</v>
      </c>
      <c r="M186" s="849">
        <v>26</v>
      </c>
      <c r="N186" s="849">
        <v>7</v>
      </c>
      <c r="O186" s="849">
        <v>182</v>
      </c>
      <c r="P186" s="837">
        <v>0.3888888888888889</v>
      </c>
      <c r="Q186" s="850">
        <v>26</v>
      </c>
    </row>
    <row r="187" spans="1:17" ht="14.4" customHeight="1" x14ac:dyDescent="0.3">
      <c r="A187" s="831" t="s">
        <v>6361</v>
      </c>
      <c r="B187" s="832" t="s">
        <v>6362</v>
      </c>
      <c r="C187" s="832" t="s">
        <v>4959</v>
      </c>
      <c r="D187" s="832" t="s">
        <v>6593</v>
      </c>
      <c r="E187" s="832" t="s">
        <v>6594</v>
      </c>
      <c r="F187" s="849"/>
      <c r="G187" s="849"/>
      <c r="H187" s="849"/>
      <c r="I187" s="849"/>
      <c r="J187" s="849">
        <v>1</v>
      </c>
      <c r="K187" s="849">
        <v>355</v>
      </c>
      <c r="L187" s="849">
        <v>1</v>
      </c>
      <c r="M187" s="849">
        <v>355</v>
      </c>
      <c r="N187" s="849"/>
      <c r="O187" s="849"/>
      <c r="P187" s="837"/>
      <c r="Q187" s="850"/>
    </row>
    <row r="188" spans="1:17" ht="14.4" customHeight="1" x14ac:dyDescent="0.3">
      <c r="A188" s="831" t="s">
        <v>6361</v>
      </c>
      <c r="B188" s="832" t="s">
        <v>6362</v>
      </c>
      <c r="C188" s="832" t="s">
        <v>4959</v>
      </c>
      <c r="D188" s="832" t="s">
        <v>6595</v>
      </c>
      <c r="E188" s="832" t="s">
        <v>6596</v>
      </c>
      <c r="F188" s="849"/>
      <c r="G188" s="849"/>
      <c r="H188" s="849"/>
      <c r="I188" s="849"/>
      <c r="J188" s="849">
        <v>3</v>
      </c>
      <c r="K188" s="849">
        <v>93</v>
      </c>
      <c r="L188" s="849">
        <v>1</v>
      </c>
      <c r="M188" s="849">
        <v>31</v>
      </c>
      <c r="N188" s="849">
        <v>2</v>
      </c>
      <c r="O188" s="849">
        <v>62</v>
      </c>
      <c r="P188" s="837">
        <v>0.66666666666666663</v>
      </c>
      <c r="Q188" s="850">
        <v>31</v>
      </c>
    </row>
    <row r="189" spans="1:17" ht="14.4" customHeight="1" x14ac:dyDescent="0.3">
      <c r="A189" s="831" t="s">
        <v>6361</v>
      </c>
      <c r="B189" s="832" t="s">
        <v>6362</v>
      </c>
      <c r="C189" s="832" t="s">
        <v>4959</v>
      </c>
      <c r="D189" s="832" t="s">
        <v>6597</v>
      </c>
      <c r="E189" s="832" t="s">
        <v>6598</v>
      </c>
      <c r="F189" s="849">
        <v>2</v>
      </c>
      <c r="G189" s="849">
        <v>708</v>
      </c>
      <c r="H189" s="849"/>
      <c r="I189" s="849">
        <v>354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6361</v>
      </c>
      <c r="B190" s="832" t="s">
        <v>6362</v>
      </c>
      <c r="C190" s="832" t="s">
        <v>4959</v>
      </c>
      <c r="D190" s="832" t="s">
        <v>6599</v>
      </c>
      <c r="E190" s="832" t="s">
        <v>6600</v>
      </c>
      <c r="F190" s="849">
        <v>1</v>
      </c>
      <c r="G190" s="849">
        <v>135</v>
      </c>
      <c r="H190" s="849"/>
      <c r="I190" s="849">
        <v>135</v>
      </c>
      <c r="J190" s="849"/>
      <c r="K190" s="849"/>
      <c r="L190" s="849"/>
      <c r="M190" s="849"/>
      <c r="N190" s="849">
        <v>1</v>
      </c>
      <c r="O190" s="849">
        <v>135</v>
      </c>
      <c r="P190" s="837"/>
      <c r="Q190" s="850">
        <v>135</v>
      </c>
    </row>
    <row r="191" spans="1:17" ht="14.4" customHeight="1" x14ac:dyDescent="0.3">
      <c r="A191" s="831" t="s">
        <v>6361</v>
      </c>
      <c r="B191" s="832" t="s">
        <v>6362</v>
      </c>
      <c r="C191" s="832" t="s">
        <v>4959</v>
      </c>
      <c r="D191" s="832" t="s">
        <v>6601</v>
      </c>
      <c r="E191" s="832" t="s">
        <v>6602</v>
      </c>
      <c r="F191" s="849"/>
      <c r="G191" s="849"/>
      <c r="H191" s="849"/>
      <c r="I191" s="849"/>
      <c r="J191" s="849">
        <v>3</v>
      </c>
      <c r="K191" s="849">
        <v>1221</v>
      </c>
      <c r="L191" s="849">
        <v>1</v>
      </c>
      <c r="M191" s="849">
        <v>407</v>
      </c>
      <c r="N191" s="849">
        <v>1</v>
      </c>
      <c r="O191" s="849">
        <v>407</v>
      </c>
      <c r="P191" s="837">
        <v>0.33333333333333331</v>
      </c>
      <c r="Q191" s="850">
        <v>407</v>
      </c>
    </row>
    <row r="192" spans="1:17" ht="14.4" customHeight="1" x14ac:dyDescent="0.3">
      <c r="A192" s="831" t="s">
        <v>6361</v>
      </c>
      <c r="B192" s="832" t="s">
        <v>6362</v>
      </c>
      <c r="C192" s="832" t="s">
        <v>4959</v>
      </c>
      <c r="D192" s="832" t="s">
        <v>6603</v>
      </c>
      <c r="E192" s="832" t="s">
        <v>6604</v>
      </c>
      <c r="F192" s="849"/>
      <c r="G192" s="849"/>
      <c r="H192" s="849"/>
      <c r="I192" s="849"/>
      <c r="J192" s="849">
        <v>1</v>
      </c>
      <c r="K192" s="849">
        <v>190</v>
      </c>
      <c r="L192" s="849">
        <v>1</v>
      </c>
      <c r="M192" s="849">
        <v>190</v>
      </c>
      <c r="N192" s="849"/>
      <c r="O192" s="849"/>
      <c r="P192" s="837"/>
      <c r="Q192" s="850"/>
    </row>
    <row r="193" spans="1:17" ht="14.4" customHeight="1" x14ac:dyDescent="0.3">
      <c r="A193" s="831" t="s">
        <v>6361</v>
      </c>
      <c r="B193" s="832" t="s">
        <v>6362</v>
      </c>
      <c r="C193" s="832" t="s">
        <v>4959</v>
      </c>
      <c r="D193" s="832" t="s">
        <v>6605</v>
      </c>
      <c r="E193" s="832" t="s">
        <v>6606</v>
      </c>
      <c r="F193" s="849">
        <v>1</v>
      </c>
      <c r="G193" s="849">
        <v>273</v>
      </c>
      <c r="H193" s="849"/>
      <c r="I193" s="849">
        <v>273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6361</v>
      </c>
      <c r="B194" s="832" t="s">
        <v>6362</v>
      </c>
      <c r="C194" s="832" t="s">
        <v>4959</v>
      </c>
      <c r="D194" s="832" t="s">
        <v>6607</v>
      </c>
      <c r="E194" s="832" t="s">
        <v>6608</v>
      </c>
      <c r="F194" s="849"/>
      <c r="G194" s="849"/>
      <c r="H194" s="849"/>
      <c r="I194" s="849"/>
      <c r="J194" s="849">
        <v>22</v>
      </c>
      <c r="K194" s="849">
        <v>2926</v>
      </c>
      <c r="L194" s="849">
        <v>1</v>
      </c>
      <c r="M194" s="849">
        <v>133</v>
      </c>
      <c r="N194" s="849">
        <v>28</v>
      </c>
      <c r="O194" s="849">
        <v>3724</v>
      </c>
      <c r="P194" s="837">
        <v>1.2727272727272727</v>
      </c>
      <c r="Q194" s="850">
        <v>133</v>
      </c>
    </row>
    <row r="195" spans="1:17" ht="14.4" customHeight="1" x14ac:dyDescent="0.3">
      <c r="A195" s="831" t="s">
        <v>6361</v>
      </c>
      <c r="B195" s="832" t="s">
        <v>6362</v>
      </c>
      <c r="C195" s="832" t="s">
        <v>4959</v>
      </c>
      <c r="D195" s="832" t="s">
        <v>6609</v>
      </c>
      <c r="E195" s="832" t="s">
        <v>6610</v>
      </c>
      <c r="F195" s="849"/>
      <c r="G195" s="849"/>
      <c r="H195" s="849"/>
      <c r="I195" s="849"/>
      <c r="J195" s="849">
        <v>731</v>
      </c>
      <c r="K195" s="849">
        <v>27047</v>
      </c>
      <c r="L195" s="849">
        <v>1</v>
      </c>
      <c r="M195" s="849">
        <v>37</v>
      </c>
      <c r="N195" s="849">
        <v>794</v>
      </c>
      <c r="O195" s="849">
        <v>29378</v>
      </c>
      <c r="P195" s="837">
        <v>1.0861833105335157</v>
      </c>
      <c r="Q195" s="850">
        <v>37</v>
      </c>
    </row>
    <row r="196" spans="1:17" ht="14.4" customHeight="1" x14ac:dyDescent="0.3">
      <c r="A196" s="831" t="s">
        <v>6361</v>
      </c>
      <c r="B196" s="832" t="s">
        <v>6362</v>
      </c>
      <c r="C196" s="832" t="s">
        <v>4959</v>
      </c>
      <c r="D196" s="832" t="s">
        <v>6611</v>
      </c>
      <c r="E196" s="832" t="s">
        <v>6612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171</v>
      </c>
      <c r="P196" s="837"/>
      <c r="Q196" s="850">
        <v>171</v>
      </c>
    </row>
    <row r="197" spans="1:17" ht="14.4" customHeight="1" x14ac:dyDescent="0.3">
      <c r="A197" s="831" t="s">
        <v>6361</v>
      </c>
      <c r="B197" s="832" t="s">
        <v>6362</v>
      </c>
      <c r="C197" s="832" t="s">
        <v>4959</v>
      </c>
      <c r="D197" s="832" t="s">
        <v>6613</v>
      </c>
      <c r="E197" s="832" t="s">
        <v>6614</v>
      </c>
      <c r="F197" s="849"/>
      <c r="G197" s="849"/>
      <c r="H197" s="849"/>
      <c r="I197" s="849"/>
      <c r="J197" s="849">
        <v>4</v>
      </c>
      <c r="K197" s="849">
        <v>372</v>
      </c>
      <c r="L197" s="849">
        <v>1</v>
      </c>
      <c r="M197" s="849">
        <v>93</v>
      </c>
      <c r="N197" s="849">
        <v>20</v>
      </c>
      <c r="O197" s="849">
        <v>1860</v>
      </c>
      <c r="P197" s="837">
        <v>5</v>
      </c>
      <c r="Q197" s="850">
        <v>93</v>
      </c>
    </row>
    <row r="198" spans="1:17" ht="14.4" customHeight="1" x14ac:dyDescent="0.3">
      <c r="A198" s="831" t="s">
        <v>6361</v>
      </c>
      <c r="B198" s="832" t="s">
        <v>6615</v>
      </c>
      <c r="C198" s="832" t="s">
        <v>4959</v>
      </c>
      <c r="D198" s="832" t="s">
        <v>6616</v>
      </c>
      <c r="E198" s="832" t="s">
        <v>6617</v>
      </c>
      <c r="F198" s="849"/>
      <c r="G198" s="849"/>
      <c r="H198" s="849"/>
      <c r="I198" s="849"/>
      <c r="J198" s="849"/>
      <c r="K198" s="849"/>
      <c r="L198" s="849"/>
      <c r="M198" s="849"/>
      <c r="N198" s="849">
        <v>4</v>
      </c>
      <c r="O198" s="849">
        <v>4152</v>
      </c>
      <c r="P198" s="837"/>
      <c r="Q198" s="850">
        <v>1038</v>
      </c>
    </row>
    <row r="199" spans="1:17" ht="14.4" customHeight="1" x14ac:dyDescent="0.3">
      <c r="A199" s="831" t="s">
        <v>6618</v>
      </c>
      <c r="B199" s="832" t="s">
        <v>6230</v>
      </c>
      <c r="C199" s="832" t="s">
        <v>4993</v>
      </c>
      <c r="D199" s="832" t="s">
        <v>6619</v>
      </c>
      <c r="E199" s="832" t="s">
        <v>6620</v>
      </c>
      <c r="F199" s="849"/>
      <c r="G199" s="849"/>
      <c r="H199" s="849"/>
      <c r="I199" s="849"/>
      <c r="J199" s="849"/>
      <c r="K199" s="849"/>
      <c r="L199" s="849"/>
      <c r="M199" s="849"/>
      <c r="N199" s="849">
        <v>0.34</v>
      </c>
      <c r="O199" s="849">
        <v>920.73</v>
      </c>
      <c r="P199" s="837"/>
      <c r="Q199" s="850">
        <v>2708.0294117647059</v>
      </c>
    </row>
    <row r="200" spans="1:17" ht="14.4" customHeight="1" x14ac:dyDescent="0.3">
      <c r="A200" s="831" t="s">
        <v>6618</v>
      </c>
      <c r="B200" s="832" t="s">
        <v>6230</v>
      </c>
      <c r="C200" s="832" t="s">
        <v>4993</v>
      </c>
      <c r="D200" s="832" t="s">
        <v>6621</v>
      </c>
      <c r="E200" s="832" t="s">
        <v>5560</v>
      </c>
      <c r="F200" s="849">
        <v>0.78</v>
      </c>
      <c r="G200" s="849">
        <v>3856.24</v>
      </c>
      <c r="H200" s="849">
        <v>2.1081219966871303</v>
      </c>
      <c r="I200" s="849">
        <v>4943.8974358974356</v>
      </c>
      <c r="J200" s="849">
        <v>0.37</v>
      </c>
      <c r="K200" s="849">
        <v>1829.23</v>
      </c>
      <c r="L200" s="849">
        <v>1</v>
      </c>
      <c r="M200" s="849">
        <v>4943.864864864865</v>
      </c>
      <c r="N200" s="849">
        <v>0.89999999999999991</v>
      </c>
      <c r="O200" s="849">
        <v>4449.51</v>
      </c>
      <c r="P200" s="837">
        <v>2.4324497192807906</v>
      </c>
      <c r="Q200" s="850">
        <v>4943.9000000000005</v>
      </c>
    </row>
    <row r="201" spans="1:17" ht="14.4" customHeight="1" x14ac:dyDescent="0.3">
      <c r="A201" s="831" t="s">
        <v>6618</v>
      </c>
      <c r="B201" s="832" t="s">
        <v>6230</v>
      </c>
      <c r="C201" s="832" t="s">
        <v>4993</v>
      </c>
      <c r="D201" s="832" t="s">
        <v>6622</v>
      </c>
      <c r="E201" s="832" t="s">
        <v>6623</v>
      </c>
      <c r="F201" s="849">
        <v>16.100000000000001</v>
      </c>
      <c r="G201" s="849">
        <v>15316.48</v>
      </c>
      <c r="H201" s="849">
        <v>1.3732381170120724</v>
      </c>
      <c r="I201" s="849">
        <v>951.33416149068307</v>
      </c>
      <c r="J201" s="849">
        <v>11.1</v>
      </c>
      <c r="K201" s="849">
        <v>11153.55</v>
      </c>
      <c r="L201" s="849">
        <v>1</v>
      </c>
      <c r="M201" s="849">
        <v>1004.8243243243243</v>
      </c>
      <c r="N201" s="849">
        <v>5.5500000000000007</v>
      </c>
      <c r="O201" s="849">
        <v>5576.7699999999995</v>
      </c>
      <c r="P201" s="837">
        <v>0.49999955171223509</v>
      </c>
      <c r="Q201" s="850">
        <v>1004.8234234234233</v>
      </c>
    </row>
    <row r="202" spans="1:17" ht="14.4" customHeight="1" x14ac:dyDescent="0.3">
      <c r="A202" s="831" t="s">
        <v>6618</v>
      </c>
      <c r="B202" s="832" t="s">
        <v>6230</v>
      </c>
      <c r="C202" s="832" t="s">
        <v>4993</v>
      </c>
      <c r="D202" s="832" t="s">
        <v>6624</v>
      </c>
      <c r="E202" s="832" t="s">
        <v>5560</v>
      </c>
      <c r="F202" s="849">
        <v>2.11</v>
      </c>
      <c r="G202" s="849">
        <v>20863.36</v>
      </c>
      <c r="H202" s="849">
        <v>0.58287164165927952</v>
      </c>
      <c r="I202" s="849">
        <v>9887.8483412322275</v>
      </c>
      <c r="J202" s="849">
        <v>3.62</v>
      </c>
      <c r="K202" s="849">
        <v>35794.090000000004</v>
      </c>
      <c r="L202" s="849">
        <v>1</v>
      </c>
      <c r="M202" s="849">
        <v>9887.8701657458569</v>
      </c>
      <c r="N202" s="849">
        <v>2.31</v>
      </c>
      <c r="O202" s="849">
        <v>22840.890000000003</v>
      </c>
      <c r="P202" s="837">
        <v>0.63811903026449335</v>
      </c>
      <c r="Q202" s="850">
        <v>9887.8311688311696</v>
      </c>
    </row>
    <row r="203" spans="1:17" ht="14.4" customHeight="1" x14ac:dyDescent="0.3">
      <c r="A203" s="831" t="s">
        <v>6618</v>
      </c>
      <c r="B203" s="832" t="s">
        <v>6230</v>
      </c>
      <c r="C203" s="832" t="s">
        <v>4993</v>
      </c>
      <c r="D203" s="832" t="s">
        <v>6625</v>
      </c>
      <c r="E203" s="832" t="s">
        <v>5575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843.46</v>
      </c>
      <c r="P203" s="837"/>
      <c r="Q203" s="850">
        <v>843.46</v>
      </c>
    </row>
    <row r="204" spans="1:17" ht="14.4" customHeight="1" x14ac:dyDescent="0.3">
      <c r="A204" s="831" t="s">
        <v>6618</v>
      </c>
      <c r="B204" s="832" t="s">
        <v>6230</v>
      </c>
      <c r="C204" s="832" t="s">
        <v>4993</v>
      </c>
      <c r="D204" s="832" t="s">
        <v>6626</v>
      </c>
      <c r="E204" s="832" t="s">
        <v>6255</v>
      </c>
      <c r="F204" s="849">
        <v>0.44000000000000006</v>
      </c>
      <c r="G204" s="849">
        <v>1947.8799999999999</v>
      </c>
      <c r="H204" s="849">
        <v>0.80829256349927592</v>
      </c>
      <c r="I204" s="849">
        <v>4426.9999999999991</v>
      </c>
      <c r="J204" s="849">
        <v>0.54</v>
      </c>
      <c r="K204" s="849">
        <v>2409.87</v>
      </c>
      <c r="L204" s="849">
        <v>1</v>
      </c>
      <c r="M204" s="849">
        <v>4462.7222222222217</v>
      </c>
      <c r="N204" s="849">
        <v>0.26</v>
      </c>
      <c r="O204" s="849">
        <v>1182.3699999999999</v>
      </c>
      <c r="P204" s="837">
        <v>0.49063642437143912</v>
      </c>
      <c r="Q204" s="850">
        <v>4547.5769230769229</v>
      </c>
    </row>
    <row r="205" spans="1:17" ht="14.4" customHeight="1" x14ac:dyDescent="0.3">
      <c r="A205" s="831" t="s">
        <v>6618</v>
      </c>
      <c r="B205" s="832" t="s">
        <v>6230</v>
      </c>
      <c r="C205" s="832" t="s">
        <v>4993</v>
      </c>
      <c r="D205" s="832" t="s">
        <v>6627</v>
      </c>
      <c r="E205" s="832" t="s">
        <v>6255</v>
      </c>
      <c r="F205" s="849">
        <v>0.80999999999999983</v>
      </c>
      <c r="G205" s="849">
        <v>7171.7399999999989</v>
      </c>
      <c r="H205" s="849">
        <v>1.7859474804826114</v>
      </c>
      <c r="I205" s="849">
        <v>8854</v>
      </c>
      <c r="J205" s="849">
        <v>0.45000000000000007</v>
      </c>
      <c r="K205" s="849">
        <v>4015.65</v>
      </c>
      <c r="L205" s="849">
        <v>1</v>
      </c>
      <c r="M205" s="849">
        <v>8923.6666666666661</v>
      </c>
      <c r="N205" s="849">
        <v>0.29000000000000004</v>
      </c>
      <c r="O205" s="849">
        <v>2637.6</v>
      </c>
      <c r="P205" s="837">
        <v>0.65683015203018191</v>
      </c>
      <c r="Q205" s="850">
        <v>9095.1724137931014</v>
      </c>
    </row>
    <row r="206" spans="1:17" ht="14.4" customHeight="1" x14ac:dyDescent="0.3">
      <c r="A206" s="831" t="s">
        <v>6618</v>
      </c>
      <c r="B206" s="832" t="s">
        <v>6230</v>
      </c>
      <c r="C206" s="832" t="s">
        <v>4993</v>
      </c>
      <c r="D206" s="832" t="s">
        <v>6628</v>
      </c>
      <c r="E206" s="832" t="s">
        <v>6629</v>
      </c>
      <c r="F206" s="849">
        <v>1</v>
      </c>
      <c r="G206" s="849">
        <v>1949.3000000000002</v>
      </c>
      <c r="H206" s="849">
        <v>0.66666666666666674</v>
      </c>
      <c r="I206" s="849">
        <v>1949.3000000000002</v>
      </c>
      <c r="J206" s="849">
        <v>1.5</v>
      </c>
      <c r="K206" s="849">
        <v>2923.95</v>
      </c>
      <c r="L206" s="849">
        <v>1</v>
      </c>
      <c r="M206" s="849">
        <v>1949.3</v>
      </c>
      <c r="N206" s="849">
        <v>0.5</v>
      </c>
      <c r="O206" s="849">
        <v>974.65</v>
      </c>
      <c r="P206" s="837">
        <v>0.33333333333333337</v>
      </c>
      <c r="Q206" s="850">
        <v>1949.3</v>
      </c>
    </row>
    <row r="207" spans="1:17" ht="14.4" customHeight="1" x14ac:dyDescent="0.3">
      <c r="A207" s="831" t="s">
        <v>6618</v>
      </c>
      <c r="B207" s="832" t="s">
        <v>6230</v>
      </c>
      <c r="C207" s="832" t="s">
        <v>4993</v>
      </c>
      <c r="D207" s="832" t="s">
        <v>6254</v>
      </c>
      <c r="E207" s="832" t="s">
        <v>6255</v>
      </c>
      <c r="F207" s="849">
        <v>14.4</v>
      </c>
      <c r="G207" s="849">
        <v>25499.52</v>
      </c>
      <c r="H207" s="849">
        <v>0.9289662596746372</v>
      </c>
      <c r="I207" s="849">
        <v>1770.8</v>
      </c>
      <c r="J207" s="849">
        <v>15.289999999999997</v>
      </c>
      <c r="K207" s="849">
        <v>27449.35</v>
      </c>
      <c r="L207" s="849">
        <v>1</v>
      </c>
      <c r="M207" s="849">
        <v>1795.2485284499676</v>
      </c>
      <c r="N207" s="849">
        <v>14.75</v>
      </c>
      <c r="O207" s="849">
        <v>26830.779999999995</v>
      </c>
      <c r="P207" s="837">
        <v>0.97746504015577773</v>
      </c>
      <c r="Q207" s="850">
        <v>1819.0359322033894</v>
      </c>
    </row>
    <row r="208" spans="1:17" ht="14.4" customHeight="1" x14ac:dyDescent="0.3">
      <c r="A208" s="831" t="s">
        <v>6618</v>
      </c>
      <c r="B208" s="832" t="s">
        <v>6230</v>
      </c>
      <c r="C208" s="832" t="s">
        <v>4993</v>
      </c>
      <c r="D208" s="832" t="s">
        <v>6630</v>
      </c>
      <c r="E208" s="832" t="s">
        <v>6631</v>
      </c>
      <c r="F208" s="849"/>
      <c r="G208" s="849"/>
      <c r="H208" s="849"/>
      <c r="I208" s="849"/>
      <c r="J208" s="849"/>
      <c r="K208" s="849"/>
      <c r="L208" s="849"/>
      <c r="M208" s="849"/>
      <c r="N208" s="849">
        <v>0.05</v>
      </c>
      <c r="O208" s="849">
        <v>46.989999999999995</v>
      </c>
      <c r="P208" s="837"/>
      <c r="Q208" s="850">
        <v>939.79999999999984</v>
      </c>
    </row>
    <row r="209" spans="1:17" ht="14.4" customHeight="1" x14ac:dyDescent="0.3">
      <c r="A209" s="831" t="s">
        <v>6618</v>
      </c>
      <c r="B209" s="832" t="s">
        <v>6230</v>
      </c>
      <c r="C209" s="832" t="s">
        <v>4993</v>
      </c>
      <c r="D209" s="832" t="s">
        <v>6632</v>
      </c>
      <c r="E209" s="832" t="s">
        <v>6255</v>
      </c>
      <c r="F209" s="849">
        <v>0.78</v>
      </c>
      <c r="G209" s="849">
        <v>27341.23</v>
      </c>
      <c r="H209" s="849">
        <v>1.5404794315244312</v>
      </c>
      <c r="I209" s="849">
        <v>35052.858974358969</v>
      </c>
      <c r="J209" s="849">
        <v>0.52000000000000013</v>
      </c>
      <c r="K209" s="849">
        <v>17748.52</v>
      </c>
      <c r="L209" s="849">
        <v>1</v>
      </c>
      <c r="M209" s="849">
        <v>34131.76923076922</v>
      </c>
      <c r="N209" s="849">
        <v>0.62000000000000011</v>
      </c>
      <c r="O209" s="849">
        <v>21282.660000000003</v>
      </c>
      <c r="P209" s="837">
        <v>1.1991230818118921</v>
      </c>
      <c r="Q209" s="850">
        <v>34326.870967741932</v>
      </c>
    </row>
    <row r="210" spans="1:17" ht="14.4" customHeight="1" x14ac:dyDescent="0.3">
      <c r="A210" s="831" t="s">
        <v>6618</v>
      </c>
      <c r="B210" s="832" t="s">
        <v>6230</v>
      </c>
      <c r="C210" s="832" t="s">
        <v>5026</v>
      </c>
      <c r="D210" s="832" t="s">
        <v>6633</v>
      </c>
      <c r="E210" s="832" t="s">
        <v>6634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589.59</v>
      </c>
      <c r="P210" s="837"/>
      <c r="Q210" s="850">
        <v>589.59</v>
      </c>
    </row>
    <row r="211" spans="1:17" ht="14.4" customHeight="1" x14ac:dyDescent="0.3">
      <c r="A211" s="831" t="s">
        <v>6618</v>
      </c>
      <c r="B211" s="832" t="s">
        <v>6230</v>
      </c>
      <c r="C211" s="832" t="s">
        <v>5026</v>
      </c>
      <c r="D211" s="832" t="s">
        <v>6635</v>
      </c>
      <c r="E211" s="832" t="s">
        <v>5796</v>
      </c>
      <c r="F211" s="849">
        <v>5</v>
      </c>
      <c r="G211" s="849">
        <v>4861.6000000000004</v>
      </c>
      <c r="H211" s="849">
        <v>1.6666666666666667</v>
      </c>
      <c r="I211" s="849">
        <v>972.32</v>
      </c>
      <c r="J211" s="849">
        <v>3</v>
      </c>
      <c r="K211" s="849">
        <v>2916.96</v>
      </c>
      <c r="L211" s="849">
        <v>1</v>
      </c>
      <c r="M211" s="849">
        <v>972.32</v>
      </c>
      <c r="N211" s="849">
        <v>2</v>
      </c>
      <c r="O211" s="849">
        <v>1944.64</v>
      </c>
      <c r="P211" s="837">
        <v>0.66666666666666674</v>
      </c>
      <c r="Q211" s="850">
        <v>972.32</v>
      </c>
    </row>
    <row r="212" spans="1:17" ht="14.4" customHeight="1" x14ac:dyDescent="0.3">
      <c r="A212" s="831" t="s">
        <v>6618</v>
      </c>
      <c r="B212" s="832" t="s">
        <v>6230</v>
      </c>
      <c r="C212" s="832" t="s">
        <v>5026</v>
      </c>
      <c r="D212" s="832" t="s">
        <v>5795</v>
      </c>
      <c r="E212" s="832" t="s">
        <v>5796</v>
      </c>
      <c r="F212" s="849">
        <v>6</v>
      </c>
      <c r="G212" s="849">
        <v>10243.859999999999</v>
      </c>
      <c r="H212" s="849">
        <v>0.74999999999999989</v>
      </c>
      <c r="I212" s="849">
        <v>1707.3099999999997</v>
      </c>
      <c r="J212" s="849">
        <v>8</v>
      </c>
      <c r="K212" s="849">
        <v>13658.48</v>
      </c>
      <c r="L212" s="849">
        <v>1</v>
      </c>
      <c r="M212" s="849">
        <v>1707.31</v>
      </c>
      <c r="N212" s="849">
        <v>7</v>
      </c>
      <c r="O212" s="849">
        <v>11951.17</v>
      </c>
      <c r="P212" s="837">
        <v>0.875</v>
      </c>
      <c r="Q212" s="850">
        <v>1707.31</v>
      </c>
    </row>
    <row r="213" spans="1:17" ht="14.4" customHeight="1" x14ac:dyDescent="0.3">
      <c r="A213" s="831" t="s">
        <v>6618</v>
      </c>
      <c r="B213" s="832" t="s">
        <v>6230</v>
      </c>
      <c r="C213" s="832" t="s">
        <v>5026</v>
      </c>
      <c r="D213" s="832" t="s">
        <v>6636</v>
      </c>
      <c r="E213" s="832" t="s">
        <v>5796</v>
      </c>
      <c r="F213" s="849">
        <v>1</v>
      </c>
      <c r="G213" s="849">
        <v>2066.3000000000002</v>
      </c>
      <c r="H213" s="849">
        <v>0.33333333333333331</v>
      </c>
      <c r="I213" s="849">
        <v>2066.3000000000002</v>
      </c>
      <c r="J213" s="849">
        <v>3</v>
      </c>
      <c r="K213" s="849">
        <v>6198.9000000000005</v>
      </c>
      <c r="L213" s="849">
        <v>1</v>
      </c>
      <c r="M213" s="849">
        <v>2066.3000000000002</v>
      </c>
      <c r="N213" s="849">
        <v>2</v>
      </c>
      <c r="O213" s="849">
        <v>4132.6000000000004</v>
      </c>
      <c r="P213" s="837">
        <v>0.66666666666666663</v>
      </c>
      <c r="Q213" s="850">
        <v>2066.3000000000002</v>
      </c>
    </row>
    <row r="214" spans="1:17" ht="14.4" customHeight="1" x14ac:dyDescent="0.3">
      <c r="A214" s="831" t="s">
        <v>6618</v>
      </c>
      <c r="B214" s="832" t="s">
        <v>6230</v>
      </c>
      <c r="C214" s="832" t="s">
        <v>5026</v>
      </c>
      <c r="D214" s="832" t="s">
        <v>6637</v>
      </c>
      <c r="E214" s="832" t="s">
        <v>6638</v>
      </c>
      <c r="F214" s="849"/>
      <c r="G214" s="849"/>
      <c r="H214" s="849"/>
      <c r="I214" s="849"/>
      <c r="J214" s="849">
        <v>1</v>
      </c>
      <c r="K214" s="849">
        <v>1932.09</v>
      </c>
      <c r="L214" s="849">
        <v>1</v>
      </c>
      <c r="M214" s="849">
        <v>1932.09</v>
      </c>
      <c r="N214" s="849"/>
      <c r="O214" s="849"/>
      <c r="P214" s="837"/>
      <c r="Q214" s="850"/>
    </row>
    <row r="215" spans="1:17" ht="14.4" customHeight="1" x14ac:dyDescent="0.3">
      <c r="A215" s="831" t="s">
        <v>6618</v>
      </c>
      <c r="B215" s="832" t="s">
        <v>6230</v>
      </c>
      <c r="C215" s="832" t="s">
        <v>5026</v>
      </c>
      <c r="D215" s="832" t="s">
        <v>6639</v>
      </c>
      <c r="E215" s="832" t="s">
        <v>6640</v>
      </c>
      <c r="F215" s="849">
        <v>8</v>
      </c>
      <c r="G215" s="849">
        <v>8222.08</v>
      </c>
      <c r="H215" s="849">
        <v>1.3333333333333333</v>
      </c>
      <c r="I215" s="849">
        <v>1027.76</v>
      </c>
      <c r="J215" s="849">
        <v>6</v>
      </c>
      <c r="K215" s="849">
        <v>6166.56</v>
      </c>
      <c r="L215" s="849">
        <v>1</v>
      </c>
      <c r="M215" s="849">
        <v>1027.76</v>
      </c>
      <c r="N215" s="849">
        <v>2</v>
      </c>
      <c r="O215" s="849">
        <v>2055.52</v>
      </c>
      <c r="P215" s="837">
        <v>0.33333333333333331</v>
      </c>
      <c r="Q215" s="850">
        <v>1027.76</v>
      </c>
    </row>
    <row r="216" spans="1:17" ht="14.4" customHeight="1" x14ac:dyDescent="0.3">
      <c r="A216" s="831" t="s">
        <v>6618</v>
      </c>
      <c r="B216" s="832" t="s">
        <v>6230</v>
      </c>
      <c r="C216" s="832" t="s">
        <v>5026</v>
      </c>
      <c r="D216" s="832" t="s">
        <v>6641</v>
      </c>
      <c r="E216" s="832" t="s">
        <v>6640</v>
      </c>
      <c r="F216" s="849"/>
      <c r="G216" s="849"/>
      <c r="H216" s="849"/>
      <c r="I216" s="849"/>
      <c r="J216" s="849">
        <v>3</v>
      </c>
      <c r="K216" s="849">
        <v>6425.5499999999993</v>
      </c>
      <c r="L216" s="849">
        <v>1</v>
      </c>
      <c r="M216" s="849">
        <v>2141.85</v>
      </c>
      <c r="N216" s="849">
        <v>1</v>
      </c>
      <c r="O216" s="849">
        <v>2141.85</v>
      </c>
      <c r="P216" s="837">
        <v>0.33333333333333337</v>
      </c>
      <c r="Q216" s="850">
        <v>2141.85</v>
      </c>
    </row>
    <row r="217" spans="1:17" ht="14.4" customHeight="1" x14ac:dyDescent="0.3">
      <c r="A217" s="831" t="s">
        <v>6618</v>
      </c>
      <c r="B217" s="832" t="s">
        <v>6230</v>
      </c>
      <c r="C217" s="832" t="s">
        <v>5026</v>
      </c>
      <c r="D217" s="832" t="s">
        <v>6642</v>
      </c>
      <c r="E217" s="832" t="s">
        <v>6643</v>
      </c>
      <c r="F217" s="849"/>
      <c r="G217" s="849"/>
      <c r="H217" s="849"/>
      <c r="I217" s="849"/>
      <c r="J217" s="849"/>
      <c r="K217" s="849"/>
      <c r="L217" s="849"/>
      <c r="M217" s="849"/>
      <c r="N217" s="849">
        <v>3</v>
      </c>
      <c r="O217" s="849">
        <v>35316</v>
      </c>
      <c r="P217" s="837"/>
      <c r="Q217" s="850">
        <v>11772</v>
      </c>
    </row>
    <row r="218" spans="1:17" ht="14.4" customHeight="1" x14ac:dyDescent="0.3">
      <c r="A218" s="831" t="s">
        <v>6618</v>
      </c>
      <c r="B218" s="832" t="s">
        <v>6230</v>
      </c>
      <c r="C218" s="832" t="s">
        <v>5026</v>
      </c>
      <c r="D218" s="832" t="s">
        <v>6644</v>
      </c>
      <c r="E218" s="832" t="s">
        <v>6645</v>
      </c>
      <c r="F218" s="849"/>
      <c r="G218" s="849"/>
      <c r="H218" s="849"/>
      <c r="I218" s="849"/>
      <c r="J218" s="849">
        <v>1</v>
      </c>
      <c r="K218" s="849">
        <v>55397.2</v>
      </c>
      <c r="L218" s="849">
        <v>1</v>
      </c>
      <c r="M218" s="849">
        <v>55397.2</v>
      </c>
      <c r="N218" s="849"/>
      <c r="O218" s="849"/>
      <c r="P218" s="837"/>
      <c r="Q218" s="850"/>
    </row>
    <row r="219" spans="1:17" ht="14.4" customHeight="1" x14ac:dyDescent="0.3">
      <c r="A219" s="831" t="s">
        <v>6618</v>
      </c>
      <c r="B219" s="832" t="s">
        <v>6230</v>
      </c>
      <c r="C219" s="832" t="s">
        <v>5026</v>
      </c>
      <c r="D219" s="832" t="s">
        <v>6646</v>
      </c>
      <c r="E219" s="832" t="s">
        <v>6647</v>
      </c>
      <c r="F219" s="849"/>
      <c r="G219" s="849"/>
      <c r="H219" s="849"/>
      <c r="I219" s="849"/>
      <c r="J219" s="849">
        <v>1</v>
      </c>
      <c r="K219" s="849">
        <v>3003.38</v>
      </c>
      <c r="L219" s="849">
        <v>1</v>
      </c>
      <c r="M219" s="849">
        <v>3003.38</v>
      </c>
      <c r="N219" s="849">
        <v>1</v>
      </c>
      <c r="O219" s="849">
        <v>3003.38</v>
      </c>
      <c r="P219" s="837">
        <v>1</v>
      </c>
      <c r="Q219" s="850">
        <v>3003.38</v>
      </c>
    </row>
    <row r="220" spans="1:17" ht="14.4" customHeight="1" x14ac:dyDescent="0.3">
      <c r="A220" s="831" t="s">
        <v>6618</v>
      </c>
      <c r="B220" s="832" t="s">
        <v>6230</v>
      </c>
      <c r="C220" s="832" t="s">
        <v>5026</v>
      </c>
      <c r="D220" s="832" t="s">
        <v>6648</v>
      </c>
      <c r="E220" s="832" t="s">
        <v>6649</v>
      </c>
      <c r="F220" s="849"/>
      <c r="G220" s="849"/>
      <c r="H220" s="849"/>
      <c r="I220" s="849"/>
      <c r="J220" s="849">
        <v>1</v>
      </c>
      <c r="K220" s="849">
        <v>166546.75</v>
      </c>
      <c r="L220" s="849">
        <v>1</v>
      </c>
      <c r="M220" s="849">
        <v>166546.75</v>
      </c>
      <c r="N220" s="849"/>
      <c r="O220" s="849"/>
      <c r="P220" s="837"/>
      <c r="Q220" s="850"/>
    </row>
    <row r="221" spans="1:17" ht="14.4" customHeight="1" x14ac:dyDescent="0.3">
      <c r="A221" s="831" t="s">
        <v>6618</v>
      </c>
      <c r="B221" s="832" t="s">
        <v>6230</v>
      </c>
      <c r="C221" s="832" t="s">
        <v>5026</v>
      </c>
      <c r="D221" s="832" t="s">
        <v>6648</v>
      </c>
      <c r="E221" s="832" t="s">
        <v>6650</v>
      </c>
      <c r="F221" s="849"/>
      <c r="G221" s="849"/>
      <c r="H221" s="849"/>
      <c r="I221" s="849"/>
      <c r="J221" s="849">
        <v>1</v>
      </c>
      <c r="K221" s="849">
        <v>166546.75</v>
      </c>
      <c r="L221" s="849">
        <v>1</v>
      </c>
      <c r="M221" s="849">
        <v>166546.75</v>
      </c>
      <c r="N221" s="849">
        <v>1</v>
      </c>
      <c r="O221" s="849">
        <v>166546.75</v>
      </c>
      <c r="P221" s="837">
        <v>1</v>
      </c>
      <c r="Q221" s="850">
        <v>166546.75</v>
      </c>
    </row>
    <row r="222" spans="1:17" ht="14.4" customHeight="1" x14ac:dyDescent="0.3">
      <c r="A222" s="831" t="s">
        <v>6618</v>
      </c>
      <c r="B222" s="832" t="s">
        <v>6230</v>
      </c>
      <c r="C222" s="832" t="s">
        <v>5026</v>
      </c>
      <c r="D222" s="832" t="s">
        <v>6651</v>
      </c>
      <c r="E222" s="832" t="s">
        <v>6652</v>
      </c>
      <c r="F222" s="849">
        <v>1</v>
      </c>
      <c r="G222" s="849">
        <v>3991.04</v>
      </c>
      <c r="H222" s="849"/>
      <c r="I222" s="849">
        <v>3991.04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6618</v>
      </c>
      <c r="B223" s="832" t="s">
        <v>6230</v>
      </c>
      <c r="C223" s="832" t="s">
        <v>5026</v>
      </c>
      <c r="D223" s="832" t="s">
        <v>6653</v>
      </c>
      <c r="E223" s="832" t="s">
        <v>6654</v>
      </c>
      <c r="F223" s="849">
        <v>1</v>
      </c>
      <c r="G223" s="849">
        <v>6890.78</v>
      </c>
      <c r="H223" s="849">
        <v>0.19999999999999998</v>
      </c>
      <c r="I223" s="849">
        <v>6890.78</v>
      </c>
      <c r="J223" s="849">
        <v>5</v>
      </c>
      <c r="K223" s="849">
        <v>34453.9</v>
      </c>
      <c r="L223" s="849">
        <v>1</v>
      </c>
      <c r="M223" s="849">
        <v>6890.7800000000007</v>
      </c>
      <c r="N223" s="849">
        <v>1</v>
      </c>
      <c r="O223" s="849">
        <v>6890.78</v>
      </c>
      <c r="P223" s="837">
        <v>0.19999999999999998</v>
      </c>
      <c r="Q223" s="850">
        <v>6890.78</v>
      </c>
    </row>
    <row r="224" spans="1:17" ht="14.4" customHeight="1" x14ac:dyDescent="0.3">
      <c r="A224" s="831" t="s">
        <v>6618</v>
      </c>
      <c r="B224" s="832" t="s">
        <v>6230</v>
      </c>
      <c r="C224" s="832" t="s">
        <v>5026</v>
      </c>
      <c r="D224" s="832" t="s">
        <v>6655</v>
      </c>
      <c r="E224" s="832" t="s">
        <v>6656</v>
      </c>
      <c r="F224" s="849"/>
      <c r="G224" s="849"/>
      <c r="H224" s="849"/>
      <c r="I224" s="849"/>
      <c r="J224" s="849">
        <v>2</v>
      </c>
      <c r="K224" s="849">
        <v>8275.7800000000007</v>
      </c>
      <c r="L224" s="849">
        <v>1</v>
      </c>
      <c r="M224" s="849">
        <v>4137.8900000000003</v>
      </c>
      <c r="N224" s="849">
        <v>1</v>
      </c>
      <c r="O224" s="849">
        <v>4137.8900000000003</v>
      </c>
      <c r="P224" s="837">
        <v>0.5</v>
      </c>
      <c r="Q224" s="850">
        <v>4137.8900000000003</v>
      </c>
    </row>
    <row r="225" spans="1:17" ht="14.4" customHeight="1" x14ac:dyDescent="0.3">
      <c r="A225" s="831" t="s">
        <v>6618</v>
      </c>
      <c r="B225" s="832" t="s">
        <v>6230</v>
      </c>
      <c r="C225" s="832" t="s">
        <v>5026</v>
      </c>
      <c r="D225" s="832" t="s">
        <v>6657</v>
      </c>
      <c r="E225" s="832" t="s">
        <v>6658</v>
      </c>
      <c r="F225" s="849"/>
      <c r="G225" s="849"/>
      <c r="H225" s="849"/>
      <c r="I225" s="849"/>
      <c r="J225" s="849">
        <v>1</v>
      </c>
      <c r="K225" s="849">
        <v>1123.73</v>
      </c>
      <c r="L225" s="849">
        <v>1</v>
      </c>
      <c r="M225" s="849">
        <v>1123.73</v>
      </c>
      <c r="N225" s="849"/>
      <c r="O225" s="849"/>
      <c r="P225" s="837"/>
      <c r="Q225" s="850"/>
    </row>
    <row r="226" spans="1:17" ht="14.4" customHeight="1" x14ac:dyDescent="0.3">
      <c r="A226" s="831" t="s">
        <v>6618</v>
      </c>
      <c r="B226" s="832" t="s">
        <v>6230</v>
      </c>
      <c r="C226" s="832" t="s">
        <v>5026</v>
      </c>
      <c r="D226" s="832" t="s">
        <v>6659</v>
      </c>
      <c r="E226" s="832" t="s">
        <v>6660</v>
      </c>
      <c r="F226" s="849">
        <v>2</v>
      </c>
      <c r="G226" s="849">
        <v>34146.1</v>
      </c>
      <c r="H226" s="849"/>
      <c r="I226" s="849">
        <v>17073.05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6618</v>
      </c>
      <c r="B227" s="832" t="s">
        <v>6230</v>
      </c>
      <c r="C227" s="832" t="s">
        <v>5026</v>
      </c>
      <c r="D227" s="832" t="s">
        <v>6661</v>
      </c>
      <c r="E227" s="832" t="s">
        <v>6662</v>
      </c>
      <c r="F227" s="849">
        <v>3</v>
      </c>
      <c r="G227" s="849">
        <v>3008.3999999999996</v>
      </c>
      <c r="H227" s="849">
        <v>0.42857142857142849</v>
      </c>
      <c r="I227" s="849">
        <v>1002.7999999999998</v>
      </c>
      <c r="J227" s="849">
        <v>7</v>
      </c>
      <c r="K227" s="849">
        <v>7019.6</v>
      </c>
      <c r="L227" s="849">
        <v>1</v>
      </c>
      <c r="M227" s="849">
        <v>1002.8000000000001</v>
      </c>
      <c r="N227" s="849">
        <v>2</v>
      </c>
      <c r="O227" s="849">
        <v>2005.6</v>
      </c>
      <c r="P227" s="837">
        <v>0.2857142857142857</v>
      </c>
      <c r="Q227" s="850">
        <v>1002.8</v>
      </c>
    </row>
    <row r="228" spans="1:17" ht="14.4" customHeight="1" x14ac:dyDescent="0.3">
      <c r="A228" s="831" t="s">
        <v>6618</v>
      </c>
      <c r="B228" s="832" t="s">
        <v>6230</v>
      </c>
      <c r="C228" s="832" t="s">
        <v>5026</v>
      </c>
      <c r="D228" s="832" t="s">
        <v>6663</v>
      </c>
      <c r="E228" s="832" t="s">
        <v>6664</v>
      </c>
      <c r="F228" s="849"/>
      <c r="G228" s="849"/>
      <c r="H228" s="849"/>
      <c r="I228" s="849"/>
      <c r="J228" s="849">
        <v>1</v>
      </c>
      <c r="K228" s="849">
        <v>7650</v>
      </c>
      <c r="L228" s="849">
        <v>1</v>
      </c>
      <c r="M228" s="849">
        <v>7650</v>
      </c>
      <c r="N228" s="849"/>
      <c r="O228" s="849"/>
      <c r="P228" s="837"/>
      <c r="Q228" s="850"/>
    </row>
    <row r="229" spans="1:17" ht="14.4" customHeight="1" x14ac:dyDescent="0.3">
      <c r="A229" s="831" t="s">
        <v>6618</v>
      </c>
      <c r="B229" s="832" t="s">
        <v>6230</v>
      </c>
      <c r="C229" s="832" t="s">
        <v>5026</v>
      </c>
      <c r="D229" s="832" t="s">
        <v>6665</v>
      </c>
      <c r="E229" s="832" t="s">
        <v>6666</v>
      </c>
      <c r="F229" s="849"/>
      <c r="G229" s="849"/>
      <c r="H229" s="849"/>
      <c r="I229" s="849"/>
      <c r="J229" s="849">
        <v>1</v>
      </c>
      <c r="K229" s="849">
        <v>13284.52</v>
      </c>
      <c r="L229" s="849">
        <v>1</v>
      </c>
      <c r="M229" s="849">
        <v>13284.52</v>
      </c>
      <c r="N229" s="849"/>
      <c r="O229" s="849"/>
      <c r="P229" s="837"/>
      <c r="Q229" s="850"/>
    </row>
    <row r="230" spans="1:17" ht="14.4" customHeight="1" x14ac:dyDescent="0.3">
      <c r="A230" s="831" t="s">
        <v>6618</v>
      </c>
      <c r="B230" s="832" t="s">
        <v>6230</v>
      </c>
      <c r="C230" s="832" t="s">
        <v>5026</v>
      </c>
      <c r="D230" s="832" t="s">
        <v>6667</v>
      </c>
      <c r="E230" s="832" t="s">
        <v>6668</v>
      </c>
      <c r="F230" s="849"/>
      <c r="G230" s="849"/>
      <c r="H230" s="849"/>
      <c r="I230" s="849"/>
      <c r="J230" s="849">
        <v>1</v>
      </c>
      <c r="K230" s="849">
        <v>2170.9699999999998</v>
      </c>
      <c r="L230" s="849">
        <v>1</v>
      </c>
      <c r="M230" s="849">
        <v>2170.9699999999998</v>
      </c>
      <c r="N230" s="849">
        <v>1</v>
      </c>
      <c r="O230" s="849">
        <v>2170.9699999999998</v>
      </c>
      <c r="P230" s="837">
        <v>1</v>
      </c>
      <c r="Q230" s="850">
        <v>2170.9699999999998</v>
      </c>
    </row>
    <row r="231" spans="1:17" ht="14.4" customHeight="1" x14ac:dyDescent="0.3">
      <c r="A231" s="831" t="s">
        <v>6618</v>
      </c>
      <c r="B231" s="832" t="s">
        <v>6230</v>
      </c>
      <c r="C231" s="832" t="s">
        <v>5026</v>
      </c>
      <c r="D231" s="832" t="s">
        <v>6669</v>
      </c>
      <c r="E231" s="832" t="s">
        <v>6670</v>
      </c>
      <c r="F231" s="849">
        <v>1</v>
      </c>
      <c r="G231" s="849">
        <v>797</v>
      </c>
      <c r="H231" s="849"/>
      <c r="I231" s="849">
        <v>797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6618</v>
      </c>
      <c r="B232" s="832" t="s">
        <v>6230</v>
      </c>
      <c r="C232" s="832" t="s">
        <v>5026</v>
      </c>
      <c r="D232" s="832" t="s">
        <v>6671</v>
      </c>
      <c r="E232" s="832" t="s">
        <v>6672</v>
      </c>
      <c r="F232" s="849">
        <v>2</v>
      </c>
      <c r="G232" s="849">
        <v>20145.88</v>
      </c>
      <c r="H232" s="849"/>
      <c r="I232" s="849">
        <v>10072.94</v>
      </c>
      <c r="J232" s="849"/>
      <c r="K232" s="849"/>
      <c r="L232" s="849"/>
      <c r="M232" s="849"/>
      <c r="N232" s="849">
        <v>1</v>
      </c>
      <c r="O232" s="849">
        <v>10072.94</v>
      </c>
      <c r="P232" s="837"/>
      <c r="Q232" s="850">
        <v>10072.94</v>
      </c>
    </row>
    <row r="233" spans="1:17" ht="14.4" customHeight="1" x14ac:dyDescent="0.3">
      <c r="A233" s="831" t="s">
        <v>6618</v>
      </c>
      <c r="B233" s="832" t="s">
        <v>6230</v>
      </c>
      <c r="C233" s="832" t="s">
        <v>5026</v>
      </c>
      <c r="D233" s="832" t="s">
        <v>6673</v>
      </c>
      <c r="E233" s="832" t="s">
        <v>6674</v>
      </c>
      <c r="F233" s="849">
        <v>1</v>
      </c>
      <c r="G233" s="849">
        <v>2974.36</v>
      </c>
      <c r="H233" s="849">
        <v>1</v>
      </c>
      <c r="I233" s="849">
        <v>2974.36</v>
      </c>
      <c r="J233" s="849">
        <v>1</v>
      </c>
      <c r="K233" s="849">
        <v>2974.36</v>
      </c>
      <c r="L233" s="849">
        <v>1</v>
      </c>
      <c r="M233" s="849">
        <v>2974.36</v>
      </c>
      <c r="N233" s="849"/>
      <c r="O233" s="849"/>
      <c r="P233" s="837"/>
      <c r="Q233" s="850"/>
    </row>
    <row r="234" spans="1:17" ht="14.4" customHeight="1" x14ac:dyDescent="0.3">
      <c r="A234" s="831" t="s">
        <v>6618</v>
      </c>
      <c r="B234" s="832" t="s">
        <v>6230</v>
      </c>
      <c r="C234" s="832" t="s">
        <v>5026</v>
      </c>
      <c r="D234" s="832" t="s">
        <v>6675</v>
      </c>
      <c r="E234" s="832" t="s">
        <v>5827</v>
      </c>
      <c r="F234" s="849"/>
      <c r="G234" s="849"/>
      <c r="H234" s="849"/>
      <c r="I234" s="849"/>
      <c r="J234" s="849"/>
      <c r="K234" s="849"/>
      <c r="L234" s="849"/>
      <c r="M234" s="849"/>
      <c r="N234" s="849">
        <v>2</v>
      </c>
      <c r="O234" s="849">
        <v>6720</v>
      </c>
      <c r="P234" s="837"/>
      <c r="Q234" s="850">
        <v>3360</v>
      </c>
    </row>
    <row r="235" spans="1:17" ht="14.4" customHeight="1" x14ac:dyDescent="0.3">
      <c r="A235" s="831" t="s">
        <v>6618</v>
      </c>
      <c r="B235" s="832" t="s">
        <v>6230</v>
      </c>
      <c r="C235" s="832" t="s">
        <v>5026</v>
      </c>
      <c r="D235" s="832" t="s">
        <v>6676</v>
      </c>
      <c r="E235" s="832" t="s">
        <v>5827</v>
      </c>
      <c r="F235" s="849"/>
      <c r="G235" s="849"/>
      <c r="H235" s="849"/>
      <c r="I235" s="849"/>
      <c r="J235" s="849">
        <v>1</v>
      </c>
      <c r="K235" s="849">
        <v>3360</v>
      </c>
      <c r="L235" s="849">
        <v>1</v>
      </c>
      <c r="M235" s="849">
        <v>3360</v>
      </c>
      <c r="N235" s="849"/>
      <c r="O235" s="849"/>
      <c r="P235" s="837"/>
      <c r="Q235" s="850"/>
    </row>
    <row r="236" spans="1:17" ht="14.4" customHeight="1" x14ac:dyDescent="0.3">
      <c r="A236" s="831" t="s">
        <v>6618</v>
      </c>
      <c r="B236" s="832" t="s">
        <v>6230</v>
      </c>
      <c r="C236" s="832" t="s">
        <v>5026</v>
      </c>
      <c r="D236" s="832" t="s">
        <v>6677</v>
      </c>
      <c r="E236" s="832" t="s">
        <v>6678</v>
      </c>
      <c r="F236" s="849">
        <v>1</v>
      </c>
      <c r="G236" s="849">
        <v>5259.23</v>
      </c>
      <c r="H236" s="849">
        <v>0.25</v>
      </c>
      <c r="I236" s="849">
        <v>5259.23</v>
      </c>
      <c r="J236" s="849">
        <v>4</v>
      </c>
      <c r="K236" s="849">
        <v>21036.92</v>
      </c>
      <c r="L236" s="849">
        <v>1</v>
      </c>
      <c r="M236" s="849">
        <v>5259.23</v>
      </c>
      <c r="N236" s="849">
        <v>5</v>
      </c>
      <c r="O236" s="849">
        <v>26296.149999999998</v>
      </c>
      <c r="P236" s="837">
        <v>1.25</v>
      </c>
      <c r="Q236" s="850">
        <v>5259.23</v>
      </c>
    </row>
    <row r="237" spans="1:17" ht="14.4" customHeight="1" x14ac:dyDescent="0.3">
      <c r="A237" s="831" t="s">
        <v>6618</v>
      </c>
      <c r="B237" s="832" t="s">
        <v>6230</v>
      </c>
      <c r="C237" s="832" t="s">
        <v>5026</v>
      </c>
      <c r="D237" s="832" t="s">
        <v>6679</v>
      </c>
      <c r="E237" s="832" t="s">
        <v>6680</v>
      </c>
      <c r="F237" s="849">
        <v>1</v>
      </c>
      <c r="G237" s="849">
        <v>1497.44</v>
      </c>
      <c r="H237" s="849">
        <v>1</v>
      </c>
      <c r="I237" s="849">
        <v>1497.44</v>
      </c>
      <c r="J237" s="849">
        <v>1</v>
      </c>
      <c r="K237" s="849">
        <v>1497.44</v>
      </c>
      <c r="L237" s="849">
        <v>1</v>
      </c>
      <c r="M237" s="849">
        <v>1497.44</v>
      </c>
      <c r="N237" s="849">
        <v>1</v>
      </c>
      <c r="O237" s="849">
        <v>1497.44</v>
      </c>
      <c r="P237" s="837">
        <v>1</v>
      </c>
      <c r="Q237" s="850">
        <v>1497.44</v>
      </c>
    </row>
    <row r="238" spans="1:17" ht="14.4" customHeight="1" x14ac:dyDescent="0.3">
      <c r="A238" s="831" t="s">
        <v>6618</v>
      </c>
      <c r="B238" s="832" t="s">
        <v>6230</v>
      </c>
      <c r="C238" s="832" t="s">
        <v>5026</v>
      </c>
      <c r="D238" s="832" t="s">
        <v>6681</v>
      </c>
      <c r="E238" s="832" t="s">
        <v>6682</v>
      </c>
      <c r="F238" s="849">
        <v>1</v>
      </c>
      <c r="G238" s="849">
        <v>34900</v>
      </c>
      <c r="H238" s="849"/>
      <c r="I238" s="849">
        <v>34900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6618</v>
      </c>
      <c r="B239" s="832" t="s">
        <v>6230</v>
      </c>
      <c r="C239" s="832" t="s">
        <v>5026</v>
      </c>
      <c r="D239" s="832" t="s">
        <v>6683</v>
      </c>
      <c r="E239" s="832" t="s">
        <v>6684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1211.3</v>
      </c>
      <c r="P239" s="837"/>
      <c r="Q239" s="850">
        <v>605.65</v>
      </c>
    </row>
    <row r="240" spans="1:17" ht="14.4" customHeight="1" x14ac:dyDescent="0.3">
      <c r="A240" s="831" t="s">
        <v>6618</v>
      </c>
      <c r="B240" s="832" t="s">
        <v>6230</v>
      </c>
      <c r="C240" s="832" t="s">
        <v>5026</v>
      </c>
      <c r="D240" s="832" t="s">
        <v>6685</v>
      </c>
      <c r="E240" s="832" t="s">
        <v>6686</v>
      </c>
      <c r="F240" s="849"/>
      <c r="G240" s="849"/>
      <c r="H240" s="849"/>
      <c r="I240" s="849"/>
      <c r="J240" s="849">
        <v>1</v>
      </c>
      <c r="K240" s="849">
        <v>17381.990000000002</v>
      </c>
      <c r="L240" s="849">
        <v>1</v>
      </c>
      <c r="M240" s="849">
        <v>17381.990000000002</v>
      </c>
      <c r="N240" s="849"/>
      <c r="O240" s="849"/>
      <c r="P240" s="837"/>
      <c r="Q240" s="850"/>
    </row>
    <row r="241" spans="1:17" ht="14.4" customHeight="1" x14ac:dyDescent="0.3">
      <c r="A241" s="831" t="s">
        <v>6618</v>
      </c>
      <c r="B241" s="832" t="s">
        <v>6230</v>
      </c>
      <c r="C241" s="832" t="s">
        <v>5026</v>
      </c>
      <c r="D241" s="832" t="s">
        <v>6687</v>
      </c>
      <c r="E241" s="832" t="s">
        <v>6688</v>
      </c>
      <c r="F241" s="849">
        <v>1</v>
      </c>
      <c r="G241" s="849">
        <v>831.16</v>
      </c>
      <c r="H241" s="849">
        <v>0.1111111111111111</v>
      </c>
      <c r="I241" s="849">
        <v>831.16</v>
      </c>
      <c r="J241" s="849">
        <v>9</v>
      </c>
      <c r="K241" s="849">
        <v>7480.4400000000005</v>
      </c>
      <c r="L241" s="849">
        <v>1</v>
      </c>
      <c r="M241" s="849">
        <v>831.16000000000008</v>
      </c>
      <c r="N241" s="849">
        <v>7</v>
      </c>
      <c r="O241" s="849">
        <v>5818.12</v>
      </c>
      <c r="P241" s="837">
        <v>0.77777777777777768</v>
      </c>
      <c r="Q241" s="850">
        <v>831.16</v>
      </c>
    </row>
    <row r="242" spans="1:17" ht="14.4" customHeight="1" x14ac:dyDescent="0.3">
      <c r="A242" s="831" t="s">
        <v>6618</v>
      </c>
      <c r="B242" s="832" t="s">
        <v>6230</v>
      </c>
      <c r="C242" s="832" t="s">
        <v>5026</v>
      </c>
      <c r="D242" s="832" t="s">
        <v>6689</v>
      </c>
      <c r="E242" s="832" t="s">
        <v>6688</v>
      </c>
      <c r="F242" s="849">
        <v>10</v>
      </c>
      <c r="G242" s="849">
        <v>8880.5999999999985</v>
      </c>
      <c r="H242" s="849">
        <v>1.6666666666666665</v>
      </c>
      <c r="I242" s="849">
        <v>888.05999999999983</v>
      </c>
      <c r="J242" s="849">
        <v>6</v>
      </c>
      <c r="K242" s="849">
        <v>5328.36</v>
      </c>
      <c r="L242" s="849">
        <v>1</v>
      </c>
      <c r="M242" s="849">
        <v>888.06</v>
      </c>
      <c r="N242" s="849"/>
      <c r="O242" s="849"/>
      <c r="P242" s="837"/>
      <c r="Q242" s="850"/>
    </row>
    <row r="243" spans="1:17" ht="14.4" customHeight="1" x14ac:dyDescent="0.3">
      <c r="A243" s="831" t="s">
        <v>6618</v>
      </c>
      <c r="B243" s="832" t="s">
        <v>6230</v>
      </c>
      <c r="C243" s="832" t="s">
        <v>5026</v>
      </c>
      <c r="D243" s="832" t="s">
        <v>6690</v>
      </c>
      <c r="E243" s="832" t="s">
        <v>6691</v>
      </c>
      <c r="F243" s="849">
        <v>3</v>
      </c>
      <c r="G243" s="849">
        <v>2664.18</v>
      </c>
      <c r="H243" s="849"/>
      <c r="I243" s="849">
        <v>888.06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6618</v>
      </c>
      <c r="B244" s="832" t="s">
        <v>6230</v>
      </c>
      <c r="C244" s="832" t="s">
        <v>5026</v>
      </c>
      <c r="D244" s="832" t="s">
        <v>6692</v>
      </c>
      <c r="E244" s="832" t="s">
        <v>6693</v>
      </c>
      <c r="F244" s="849"/>
      <c r="G244" s="849"/>
      <c r="H244" s="849"/>
      <c r="I244" s="849"/>
      <c r="J244" s="849">
        <v>1</v>
      </c>
      <c r="K244" s="849">
        <v>831.16</v>
      </c>
      <c r="L244" s="849">
        <v>1</v>
      </c>
      <c r="M244" s="849">
        <v>831.16</v>
      </c>
      <c r="N244" s="849"/>
      <c r="O244" s="849"/>
      <c r="P244" s="837"/>
      <c r="Q244" s="850"/>
    </row>
    <row r="245" spans="1:17" ht="14.4" customHeight="1" x14ac:dyDescent="0.3">
      <c r="A245" s="831" t="s">
        <v>6618</v>
      </c>
      <c r="B245" s="832" t="s">
        <v>6230</v>
      </c>
      <c r="C245" s="832" t="s">
        <v>5026</v>
      </c>
      <c r="D245" s="832" t="s">
        <v>6694</v>
      </c>
      <c r="E245" s="832" t="s">
        <v>6695</v>
      </c>
      <c r="F245" s="849">
        <v>5</v>
      </c>
      <c r="G245" s="849">
        <v>19494</v>
      </c>
      <c r="H245" s="849">
        <v>1</v>
      </c>
      <c r="I245" s="849">
        <v>3898.8</v>
      </c>
      <c r="J245" s="849">
        <v>5</v>
      </c>
      <c r="K245" s="849">
        <v>19494</v>
      </c>
      <c r="L245" s="849">
        <v>1</v>
      </c>
      <c r="M245" s="849">
        <v>3898.8</v>
      </c>
      <c r="N245" s="849"/>
      <c r="O245" s="849"/>
      <c r="P245" s="837"/>
      <c r="Q245" s="850"/>
    </row>
    <row r="246" spans="1:17" ht="14.4" customHeight="1" x14ac:dyDescent="0.3">
      <c r="A246" s="831" t="s">
        <v>6618</v>
      </c>
      <c r="B246" s="832" t="s">
        <v>6230</v>
      </c>
      <c r="C246" s="832" t="s">
        <v>5026</v>
      </c>
      <c r="D246" s="832" t="s">
        <v>6696</v>
      </c>
      <c r="E246" s="832" t="s">
        <v>6697</v>
      </c>
      <c r="F246" s="849">
        <v>6</v>
      </c>
      <c r="G246" s="849">
        <v>7872.84</v>
      </c>
      <c r="H246" s="849">
        <v>1.5</v>
      </c>
      <c r="I246" s="849">
        <v>1312.14</v>
      </c>
      <c r="J246" s="849">
        <v>4</v>
      </c>
      <c r="K246" s="849">
        <v>5248.56</v>
      </c>
      <c r="L246" s="849">
        <v>1</v>
      </c>
      <c r="M246" s="849">
        <v>1312.14</v>
      </c>
      <c r="N246" s="849">
        <v>2</v>
      </c>
      <c r="O246" s="849">
        <v>2624.28</v>
      </c>
      <c r="P246" s="837">
        <v>0.5</v>
      </c>
      <c r="Q246" s="850">
        <v>1312.14</v>
      </c>
    </row>
    <row r="247" spans="1:17" ht="14.4" customHeight="1" x14ac:dyDescent="0.3">
      <c r="A247" s="831" t="s">
        <v>6618</v>
      </c>
      <c r="B247" s="832" t="s">
        <v>6230</v>
      </c>
      <c r="C247" s="832" t="s">
        <v>5026</v>
      </c>
      <c r="D247" s="832" t="s">
        <v>6698</v>
      </c>
      <c r="E247" s="832" t="s">
        <v>6699</v>
      </c>
      <c r="F247" s="849">
        <v>8</v>
      </c>
      <c r="G247" s="849">
        <v>29156.639999999999</v>
      </c>
      <c r="H247" s="849">
        <v>0.61538461538461531</v>
      </c>
      <c r="I247" s="849">
        <v>3644.58</v>
      </c>
      <c r="J247" s="849">
        <v>13</v>
      </c>
      <c r="K247" s="849">
        <v>47379.54</v>
      </c>
      <c r="L247" s="849">
        <v>1</v>
      </c>
      <c r="M247" s="849">
        <v>3644.58</v>
      </c>
      <c r="N247" s="849"/>
      <c r="O247" s="849"/>
      <c r="P247" s="837"/>
      <c r="Q247" s="850"/>
    </row>
    <row r="248" spans="1:17" ht="14.4" customHeight="1" x14ac:dyDescent="0.3">
      <c r="A248" s="831" t="s">
        <v>6618</v>
      </c>
      <c r="B248" s="832" t="s">
        <v>6230</v>
      </c>
      <c r="C248" s="832" t="s">
        <v>5026</v>
      </c>
      <c r="D248" s="832" t="s">
        <v>6700</v>
      </c>
      <c r="E248" s="832" t="s">
        <v>6701</v>
      </c>
      <c r="F248" s="849">
        <v>3</v>
      </c>
      <c r="G248" s="849">
        <v>3438.99</v>
      </c>
      <c r="H248" s="849">
        <v>0.5</v>
      </c>
      <c r="I248" s="849">
        <v>1146.33</v>
      </c>
      <c r="J248" s="849">
        <v>6</v>
      </c>
      <c r="K248" s="849">
        <v>6877.98</v>
      </c>
      <c r="L248" s="849">
        <v>1</v>
      </c>
      <c r="M248" s="849">
        <v>1146.33</v>
      </c>
      <c r="N248" s="849">
        <v>1</v>
      </c>
      <c r="O248" s="849">
        <v>1146.33</v>
      </c>
      <c r="P248" s="837">
        <v>0.16666666666666666</v>
      </c>
      <c r="Q248" s="850">
        <v>1146.33</v>
      </c>
    </row>
    <row r="249" spans="1:17" ht="14.4" customHeight="1" x14ac:dyDescent="0.3">
      <c r="A249" s="831" t="s">
        <v>6618</v>
      </c>
      <c r="B249" s="832" t="s">
        <v>6230</v>
      </c>
      <c r="C249" s="832" t="s">
        <v>5026</v>
      </c>
      <c r="D249" s="832" t="s">
        <v>6702</v>
      </c>
      <c r="E249" s="832" t="s">
        <v>6703</v>
      </c>
      <c r="F249" s="849"/>
      <c r="G249" s="849"/>
      <c r="H249" s="849"/>
      <c r="I249" s="849"/>
      <c r="J249" s="849">
        <v>1</v>
      </c>
      <c r="K249" s="849">
        <v>80000</v>
      </c>
      <c r="L249" s="849">
        <v>1</v>
      </c>
      <c r="M249" s="849">
        <v>80000</v>
      </c>
      <c r="N249" s="849"/>
      <c r="O249" s="849"/>
      <c r="P249" s="837"/>
      <c r="Q249" s="850"/>
    </row>
    <row r="250" spans="1:17" ht="14.4" customHeight="1" x14ac:dyDescent="0.3">
      <c r="A250" s="831" t="s">
        <v>6618</v>
      </c>
      <c r="B250" s="832" t="s">
        <v>6230</v>
      </c>
      <c r="C250" s="832" t="s">
        <v>5026</v>
      </c>
      <c r="D250" s="832" t="s">
        <v>6704</v>
      </c>
      <c r="E250" s="832" t="s">
        <v>6705</v>
      </c>
      <c r="F250" s="849">
        <v>3</v>
      </c>
      <c r="G250" s="849">
        <v>1077.3000000000002</v>
      </c>
      <c r="H250" s="849">
        <v>0.75000000000000011</v>
      </c>
      <c r="I250" s="849">
        <v>359.10000000000008</v>
      </c>
      <c r="J250" s="849">
        <v>4</v>
      </c>
      <c r="K250" s="849">
        <v>1436.4</v>
      </c>
      <c r="L250" s="849">
        <v>1</v>
      </c>
      <c r="M250" s="849">
        <v>359.1</v>
      </c>
      <c r="N250" s="849">
        <v>2</v>
      </c>
      <c r="O250" s="849">
        <v>718.2</v>
      </c>
      <c r="P250" s="837">
        <v>0.5</v>
      </c>
      <c r="Q250" s="850">
        <v>359.1</v>
      </c>
    </row>
    <row r="251" spans="1:17" ht="14.4" customHeight="1" x14ac:dyDescent="0.3">
      <c r="A251" s="831" t="s">
        <v>6618</v>
      </c>
      <c r="B251" s="832" t="s">
        <v>6230</v>
      </c>
      <c r="C251" s="832" t="s">
        <v>5026</v>
      </c>
      <c r="D251" s="832" t="s">
        <v>6706</v>
      </c>
      <c r="E251" s="832" t="s">
        <v>6707</v>
      </c>
      <c r="F251" s="849">
        <v>1</v>
      </c>
      <c r="G251" s="849">
        <v>893.9</v>
      </c>
      <c r="H251" s="849"/>
      <c r="I251" s="849">
        <v>893.9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6618</v>
      </c>
      <c r="B252" s="832" t="s">
        <v>6230</v>
      </c>
      <c r="C252" s="832" t="s">
        <v>5026</v>
      </c>
      <c r="D252" s="832" t="s">
        <v>6708</v>
      </c>
      <c r="E252" s="832" t="s">
        <v>6709</v>
      </c>
      <c r="F252" s="849">
        <v>2</v>
      </c>
      <c r="G252" s="849">
        <v>33663.379999999997</v>
      </c>
      <c r="H252" s="849">
        <v>0.5</v>
      </c>
      <c r="I252" s="849">
        <v>16831.689999999999</v>
      </c>
      <c r="J252" s="849">
        <v>4</v>
      </c>
      <c r="K252" s="849">
        <v>67326.759999999995</v>
      </c>
      <c r="L252" s="849">
        <v>1</v>
      </c>
      <c r="M252" s="849">
        <v>16831.689999999999</v>
      </c>
      <c r="N252" s="849">
        <v>2</v>
      </c>
      <c r="O252" s="849">
        <v>33663.379999999997</v>
      </c>
      <c r="P252" s="837">
        <v>0.5</v>
      </c>
      <c r="Q252" s="850">
        <v>16831.689999999999</v>
      </c>
    </row>
    <row r="253" spans="1:17" ht="14.4" customHeight="1" x14ac:dyDescent="0.3">
      <c r="A253" s="831" t="s">
        <v>6618</v>
      </c>
      <c r="B253" s="832" t="s">
        <v>6230</v>
      </c>
      <c r="C253" s="832" t="s">
        <v>5026</v>
      </c>
      <c r="D253" s="832" t="s">
        <v>6710</v>
      </c>
      <c r="E253" s="832" t="s">
        <v>6711</v>
      </c>
      <c r="F253" s="849"/>
      <c r="G253" s="849"/>
      <c r="H253" s="849"/>
      <c r="I253" s="849"/>
      <c r="J253" s="849">
        <v>1</v>
      </c>
      <c r="K253" s="849">
        <v>10645.01</v>
      </c>
      <c r="L253" s="849">
        <v>1</v>
      </c>
      <c r="M253" s="849">
        <v>10645.01</v>
      </c>
      <c r="N253" s="849">
        <v>1</v>
      </c>
      <c r="O253" s="849">
        <v>10645.01</v>
      </c>
      <c r="P253" s="837">
        <v>1</v>
      </c>
      <c r="Q253" s="850">
        <v>10645.01</v>
      </c>
    </row>
    <row r="254" spans="1:17" ht="14.4" customHeight="1" x14ac:dyDescent="0.3">
      <c r="A254" s="831" t="s">
        <v>6618</v>
      </c>
      <c r="B254" s="832" t="s">
        <v>6230</v>
      </c>
      <c r="C254" s="832" t="s">
        <v>5026</v>
      </c>
      <c r="D254" s="832" t="s">
        <v>6712</v>
      </c>
      <c r="E254" s="832" t="s">
        <v>6713</v>
      </c>
      <c r="F254" s="849"/>
      <c r="G254" s="849"/>
      <c r="H254" s="849"/>
      <c r="I254" s="849"/>
      <c r="J254" s="849">
        <v>1</v>
      </c>
      <c r="K254" s="849">
        <v>5200.68</v>
      </c>
      <c r="L254" s="849">
        <v>1</v>
      </c>
      <c r="M254" s="849">
        <v>5200.68</v>
      </c>
      <c r="N254" s="849"/>
      <c r="O254" s="849"/>
      <c r="P254" s="837"/>
      <c r="Q254" s="850"/>
    </row>
    <row r="255" spans="1:17" ht="14.4" customHeight="1" x14ac:dyDescent="0.3">
      <c r="A255" s="831" t="s">
        <v>6618</v>
      </c>
      <c r="B255" s="832" t="s">
        <v>6230</v>
      </c>
      <c r="C255" s="832" t="s">
        <v>5026</v>
      </c>
      <c r="D255" s="832" t="s">
        <v>6714</v>
      </c>
      <c r="E255" s="832" t="s">
        <v>6715</v>
      </c>
      <c r="F255" s="849">
        <v>4</v>
      </c>
      <c r="G255" s="849">
        <v>26348.52</v>
      </c>
      <c r="H255" s="849">
        <v>0.39999999999999997</v>
      </c>
      <c r="I255" s="849">
        <v>6587.13</v>
      </c>
      <c r="J255" s="849">
        <v>10</v>
      </c>
      <c r="K255" s="849">
        <v>65871.3</v>
      </c>
      <c r="L255" s="849">
        <v>1</v>
      </c>
      <c r="M255" s="849">
        <v>6587.13</v>
      </c>
      <c r="N255" s="849">
        <v>5</v>
      </c>
      <c r="O255" s="849">
        <v>32935.65</v>
      </c>
      <c r="P255" s="837">
        <v>0.5</v>
      </c>
      <c r="Q255" s="850">
        <v>6587.13</v>
      </c>
    </row>
    <row r="256" spans="1:17" ht="14.4" customHeight="1" x14ac:dyDescent="0.3">
      <c r="A256" s="831" t="s">
        <v>6618</v>
      </c>
      <c r="B256" s="832" t="s">
        <v>6230</v>
      </c>
      <c r="C256" s="832" t="s">
        <v>5026</v>
      </c>
      <c r="D256" s="832" t="s">
        <v>6716</v>
      </c>
      <c r="E256" s="832" t="s">
        <v>6717</v>
      </c>
      <c r="F256" s="849">
        <v>10</v>
      </c>
      <c r="G256" s="849">
        <v>18416.2</v>
      </c>
      <c r="H256" s="849">
        <v>3.3333333333333335</v>
      </c>
      <c r="I256" s="849">
        <v>1841.6200000000001</v>
      </c>
      <c r="J256" s="849">
        <v>3</v>
      </c>
      <c r="K256" s="849">
        <v>5524.86</v>
      </c>
      <c r="L256" s="849">
        <v>1</v>
      </c>
      <c r="M256" s="849">
        <v>1841.62</v>
      </c>
      <c r="N256" s="849">
        <v>1</v>
      </c>
      <c r="O256" s="849">
        <v>1841.62</v>
      </c>
      <c r="P256" s="837">
        <v>0.33333333333333331</v>
      </c>
      <c r="Q256" s="850">
        <v>1841.62</v>
      </c>
    </row>
    <row r="257" spans="1:17" ht="14.4" customHeight="1" x14ac:dyDescent="0.3">
      <c r="A257" s="831" t="s">
        <v>6618</v>
      </c>
      <c r="B257" s="832" t="s">
        <v>6230</v>
      </c>
      <c r="C257" s="832" t="s">
        <v>5026</v>
      </c>
      <c r="D257" s="832" t="s">
        <v>6718</v>
      </c>
      <c r="E257" s="832" t="s">
        <v>6719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80936.399999999994</v>
      </c>
      <c r="P257" s="837"/>
      <c r="Q257" s="850">
        <v>80936.399999999994</v>
      </c>
    </row>
    <row r="258" spans="1:17" ht="14.4" customHeight="1" x14ac:dyDescent="0.3">
      <c r="A258" s="831" t="s">
        <v>6618</v>
      </c>
      <c r="B258" s="832" t="s">
        <v>6230</v>
      </c>
      <c r="C258" s="832" t="s">
        <v>5026</v>
      </c>
      <c r="D258" s="832" t="s">
        <v>6718</v>
      </c>
      <c r="E258" s="832" t="s">
        <v>6720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80936.399999999994</v>
      </c>
      <c r="P258" s="837"/>
      <c r="Q258" s="850">
        <v>80936.399999999994</v>
      </c>
    </row>
    <row r="259" spans="1:17" ht="14.4" customHeight="1" x14ac:dyDescent="0.3">
      <c r="A259" s="831" t="s">
        <v>6618</v>
      </c>
      <c r="B259" s="832" t="s">
        <v>6230</v>
      </c>
      <c r="C259" s="832" t="s">
        <v>5026</v>
      </c>
      <c r="D259" s="832" t="s">
        <v>6721</v>
      </c>
      <c r="E259" s="832" t="s">
        <v>6722</v>
      </c>
      <c r="F259" s="849">
        <v>1</v>
      </c>
      <c r="G259" s="849">
        <v>26499.82</v>
      </c>
      <c r="H259" s="849">
        <v>0.95278538812785385</v>
      </c>
      <c r="I259" s="849">
        <v>26499.82</v>
      </c>
      <c r="J259" s="849">
        <v>1</v>
      </c>
      <c r="K259" s="849">
        <v>27813</v>
      </c>
      <c r="L259" s="849">
        <v>1</v>
      </c>
      <c r="M259" s="849">
        <v>27813</v>
      </c>
      <c r="N259" s="849"/>
      <c r="O259" s="849"/>
      <c r="P259" s="837"/>
      <c r="Q259" s="850"/>
    </row>
    <row r="260" spans="1:17" ht="14.4" customHeight="1" x14ac:dyDescent="0.3">
      <c r="A260" s="831" t="s">
        <v>6618</v>
      </c>
      <c r="B260" s="832" t="s">
        <v>6230</v>
      </c>
      <c r="C260" s="832" t="s">
        <v>5026</v>
      </c>
      <c r="D260" s="832" t="s">
        <v>6723</v>
      </c>
      <c r="E260" s="832" t="s">
        <v>6724</v>
      </c>
      <c r="F260" s="849">
        <v>1</v>
      </c>
      <c r="G260" s="849">
        <v>122627</v>
      </c>
      <c r="H260" s="849"/>
      <c r="I260" s="849">
        <v>122627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6618</v>
      </c>
      <c r="B261" s="832" t="s">
        <v>6230</v>
      </c>
      <c r="C261" s="832" t="s">
        <v>5026</v>
      </c>
      <c r="D261" s="832" t="s">
        <v>6725</v>
      </c>
      <c r="E261" s="832" t="s">
        <v>6726</v>
      </c>
      <c r="F261" s="849">
        <v>2</v>
      </c>
      <c r="G261" s="849">
        <v>148822</v>
      </c>
      <c r="H261" s="849"/>
      <c r="I261" s="849">
        <v>74411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6618</v>
      </c>
      <c r="B262" s="832" t="s">
        <v>6230</v>
      </c>
      <c r="C262" s="832" t="s">
        <v>5026</v>
      </c>
      <c r="D262" s="832" t="s">
        <v>6725</v>
      </c>
      <c r="E262" s="832" t="s">
        <v>6727</v>
      </c>
      <c r="F262" s="849">
        <v>2</v>
      </c>
      <c r="G262" s="849">
        <v>148822</v>
      </c>
      <c r="H262" s="849"/>
      <c r="I262" s="849">
        <v>74411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6618</v>
      </c>
      <c r="B263" s="832" t="s">
        <v>6230</v>
      </c>
      <c r="C263" s="832" t="s">
        <v>5026</v>
      </c>
      <c r="D263" s="832" t="s">
        <v>6728</v>
      </c>
      <c r="E263" s="832" t="s">
        <v>6729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13065.54</v>
      </c>
      <c r="P263" s="837"/>
      <c r="Q263" s="850">
        <v>13065.54</v>
      </c>
    </row>
    <row r="264" spans="1:17" ht="14.4" customHeight="1" x14ac:dyDescent="0.3">
      <c r="A264" s="831" t="s">
        <v>6618</v>
      </c>
      <c r="B264" s="832" t="s">
        <v>6230</v>
      </c>
      <c r="C264" s="832" t="s">
        <v>5026</v>
      </c>
      <c r="D264" s="832" t="s">
        <v>6730</v>
      </c>
      <c r="E264" s="832" t="s">
        <v>6731</v>
      </c>
      <c r="F264" s="849"/>
      <c r="G264" s="849"/>
      <c r="H264" s="849"/>
      <c r="I264" s="849"/>
      <c r="J264" s="849">
        <v>1</v>
      </c>
      <c r="K264" s="849">
        <v>4360</v>
      </c>
      <c r="L264" s="849">
        <v>1</v>
      </c>
      <c r="M264" s="849">
        <v>4360</v>
      </c>
      <c r="N264" s="849">
        <v>1</v>
      </c>
      <c r="O264" s="849">
        <v>4360</v>
      </c>
      <c r="P264" s="837">
        <v>1</v>
      </c>
      <c r="Q264" s="850">
        <v>4360</v>
      </c>
    </row>
    <row r="265" spans="1:17" ht="14.4" customHeight="1" x14ac:dyDescent="0.3">
      <c r="A265" s="831" t="s">
        <v>6618</v>
      </c>
      <c r="B265" s="832" t="s">
        <v>6230</v>
      </c>
      <c r="C265" s="832" t="s">
        <v>5026</v>
      </c>
      <c r="D265" s="832" t="s">
        <v>6732</v>
      </c>
      <c r="E265" s="832" t="s">
        <v>6733</v>
      </c>
      <c r="F265" s="849"/>
      <c r="G265" s="849"/>
      <c r="H265" s="849"/>
      <c r="I265" s="849"/>
      <c r="J265" s="849">
        <v>2</v>
      </c>
      <c r="K265" s="849">
        <v>53000.42</v>
      </c>
      <c r="L265" s="849">
        <v>1</v>
      </c>
      <c r="M265" s="849">
        <v>26500.21</v>
      </c>
      <c r="N265" s="849"/>
      <c r="O265" s="849"/>
      <c r="P265" s="837"/>
      <c r="Q265" s="850"/>
    </row>
    <row r="266" spans="1:17" ht="14.4" customHeight="1" x14ac:dyDescent="0.3">
      <c r="A266" s="831" t="s">
        <v>6618</v>
      </c>
      <c r="B266" s="832" t="s">
        <v>6230</v>
      </c>
      <c r="C266" s="832" t="s">
        <v>5026</v>
      </c>
      <c r="D266" s="832" t="s">
        <v>6734</v>
      </c>
      <c r="E266" s="832" t="s">
        <v>6735</v>
      </c>
      <c r="F266" s="849"/>
      <c r="G266" s="849"/>
      <c r="H266" s="849"/>
      <c r="I266" s="849"/>
      <c r="J266" s="849">
        <v>2</v>
      </c>
      <c r="K266" s="849">
        <v>761.72</v>
      </c>
      <c r="L266" s="849">
        <v>1</v>
      </c>
      <c r="M266" s="849">
        <v>380.86</v>
      </c>
      <c r="N266" s="849">
        <v>2</v>
      </c>
      <c r="O266" s="849">
        <v>761.72</v>
      </c>
      <c r="P266" s="837">
        <v>1</v>
      </c>
      <c r="Q266" s="850">
        <v>380.86</v>
      </c>
    </row>
    <row r="267" spans="1:17" ht="14.4" customHeight="1" x14ac:dyDescent="0.3">
      <c r="A267" s="831" t="s">
        <v>6618</v>
      </c>
      <c r="B267" s="832" t="s">
        <v>6230</v>
      </c>
      <c r="C267" s="832" t="s">
        <v>5026</v>
      </c>
      <c r="D267" s="832" t="s">
        <v>6736</v>
      </c>
      <c r="E267" s="832" t="s">
        <v>6737</v>
      </c>
      <c r="F267" s="849">
        <v>3</v>
      </c>
      <c r="G267" s="849">
        <v>9535.89</v>
      </c>
      <c r="H267" s="849"/>
      <c r="I267" s="849">
        <v>3178.6299999999997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6618</v>
      </c>
      <c r="B268" s="832" t="s">
        <v>6230</v>
      </c>
      <c r="C268" s="832" t="s">
        <v>5026</v>
      </c>
      <c r="D268" s="832" t="s">
        <v>6738</v>
      </c>
      <c r="E268" s="832" t="s">
        <v>6739</v>
      </c>
      <c r="F268" s="849">
        <v>1</v>
      </c>
      <c r="G268" s="849">
        <v>114255.88</v>
      </c>
      <c r="H268" s="849"/>
      <c r="I268" s="849">
        <v>114255.88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6618</v>
      </c>
      <c r="B269" s="832" t="s">
        <v>6230</v>
      </c>
      <c r="C269" s="832" t="s">
        <v>5026</v>
      </c>
      <c r="D269" s="832" t="s">
        <v>6740</v>
      </c>
      <c r="E269" s="832" t="s">
        <v>6741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21368</v>
      </c>
      <c r="P269" s="837"/>
      <c r="Q269" s="850">
        <v>21368</v>
      </c>
    </row>
    <row r="270" spans="1:17" ht="14.4" customHeight="1" x14ac:dyDescent="0.3">
      <c r="A270" s="831" t="s">
        <v>6618</v>
      </c>
      <c r="B270" s="832" t="s">
        <v>6230</v>
      </c>
      <c r="C270" s="832" t="s">
        <v>5026</v>
      </c>
      <c r="D270" s="832" t="s">
        <v>6742</v>
      </c>
      <c r="E270" s="832" t="s">
        <v>6743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22031</v>
      </c>
      <c r="P270" s="837"/>
      <c r="Q270" s="850">
        <v>11015.5</v>
      </c>
    </row>
    <row r="271" spans="1:17" ht="14.4" customHeight="1" x14ac:dyDescent="0.3">
      <c r="A271" s="831" t="s">
        <v>6618</v>
      </c>
      <c r="B271" s="832" t="s">
        <v>6230</v>
      </c>
      <c r="C271" s="832" t="s">
        <v>5026</v>
      </c>
      <c r="D271" s="832" t="s">
        <v>6744</v>
      </c>
      <c r="E271" s="832" t="s">
        <v>6745</v>
      </c>
      <c r="F271" s="849"/>
      <c r="G271" s="849"/>
      <c r="H271" s="849"/>
      <c r="I271" s="849"/>
      <c r="J271" s="849">
        <v>1</v>
      </c>
      <c r="K271" s="849">
        <v>5424</v>
      </c>
      <c r="L271" s="849">
        <v>1</v>
      </c>
      <c r="M271" s="849">
        <v>5424</v>
      </c>
      <c r="N271" s="849"/>
      <c r="O271" s="849"/>
      <c r="P271" s="837"/>
      <c r="Q271" s="850"/>
    </row>
    <row r="272" spans="1:17" ht="14.4" customHeight="1" x14ac:dyDescent="0.3">
      <c r="A272" s="831" t="s">
        <v>6618</v>
      </c>
      <c r="B272" s="832" t="s">
        <v>6230</v>
      </c>
      <c r="C272" s="832" t="s">
        <v>5026</v>
      </c>
      <c r="D272" s="832" t="s">
        <v>6746</v>
      </c>
      <c r="E272" s="832" t="s">
        <v>6747</v>
      </c>
      <c r="F272" s="849"/>
      <c r="G272" s="849"/>
      <c r="H272" s="849"/>
      <c r="I272" s="849"/>
      <c r="J272" s="849">
        <v>1</v>
      </c>
      <c r="K272" s="849">
        <v>18900</v>
      </c>
      <c r="L272" s="849">
        <v>1</v>
      </c>
      <c r="M272" s="849">
        <v>18900</v>
      </c>
      <c r="N272" s="849"/>
      <c r="O272" s="849"/>
      <c r="P272" s="837"/>
      <c r="Q272" s="850"/>
    </row>
    <row r="273" spans="1:17" ht="14.4" customHeight="1" x14ac:dyDescent="0.3">
      <c r="A273" s="831" t="s">
        <v>6618</v>
      </c>
      <c r="B273" s="832" t="s">
        <v>6230</v>
      </c>
      <c r="C273" s="832" t="s">
        <v>5026</v>
      </c>
      <c r="D273" s="832" t="s">
        <v>6748</v>
      </c>
      <c r="E273" s="832" t="s">
        <v>6749</v>
      </c>
      <c r="F273" s="849">
        <v>1</v>
      </c>
      <c r="G273" s="849">
        <v>2746.99</v>
      </c>
      <c r="H273" s="849"/>
      <c r="I273" s="849">
        <v>2746.99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6618</v>
      </c>
      <c r="B274" s="832" t="s">
        <v>6230</v>
      </c>
      <c r="C274" s="832" t="s">
        <v>5026</v>
      </c>
      <c r="D274" s="832" t="s">
        <v>6750</v>
      </c>
      <c r="E274" s="832" t="s">
        <v>6638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1932.09</v>
      </c>
      <c r="P274" s="837"/>
      <c r="Q274" s="850">
        <v>1932.09</v>
      </c>
    </row>
    <row r="275" spans="1:17" ht="14.4" customHeight="1" x14ac:dyDescent="0.3">
      <c r="A275" s="831" t="s">
        <v>6618</v>
      </c>
      <c r="B275" s="832" t="s">
        <v>6230</v>
      </c>
      <c r="C275" s="832" t="s">
        <v>4959</v>
      </c>
      <c r="D275" s="832" t="s">
        <v>6751</v>
      </c>
      <c r="E275" s="832" t="s">
        <v>6752</v>
      </c>
      <c r="F275" s="849">
        <v>1</v>
      </c>
      <c r="G275" s="849">
        <v>207</v>
      </c>
      <c r="H275" s="849"/>
      <c r="I275" s="849">
        <v>207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6618</v>
      </c>
      <c r="B276" s="832" t="s">
        <v>6230</v>
      </c>
      <c r="C276" s="832" t="s">
        <v>4959</v>
      </c>
      <c r="D276" s="832" t="s">
        <v>6753</v>
      </c>
      <c r="E276" s="832" t="s">
        <v>6754</v>
      </c>
      <c r="F276" s="849">
        <v>1</v>
      </c>
      <c r="G276" s="849">
        <v>151</v>
      </c>
      <c r="H276" s="849">
        <v>0.3247311827956989</v>
      </c>
      <c r="I276" s="849">
        <v>151</v>
      </c>
      <c r="J276" s="849">
        <v>3</v>
      </c>
      <c r="K276" s="849">
        <v>465</v>
      </c>
      <c r="L276" s="849">
        <v>1</v>
      </c>
      <c r="M276" s="849">
        <v>155</v>
      </c>
      <c r="N276" s="849">
        <v>3</v>
      </c>
      <c r="O276" s="849">
        <v>465</v>
      </c>
      <c r="P276" s="837">
        <v>1</v>
      </c>
      <c r="Q276" s="850">
        <v>155</v>
      </c>
    </row>
    <row r="277" spans="1:17" ht="14.4" customHeight="1" x14ac:dyDescent="0.3">
      <c r="A277" s="831" t="s">
        <v>6618</v>
      </c>
      <c r="B277" s="832" t="s">
        <v>6230</v>
      </c>
      <c r="C277" s="832" t="s">
        <v>4959</v>
      </c>
      <c r="D277" s="832" t="s">
        <v>6755</v>
      </c>
      <c r="E277" s="832" t="s">
        <v>6756</v>
      </c>
      <c r="F277" s="849">
        <v>1</v>
      </c>
      <c r="G277" s="849">
        <v>183</v>
      </c>
      <c r="H277" s="849">
        <v>0.97860962566844922</v>
      </c>
      <c r="I277" s="849">
        <v>183</v>
      </c>
      <c r="J277" s="849">
        <v>1</v>
      </c>
      <c r="K277" s="849">
        <v>187</v>
      </c>
      <c r="L277" s="849">
        <v>1</v>
      </c>
      <c r="M277" s="849">
        <v>187</v>
      </c>
      <c r="N277" s="849">
        <v>3</v>
      </c>
      <c r="O277" s="849">
        <v>561</v>
      </c>
      <c r="P277" s="837">
        <v>3</v>
      </c>
      <c r="Q277" s="850">
        <v>187</v>
      </c>
    </row>
    <row r="278" spans="1:17" ht="14.4" customHeight="1" x14ac:dyDescent="0.3">
      <c r="A278" s="831" t="s">
        <v>6618</v>
      </c>
      <c r="B278" s="832" t="s">
        <v>6230</v>
      </c>
      <c r="C278" s="832" t="s">
        <v>4959</v>
      </c>
      <c r="D278" s="832" t="s">
        <v>6757</v>
      </c>
      <c r="E278" s="832" t="s">
        <v>6758</v>
      </c>
      <c r="F278" s="849">
        <v>23</v>
      </c>
      <c r="G278" s="849">
        <v>2875</v>
      </c>
      <c r="H278" s="849">
        <v>1.40380859375</v>
      </c>
      <c r="I278" s="849">
        <v>125</v>
      </c>
      <c r="J278" s="849">
        <v>16</v>
      </c>
      <c r="K278" s="849">
        <v>2048</v>
      </c>
      <c r="L278" s="849">
        <v>1</v>
      </c>
      <c r="M278" s="849">
        <v>128</v>
      </c>
      <c r="N278" s="849">
        <v>12</v>
      </c>
      <c r="O278" s="849">
        <v>1536</v>
      </c>
      <c r="P278" s="837">
        <v>0.75</v>
      </c>
      <c r="Q278" s="850">
        <v>128</v>
      </c>
    </row>
    <row r="279" spans="1:17" ht="14.4" customHeight="1" x14ac:dyDescent="0.3">
      <c r="A279" s="831" t="s">
        <v>6618</v>
      </c>
      <c r="B279" s="832" t="s">
        <v>6230</v>
      </c>
      <c r="C279" s="832" t="s">
        <v>4959</v>
      </c>
      <c r="D279" s="832" t="s">
        <v>6759</v>
      </c>
      <c r="E279" s="832" t="s">
        <v>6760</v>
      </c>
      <c r="F279" s="849">
        <v>76</v>
      </c>
      <c r="G279" s="849">
        <v>16644</v>
      </c>
      <c r="H279" s="849">
        <v>1.0086050175736274</v>
      </c>
      <c r="I279" s="849">
        <v>219</v>
      </c>
      <c r="J279" s="849">
        <v>74</v>
      </c>
      <c r="K279" s="849">
        <v>16502</v>
      </c>
      <c r="L279" s="849">
        <v>1</v>
      </c>
      <c r="M279" s="849">
        <v>223</v>
      </c>
      <c r="N279" s="849">
        <v>40</v>
      </c>
      <c r="O279" s="849">
        <v>8920</v>
      </c>
      <c r="P279" s="837">
        <v>0.54054054054054057</v>
      </c>
      <c r="Q279" s="850">
        <v>223</v>
      </c>
    </row>
    <row r="280" spans="1:17" ht="14.4" customHeight="1" x14ac:dyDescent="0.3">
      <c r="A280" s="831" t="s">
        <v>6618</v>
      </c>
      <c r="B280" s="832" t="s">
        <v>6230</v>
      </c>
      <c r="C280" s="832" t="s">
        <v>4959</v>
      </c>
      <c r="D280" s="832" t="s">
        <v>6761</v>
      </c>
      <c r="E280" s="832" t="s">
        <v>6762</v>
      </c>
      <c r="F280" s="849">
        <v>9</v>
      </c>
      <c r="G280" s="849">
        <v>1989</v>
      </c>
      <c r="H280" s="849">
        <v>1.768</v>
      </c>
      <c r="I280" s="849">
        <v>221</v>
      </c>
      <c r="J280" s="849">
        <v>5</v>
      </c>
      <c r="K280" s="849">
        <v>1125</v>
      </c>
      <c r="L280" s="849">
        <v>1</v>
      </c>
      <c r="M280" s="849">
        <v>225</v>
      </c>
      <c r="N280" s="849">
        <v>4</v>
      </c>
      <c r="O280" s="849">
        <v>900</v>
      </c>
      <c r="P280" s="837">
        <v>0.8</v>
      </c>
      <c r="Q280" s="850">
        <v>225</v>
      </c>
    </row>
    <row r="281" spans="1:17" ht="14.4" customHeight="1" x14ac:dyDescent="0.3">
      <c r="A281" s="831" t="s">
        <v>6618</v>
      </c>
      <c r="B281" s="832" t="s">
        <v>6230</v>
      </c>
      <c r="C281" s="832" t="s">
        <v>4959</v>
      </c>
      <c r="D281" s="832" t="s">
        <v>6763</v>
      </c>
      <c r="E281" s="832" t="s">
        <v>6764</v>
      </c>
      <c r="F281" s="849">
        <v>1</v>
      </c>
      <c r="G281" s="849">
        <v>613</v>
      </c>
      <c r="H281" s="849">
        <v>0.98080000000000001</v>
      </c>
      <c r="I281" s="849">
        <v>613</v>
      </c>
      <c r="J281" s="849">
        <v>1</v>
      </c>
      <c r="K281" s="849">
        <v>625</v>
      </c>
      <c r="L281" s="849">
        <v>1</v>
      </c>
      <c r="M281" s="849">
        <v>625</v>
      </c>
      <c r="N281" s="849"/>
      <c r="O281" s="849"/>
      <c r="P281" s="837"/>
      <c r="Q281" s="850"/>
    </row>
    <row r="282" spans="1:17" ht="14.4" customHeight="1" x14ac:dyDescent="0.3">
      <c r="A282" s="831" t="s">
        <v>6618</v>
      </c>
      <c r="B282" s="832" t="s">
        <v>6230</v>
      </c>
      <c r="C282" s="832" t="s">
        <v>4959</v>
      </c>
      <c r="D282" s="832" t="s">
        <v>6765</v>
      </c>
      <c r="E282" s="832" t="s">
        <v>6766</v>
      </c>
      <c r="F282" s="849">
        <v>1</v>
      </c>
      <c r="G282" s="849">
        <v>259</v>
      </c>
      <c r="H282" s="849"/>
      <c r="I282" s="849">
        <v>259</v>
      </c>
      <c r="J282" s="849"/>
      <c r="K282" s="849"/>
      <c r="L282" s="849"/>
      <c r="M282" s="849"/>
      <c r="N282" s="849">
        <v>1</v>
      </c>
      <c r="O282" s="849">
        <v>265</v>
      </c>
      <c r="P282" s="837"/>
      <c r="Q282" s="850">
        <v>265</v>
      </c>
    </row>
    <row r="283" spans="1:17" ht="14.4" customHeight="1" x14ac:dyDescent="0.3">
      <c r="A283" s="831" t="s">
        <v>6618</v>
      </c>
      <c r="B283" s="832" t="s">
        <v>6230</v>
      </c>
      <c r="C283" s="832" t="s">
        <v>4959</v>
      </c>
      <c r="D283" s="832" t="s">
        <v>6767</v>
      </c>
      <c r="E283" s="832" t="s">
        <v>6768</v>
      </c>
      <c r="F283" s="849">
        <v>3</v>
      </c>
      <c r="G283" s="849">
        <v>990</v>
      </c>
      <c r="H283" s="849"/>
      <c r="I283" s="849">
        <v>330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6618</v>
      </c>
      <c r="B284" s="832" t="s">
        <v>6230</v>
      </c>
      <c r="C284" s="832" t="s">
        <v>4959</v>
      </c>
      <c r="D284" s="832" t="s">
        <v>6769</v>
      </c>
      <c r="E284" s="832" t="s">
        <v>6770</v>
      </c>
      <c r="F284" s="849"/>
      <c r="G284" s="849"/>
      <c r="H284" s="849"/>
      <c r="I284" s="849"/>
      <c r="J284" s="849">
        <v>1</v>
      </c>
      <c r="K284" s="849">
        <v>13844</v>
      </c>
      <c r="L284" s="849">
        <v>1</v>
      </c>
      <c r="M284" s="849">
        <v>13844</v>
      </c>
      <c r="N284" s="849"/>
      <c r="O284" s="849"/>
      <c r="P284" s="837"/>
      <c r="Q284" s="850"/>
    </row>
    <row r="285" spans="1:17" ht="14.4" customHeight="1" x14ac:dyDescent="0.3">
      <c r="A285" s="831" t="s">
        <v>6618</v>
      </c>
      <c r="B285" s="832" t="s">
        <v>6230</v>
      </c>
      <c r="C285" s="832" t="s">
        <v>4959</v>
      </c>
      <c r="D285" s="832" t="s">
        <v>6771</v>
      </c>
      <c r="E285" s="832" t="s">
        <v>6772</v>
      </c>
      <c r="F285" s="849">
        <v>5</v>
      </c>
      <c r="G285" s="849">
        <v>20695</v>
      </c>
      <c r="H285" s="849">
        <v>0.62124759846301636</v>
      </c>
      <c r="I285" s="849">
        <v>4139</v>
      </c>
      <c r="J285" s="849">
        <v>8</v>
      </c>
      <c r="K285" s="849">
        <v>33312</v>
      </c>
      <c r="L285" s="849">
        <v>1</v>
      </c>
      <c r="M285" s="849">
        <v>4164</v>
      </c>
      <c r="N285" s="849">
        <v>5</v>
      </c>
      <c r="O285" s="849">
        <v>20820</v>
      </c>
      <c r="P285" s="837">
        <v>0.625</v>
      </c>
      <c r="Q285" s="850">
        <v>4164</v>
      </c>
    </row>
    <row r="286" spans="1:17" ht="14.4" customHeight="1" x14ac:dyDescent="0.3">
      <c r="A286" s="831" t="s">
        <v>6618</v>
      </c>
      <c r="B286" s="832" t="s">
        <v>6230</v>
      </c>
      <c r="C286" s="832" t="s">
        <v>4959</v>
      </c>
      <c r="D286" s="832" t="s">
        <v>6773</v>
      </c>
      <c r="E286" s="832" t="s">
        <v>6774</v>
      </c>
      <c r="F286" s="849">
        <v>4</v>
      </c>
      <c r="G286" s="849">
        <v>1116</v>
      </c>
      <c r="H286" s="849">
        <v>0.98586572438162545</v>
      </c>
      <c r="I286" s="849">
        <v>279</v>
      </c>
      <c r="J286" s="849">
        <v>4</v>
      </c>
      <c r="K286" s="849">
        <v>1132</v>
      </c>
      <c r="L286" s="849">
        <v>1</v>
      </c>
      <c r="M286" s="849">
        <v>283</v>
      </c>
      <c r="N286" s="849">
        <v>7</v>
      </c>
      <c r="O286" s="849">
        <v>1981</v>
      </c>
      <c r="P286" s="837">
        <v>1.75</v>
      </c>
      <c r="Q286" s="850">
        <v>283</v>
      </c>
    </row>
    <row r="287" spans="1:17" ht="14.4" customHeight="1" x14ac:dyDescent="0.3">
      <c r="A287" s="831" t="s">
        <v>6618</v>
      </c>
      <c r="B287" s="832" t="s">
        <v>6230</v>
      </c>
      <c r="C287" s="832" t="s">
        <v>4959</v>
      </c>
      <c r="D287" s="832" t="s">
        <v>6775</v>
      </c>
      <c r="E287" s="832" t="s">
        <v>6776</v>
      </c>
      <c r="F287" s="849"/>
      <c r="G287" s="849"/>
      <c r="H287" s="849"/>
      <c r="I287" s="849"/>
      <c r="J287" s="849">
        <v>2</v>
      </c>
      <c r="K287" s="849">
        <v>12638</v>
      </c>
      <c r="L287" s="849">
        <v>1</v>
      </c>
      <c r="M287" s="849">
        <v>6319</v>
      </c>
      <c r="N287" s="849">
        <v>2</v>
      </c>
      <c r="O287" s="849">
        <v>12640</v>
      </c>
      <c r="P287" s="837">
        <v>1.0001582528881152</v>
      </c>
      <c r="Q287" s="850">
        <v>6320</v>
      </c>
    </row>
    <row r="288" spans="1:17" ht="14.4" customHeight="1" x14ac:dyDescent="0.3">
      <c r="A288" s="831" t="s">
        <v>6618</v>
      </c>
      <c r="B288" s="832" t="s">
        <v>6230</v>
      </c>
      <c r="C288" s="832" t="s">
        <v>4959</v>
      </c>
      <c r="D288" s="832" t="s">
        <v>6777</v>
      </c>
      <c r="E288" s="832" t="s">
        <v>6778</v>
      </c>
      <c r="F288" s="849">
        <v>1</v>
      </c>
      <c r="G288" s="849">
        <v>1527</v>
      </c>
      <c r="H288" s="849">
        <v>0.96952380952380957</v>
      </c>
      <c r="I288" s="849">
        <v>1527</v>
      </c>
      <c r="J288" s="849">
        <v>1</v>
      </c>
      <c r="K288" s="849">
        <v>1575</v>
      </c>
      <c r="L288" s="849">
        <v>1</v>
      </c>
      <c r="M288" s="849">
        <v>1575</v>
      </c>
      <c r="N288" s="849"/>
      <c r="O288" s="849"/>
      <c r="P288" s="837"/>
      <c r="Q288" s="850"/>
    </row>
    <row r="289" spans="1:17" ht="14.4" customHeight="1" x14ac:dyDescent="0.3">
      <c r="A289" s="831" t="s">
        <v>6618</v>
      </c>
      <c r="B289" s="832" t="s">
        <v>6230</v>
      </c>
      <c r="C289" s="832" t="s">
        <v>4959</v>
      </c>
      <c r="D289" s="832" t="s">
        <v>6779</v>
      </c>
      <c r="E289" s="832" t="s">
        <v>6780</v>
      </c>
      <c r="F289" s="849">
        <v>2</v>
      </c>
      <c r="G289" s="849">
        <v>30144</v>
      </c>
      <c r="H289" s="849">
        <v>0.49384010484927915</v>
      </c>
      <c r="I289" s="849">
        <v>15072</v>
      </c>
      <c r="J289" s="849">
        <v>4</v>
      </c>
      <c r="K289" s="849">
        <v>61040</v>
      </c>
      <c r="L289" s="849">
        <v>1</v>
      </c>
      <c r="M289" s="849">
        <v>15260</v>
      </c>
      <c r="N289" s="849">
        <v>1</v>
      </c>
      <c r="O289" s="849">
        <v>15262</v>
      </c>
      <c r="P289" s="837">
        <v>0.2500327653997379</v>
      </c>
      <c r="Q289" s="850">
        <v>15262</v>
      </c>
    </row>
    <row r="290" spans="1:17" ht="14.4" customHeight="1" x14ac:dyDescent="0.3">
      <c r="A290" s="831" t="s">
        <v>6618</v>
      </c>
      <c r="B290" s="832" t="s">
        <v>6230</v>
      </c>
      <c r="C290" s="832" t="s">
        <v>4959</v>
      </c>
      <c r="D290" s="832" t="s">
        <v>6781</v>
      </c>
      <c r="E290" s="832" t="s">
        <v>6782</v>
      </c>
      <c r="F290" s="849">
        <v>12</v>
      </c>
      <c r="G290" s="849">
        <v>45888</v>
      </c>
      <c r="H290" s="849">
        <v>0.47552331606217618</v>
      </c>
      <c r="I290" s="849">
        <v>3824</v>
      </c>
      <c r="J290" s="849">
        <v>25</v>
      </c>
      <c r="K290" s="849">
        <v>96500</v>
      </c>
      <c r="L290" s="849">
        <v>1</v>
      </c>
      <c r="M290" s="849">
        <v>3860</v>
      </c>
      <c r="N290" s="849">
        <v>9</v>
      </c>
      <c r="O290" s="849">
        <v>34740</v>
      </c>
      <c r="P290" s="837">
        <v>0.36</v>
      </c>
      <c r="Q290" s="850">
        <v>3860</v>
      </c>
    </row>
    <row r="291" spans="1:17" ht="14.4" customHeight="1" x14ac:dyDescent="0.3">
      <c r="A291" s="831" t="s">
        <v>6618</v>
      </c>
      <c r="B291" s="832" t="s">
        <v>6230</v>
      </c>
      <c r="C291" s="832" t="s">
        <v>4959</v>
      </c>
      <c r="D291" s="832" t="s">
        <v>6783</v>
      </c>
      <c r="E291" s="832" t="s">
        <v>6784</v>
      </c>
      <c r="F291" s="849">
        <v>3</v>
      </c>
      <c r="G291" s="849">
        <v>15486</v>
      </c>
      <c r="H291" s="849">
        <v>0.74309021113243767</v>
      </c>
      <c r="I291" s="849">
        <v>5162</v>
      </c>
      <c r="J291" s="849">
        <v>4</v>
      </c>
      <c r="K291" s="849">
        <v>20840</v>
      </c>
      <c r="L291" s="849">
        <v>1</v>
      </c>
      <c r="M291" s="849">
        <v>5210</v>
      </c>
      <c r="N291" s="849">
        <v>3</v>
      </c>
      <c r="O291" s="849">
        <v>15630</v>
      </c>
      <c r="P291" s="837">
        <v>0.75</v>
      </c>
      <c r="Q291" s="850">
        <v>5210</v>
      </c>
    </row>
    <row r="292" spans="1:17" ht="14.4" customHeight="1" x14ac:dyDescent="0.3">
      <c r="A292" s="831" t="s">
        <v>6618</v>
      </c>
      <c r="B292" s="832" t="s">
        <v>6230</v>
      </c>
      <c r="C292" s="832" t="s">
        <v>4959</v>
      </c>
      <c r="D292" s="832" t="s">
        <v>6785</v>
      </c>
      <c r="E292" s="832" t="s">
        <v>6786</v>
      </c>
      <c r="F292" s="849">
        <v>2</v>
      </c>
      <c r="G292" s="849">
        <v>15706</v>
      </c>
      <c r="H292" s="849">
        <v>0.24772870662460567</v>
      </c>
      <c r="I292" s="849">
        <v>7853</v>
      </c>
      <c r="J292" s="849">
        <v>8</v>
      </c>
      <c r="K292" s="849">
        <v>63400</v>
      </c>
      <c r="L292" s="849">
        <v>1</v>
      </c>
      <c r="M292" s="849">
        <v>7925</v>
      </c>
      <c r="N292" s="849">
        <v>1</v>
      </c>
      <c r="O292" s="849">
        <v>7926</v>
      </c>
      <c r="P292" s="837">
        <v>0.12501577287066246</v>
      </c>
      <c r="Q292" s="850">
        <v>7926</v>
      </c>
    </row>
    <row r="293" spans="1:17" ht="14.4" customHeight="1" x14ac:dyDescent="0.3">
      <c r="A293" s="831" t="s">
        <v>6618</v>
      </c>
      <c r="B293" s="832" t="s">
        <v>6230</v>
      </c>
      <c r="C293" s="832" t="s">
        <v>4959</v>
      </c>
      <c r="D293" s="832" t="s">
        <v>6787</v>
      </c>
      <c r="E293" s="832" t="s">
        <v>6788</v>
      </c>
      <c r="F293" s="849"/>
      <c r="G293" s="849"/>
      <c r="H293" s="849"/>
      <c r="I293" s="849"/>
      <c r="J293" s="849">
        <v>1</v>
      </c>
      <c r="K293" s="849">
        <v>1702</v>
      </c>
      <c r="L293" s="849">
        <v>1</v>
      </c>
      <c r="M293" s="849">
        <v>1702</v>
      </c>
      <c r="N293" s="849">
        <v>1</v>
      </c>
      <c r="O293" s="849">
        <v>1702</v>
      </c>
      <c r="P293" s="837">
        <v>1</v>
      </c>
      <c r="Q293" s="850">
        <v>1702</v>
      </c>
    </row>
    <row r="294" spans="1:17" ht="14.4" customHeight="1" x14ac:dyDescent="0.3">
      <c r="A294" s="831" t="s">
        <v>6618</v>
      </c>
      <c r="B294" s="832" t="s">
        <v>6230</v>
      </c>
      <c r="C294" s="832" t="s">
        <v>4959</v>
      </c>
      <c r="D294" s="832" t="s">
        <v>6789</v>
      </c>
      <c r="E294" s="832" t="s">
        <v>6790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1054</v>
      </c>
      <c r="P294" s="837"/>
      <c r="Q294" s="850">
        <v>1054</v>
      </c>
    </row>
    <row r="295" spans="1:17" ht="14.4" customHeight="1" x14ac:dyDescent="0.3">
      <c r="A295" s="831" t="s">
        <v>6618</v>
      </c>
      <c r="B295" s="832" t="s">
        <v>6230</v>
      </c>
      <c r="C295" s="832" t="s">
        <v>4959</v>
      </c>
      <c r="D295" s="832" t="s">
        <v>6791</v>
      </c>
      <c r="E295" s="832" t="s">
        <v>6792</v>
      </c>
      <c r="F295" s="849">
        <v>22</v>
      </c>
      <c r="G295" s="849">
        <v>28182</v>
      </c>
      <c r="H295" s="849">
        <v>0.99071925754060319</v>
      </c>
      <c r="I295" s="849">
        <v>1281</v>
      </c>
      <c r="J295" s="849">
        <v>22</v>
      </c>
      <c r="K295" s="849">
        <v>28446</v>
      </c>
      <c r="L295" s="849">
        <v>1</v>
      </c>
      <c r="M295" s="849">
        <v>1293</v>
      </c>
      <c r="N295" s="849">
        <v>23</v>
      </c>
      <c r="O295" s="849">
        <v>29762</v>
      </c>
      <c r="P295" s="837">
        <v>1.0462630949869929</v>
      </c>
      <c r="Q295" s="850">
        <v>1294</v>
      </c>
    </row>
    <row r="296" spans="1:17" ht="14.4" customHeight="1" x14ac:dyDescent="0.3">
      <c r="A296" s="831" t="s">
        <v>6618</v>
      </c>
      <c r="B296" s="832" t="s">
        <v>6230</v>
      </c>
      <c r="C296" s="832" t="s">
        <v>4959</v>
      </c>
      <c r="D296" s="832" t="s">
        <v>6793</v>
      </c>
      <c r="E296" s="832" t="s">
        <v>6794</v>
      </c>
      <c r="F296" s="849">
        <v>11</v>
      </c>
      <c r="G296" s="849">
        <v>12837</v>
      </c>
      <c r="H296" s="849">
        <v>0.77903871829105475</v>
      </c>
      <c r="I296" s="849">
        <v>1167</v>
      </c>
      <c r="J296" s="849">
        <v>14</v>
      </c>
      <c r="K296" s="849">
        <v>16478</v>
      </c>
      <c r="L296" s="849">
        <v>1</v>
      </c>
      <c r="M296" s="849">
        <v>1177</v>
      </c>
      <c r="N296" s="849">
        <v>14</v>
      </c>
      <c r="O296" s="849">
        <v>16492</v>
      </c>
      <c r="P296" s="837">
        <v>1.0008496176720476</v>
      </c>
      <c r="Q296" s="850">
        <v>1178</v>
      </c>
    </row>
    <row r="297" spans="1:17" ht="14.4" customHeight="1" x14ac:dyDescent="0.3">
      <c r="A297" s="831" t="s">
        <v>6618</v>
      </c>
      <c r="B297" s="832" t="s">
        <v>6230</v>
      </c>
      <c r="C297" s="832" t="s">
        <v>4959</v>
      </c>
      <c r="D297" s="832" t="s">
        <v>6795</v>
      </c>
      <c r="E297" s="832" t="s">
        <v>6796</v>
      </c>
      <c r="F297" s="849">
        <v>12</v>
      </c>
      <c r="G297" s="849">
        <v>60912</v>
      </c>
      <c r="H297" s="849">
        <v>0.59057591623036654</v>
      </c>
      <c r="I297" s="849">
        <v>5076</v>
      </c>
      <c r="J297" s="849">
        <v>20</v>
      </c>
      <c r="K297" s="849">
        <v>103140</v>
      </c>
      <c r="L297" s="849">
        <v>1</v>
      </c>
      <c r="M297" s="849">
        <v>5157</v>
      </c>
      <c r="N297" s="849">
        <v>17</v>
      </c>
      <c r="O297" s="849">
        <v>87669</v>
      </c>
      <c r="P297" s="837">
        <v>0.85</v>
      </c>
      <c r="Q297" s="850">
        <v>5157</v>
      </c>
    </row>
    <row r="298" spans="1:17" ht="14.4" customHeight="1" x14ac:dyDescent="0.3">
      <c r="A298" s="831" t="s">
        <v>6618</v>
      </c>
      <c r="B298" s="832" t="s">
        <v>6230</v>
      </c>
      <c r="C298" s="832" t="s">
        <v>4959</v>
      </c>
      <c r="D298" s="832" t="s">
        <v>6797</v>
      </c>
      <c r="E298" s="832" t="s">
        <v>6798</v>
      </c>
      <c r="F298" s="849"/>
      <c r="G298" s="849"/>
      <c r="H298" s="849"/>
      <c r="I298" s="849"/>
      <c r="J298" s="849">
        <v>1</v>
      </c>
      <c r="K298" s="849">
        <v>5620</v>
      </c>
      <c r="L298" s="849">
        <v>1</v>
      </c>
      <c r="M298" s="849">
        <v>5620</v>
      </c>
      <c r="N298" s="849"/>
      <c r="O298" s="849"/>
      <c r="P298" s="837"/>
      <c r="Q298" s="850"/>
    </row>
    <row r="299" spans="1:17" ht="14.4" customHeight="1" x14ac:dyDescent="0.3">
      <c r="A299" s="831" t="s">
        <v>6618</v>
      </c>
      <c r="B299" s="832" t="s">
        <v>6230</v>
      </c>
      <c r="C299" s="832" t="s">
        <v>4959</v>
      </c>
      <c r="D299" s="832" t="s">
        <v>6799</v>
      </c>
      <c r="E299" s="832" t="s">
        <v>6800</v>
      </c>
      <c r="F299" s="849">
        <v>2</v>
      </c>
      <c r="G299" s="849">
        <v>1504</v>
      </c>
      <c r="H299" s="849">
        <v>1.88</v>
      </c>
      <c r="I299" s="849">
        <v>752</v>
      </c>
      <c r="J299" s="849">
        <v>1</v>
      </c>
      <c r="K299" s="849">
        <v>800</v>
      </c>
      <c r="L299" s="849">
        <v>1</v>
      </c>
      <c r="M299" s="849">
        <v>800</v>
      </c>
      <c r="N299" s="849">
        <v>4</v>
      </c>
      <c r="O299" s="849">
        <v>3204</v>
      </c>
      <c r="P299" s="837">
        <v>4.0049999999999999</v>
      </c>
      <c r="Q299" s="850">
        <v>801</v>
      </c>
    </row>
    <row r="300" spans="1:17" ht="14.4" customHeight="1" x14ac:dyDescent="0.3">
      <c r="A300" s="831" t="s">
        <v>6618</v>
      </c>
      <c r="B300" s="832" t="s">
        <v>6230</v>
      </c>
      <c r="C300" s="832" t="s">
        <v>4959</v>
      </c>
      <c r="D300" s="832" t="s">
        <v>6801</v>
      </c>
      <c r="E300" s="832" t="s">
        <v>6802</v>
      </c>
      <c r="F300" s="849">
        <v>697</v>
      </c>
      <c r="G300" s="849">
        <v>121975</v>
      </c>
      <c r="H300" s="849">
        <v>0.97886973549049816</v>
      </c>
      <c r="I300" s="849">
        <v>175</v>
      </c>
      <c r="J300" s="849">
        <v>704</v>
      </c>
      <c r="K300" s="849">
        <v>124608</v>
      </c>
      <c r="L300" s="849">
        <v>1</v>
      </c>
      <c r="M300" s="849">
        <v>177</v>
      </c>
      <c r="N300" s="849">
        <v>617</v>
      </c>
      <c r="O300" s="849">
        <v>109209</v>
      </c>
      <c r="P300" s="837">
        <v>0.87642045454545459</v>
      </c>
      <c r="Q300" s="850">
        <v>177</v>
      </c>
    </row>
    <row r="301" spans="1:17" ht="14.4" customHeight="1" x14ac:dyDescent="0.3">
      <c r="A301" s="831" t="s">
        <v>6618</v>
      </c>
      <c r="B301" s="832" t="s">
        <v>6230</v>
      </c>
      <c r="C301" s="832" t="s">
        <v>4959</v>
      </c>
      <c r="D301" s="832" t="s">
        <v>6803</v>
      </c>
      <c r="E301" s="832" t="s">
        <v>6804</v>
      </c>
      <c r="F301" s="849">
        <v>124</v>
      </c>
      <c r="G301" s="849">
        <v>248124</v>
      </c>
      <c r="H301" s="849">
        <v>0.97705078125</v>
      </c>
      <c r="I301" s="849">
        <v>2001</v>
      </c>
      <c r="J301" s="849">
        <v>124</v>
      </c>
      <c r="K301" s="849">
        <v>253952</v>
      </c>
      <c r="L301" s="849">
        <v>1</v>
      </c>
      <c r="M301" s="849">
        <v>2048</v>
      </c>
      <c r="N301" s="849">
        <v>154</v>
      </c>
      <c r="O301" s="849">
        <v>315546</v>
      </c>
      <c r="P301" s="837">
        <v>1.2425418976814515</v>
      </c>
      <c r="Q301" s="850">
        <v>2049</v>
      </c>
    </row>
    <row r="302" spans="1:17" ht="14.4" customHeight="1" x14ac:dyDescent="0.3">
      <c r="A302" s="831" t="s">
        <v>6618</v>
      </c>
      <c r="B302" s="832" t="s">
        <v>6230</v>
      </c>
      <c r="C302" s="832" t="s">
        <v>4959</v>
      </c>
      <c r="D302" s="832" t="s">
        <v>6805</v>
      </c>
      <c r="E302" s="832" t="s">
        <v>6806</v>
      </c>
      <c r="F302" s="849">
        <v>3</v>
      </c>
      <c r="G302" s="849">
        <v>8088</v>
      </c>
      <c r="H302" s="849">
        <v>0.73903508771929827</v>
      </c>
      <c r="I302" s="849">
        <v>2696</v>
      </c>
      <c r="J302" s="849">
        <v>4</v>
      </c>
      <c r="K302" s="849">
        <v>10944</v>
      </c>
      <c r="L302" s="849">
        <v>1</v>
      </c>
      <c r="M302" s="849">
        <v>2736</v>
      </c>
      <c r="N302" s="849">
        <v>2</v>
      </c>
      <c r="O302" s="849">
        <v>5474</v>
      </c>
      <c r="P302" s="837">
        <v>0.5001827485380117</v>
      </c>
      <c r="Q302" s="850">
        <v>2737</v>
      </c>
    </row>
    <row r="303" spans="1:17" ht="14.4" customHeight="1" x14ac:dyDescent="0.3">
      <c r="A303" s="831" t="s">
        <v>6618</v>
      </c>
      <c r="B303" s="832" t="s">
        <v>6230</v>
      </c>
      <c r="C303" s="832" t="s">
        <v>4959</v>
      </c>
      <c r="D303" s="832" t="s">
        <v>6807</v>
      </c>
      <c r="E303" s="832" t="s">
        <v>6808</v>
      </c>
      <c r="F303" s="849">
        <v>2</v>
      </c>
      <c r="G303" s="849">
        <v>10376</v>
      </c>
      <c r="H303" s="849">
        <v>0.98462706395900546</v>
      </c>
      <c r="I303" s="849">
        <v>5188</v>
      </c>
      <c r="J303" s="849">
        <v>2</v>
      </c>
      <c r="K303" s="849">
        <v>10538</v>
      </c>
      <c r="L303" s="849">
        <v>1</v>
      </c>
      <c r="M303" s="849">
        <v>5269</v>
      </c>
      <c r="N303" s="849"/>
      <c r="O303" s="849"/>
      <c r="P303" s="837"/>
      <c r="Q303" s="850"/>
    </row>
    <row r="304" spans="1:17" ht="14.4" customHeight="1" x14ac:dyDescent="0.3">
      <c r="A304" s="831" t="s">
        <v>6618</v>
      </c>
      <c r="B304" s="832" t="s">
        <v>6230</v>
      </c>
      <c r="C304" s="832" t="s">
        <v>4959</v>
      </c>
      <c r="D304" s="832" t="s">
        <v>6809</v>
      </c>
      <c r="E304" s="832" t="s">
        <v>6810</v>
      </c>
      <c r="F304" s="849">
        <v>1</v>
      </c>
      <c r="G304" s="849">
        <v>662</v>
      </c>
      <c r="H304" s="849"/>
      <c r="I304" s="849">
        <v>662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6618</v>
      </c>
      <c r="B305" s="832" t="s">
        <v>6230</v>
      </c>
      <c r="C305" s="832" t="s">
        <v>4959</v>
      </c>
      <c r="D305" s="832" t="s">
        <v>6811</v>
      </c>
      <c r="E305" s="832" t="s">
        <v>6812</v>
      </c>
      <c r="F305" s="849">
        <v>1</v>
      </c>
      <c r="G305" s="849">
        <v>2082</v>
      </c>
      <c r="H305" s="849">
        <v>0.49266445811642212</v>
      </c>
      <c r="I305" s="849">
        <v>2082</v>
      </c>
      <c r="J305" s="849">
        <v>2</v>
      </c>
      <c r="K305" s="849">
        <v>4226</v>
      </c>
      <c r="L305" s="849">
        <v>1</v>
      </c>
      <c r="M305" s="849">
        <v>2113</v>
      </c>
      <c r="N305" s="849">
        <v>1</v>
      </c>
      <c r="O305" s="849">
        <v>2113</v>
      </c>
      <c r="P305" s="837">
        <v>0.5</v>
      </c>
      <c r="Q305" s="850">
        <v>2113</v>
      </c>
    </row>
    <row r="306" spans="1:17" ht="14.4" customHeight="1" x14ac:dyDescent="0.3">
      <c r="A306" s="831" t="s">
        <v>6618</v>
      </c>
      <c r="B306" s="832" t="s">
        <v>6230</v>
      </c>
      <c r="C306" s="832" t="s">
        <v>4959</v>
      </c>
      <c r="D306" s="832" t="s">
        <v>6813</v>
      </c>
      <c r="E306" s="832" t="s">
        <v>6814</v>
      </c>
      <c r="F306" s="849">
        <v>7</v>
      </c>
      <c r="G306" s="849">
        <v>1057</v>
      </c>
      <c r="H306" s="849">
        <v>0.6819354838709677</v>
      </c>
      <c r="I306" s="849">
        <v>151</v>
      </c>
      <c r="J306" s="849">
        <v>10</v>
      </c>
      <c r="K306" s="849">
        <v>1550</v>
      </c>
      <c r="L306" s="849">
        <v>1</v>
      </c>
      <c r="M306" s="849">
        <v>155</v>
      </c>
      <c r="N306" s="849">
        <v>1</v>
      </c>
      <c r="O306" s="849">
        <v>155</v>
      </c>
      <c r="P306" s="837">
        <v>0.1</v>
      </c>
      <c r="Q306" s="850">
        <v>155</v>
      </c>
    </row>
    <row r="307" spans="1:17" ht="14.4" customHeight="1" x14ac:dyDescent="0.3">
      <c r="A307" s="831" t="s">
        <v>6618</v>
      </c>
      <c r="B307" s="832" t="s">
        <v>6230</v>
      </c>
      <c r="C307" s="832" t="s">
        <v>4959</v>
      </c>
      <c r="D307" s="832" t="s">
        <v>6815</v>
      </c>
      <c r="E307" s="832" t="s">
        <v>6816</v>
      </c>
      <c r="F307" s="849"/>
      <c r="G307" s="849"/>
      <c r="H307" s="849"/>
      <c r="I307" s="849"/>
      <c r="J307" s="849">
        <v>3</v>
      </c>
      <c r="K307" s="849">
        <v>597</v>
      </c>
      <c r="L307" s="849">
        <v>1</v>
      </c>
      <c r="M307" s="849">
        <v>199</v>
      </c>
      <c r="N307" s="849">
        <v>2</v>
      </c>
      <c r="O307" s="849">
        <v>398</v>
      </c>
      <c r="P307" s="837">
        <v>0.66666666666666663</v>
      </c>
      <c r="Q307" s="850">
        <v>199</v>
      </c>
    </row>
    <row r="308" spans="1:17" ht="14.4" customHeight="1" x14ac:dyDescent="0.3">
      <c r="A308" s="831" t="s">
        <v>6618</v>
      </c>
      <c r="B308" s="832" t="s">
        <v>6230</v>
      </c>
      <c r="C308" s="832" t="s">
        <v>4959</v>
      </c>
      <c r="D308" s="832" t="s">
        <v>6817</v>
      </c>
      <c r="E308" s="832" t="s">
        <v>6818</v>
      </c>
      <c r="F308" s="849">
        <v>237</v>
      </c>
      <c r="G308" s="849">
        <v>47400</v>
      </c>
      <c r="H308" s="849">
        <v>0.96813725490196079</v>
      </c>
      <c r="I308" s="849">
        <v>200</v>
      </c>
      <c r="J308" s="849">
        <v>240</v>
      </c>
      <c r="K308" s="849">
        <v>48960</v>
      </c>
      <c r="L308" s="849">
        <v>1</v>
      </c>
      <c r="M308" s="849">
        <v>204</v>
      </c>
      <c r="N308" s="849">
        <v>196</v>
      </c>
      <c r="O308" s="849">
        <v>39984</v>
      </c>
      <c r="P308" s="837">
        <v>0.81666666666666665</v>
      </c>
      <c r="Q308" s="850">
        <v>204</v>
      </c>
    </row>
    <row r="309" spans="1:17" ht="14.4" customHeight="1" x14ac:dyDescent="0.3">
      <c r="A309" s="831" t="s">
        <v>6618</v>
      </c>
      <c r="B309" s="832" t="s">
        <v>6230</v>
      </c>
      <c r="C309" s="832" t="s">
        <v>4959</v>
      </c>
      <c r="D309" s="832" t="s">
        <v>6819</v>
      </c>
      <c r="E309" s="832" t="s">
        <v>6820</v>
      </c>
      <c r="F309" s="849">
        <v>2</v>
      </c>
      <c r="G309" s="849">
        <v>836</v>
      </c>
      <c r="H309" s="849">
        <v>0.49061032863849763</v>
      </c>
      <c r="I309" s="849">
        <v>418</v>
      </c>
      <c r="J309" s="849">
        <v>4</v>
      </c>
      <c r="K309" s="849">
        <v>1704</v>
      </c>
      <c r="L309" s="849">
        <v>1</v>
      </c>
      <c r="M309" s="849">
        <v>426</v>
      </c>
      <c r="N309" s="849"/>
      <c r="O309" s="849"/>
      <c r="P309" s="837"/>
      <c r="Q309" s="850"/>
    </row>
    <row r="310" spans="1:17" ht="14.4" customHeight="1" x14ac:dyDescent="0.3">
      <c r="A310" s="831" t="s">
        <v>6618</v>
      </c>
      <c r="B310" s="832" t="s">
        <v>6230</v>
      </c>
      <c r="C310" s="832" t="s">
        <v>4959</v>
      </c>
      <c r="D310" s="832" t="s">
        <v>6821</v>
      </c>
      <c r="E310" s="832" t="s">
        <v>6822</v>
      </c>
      <c r="F310" s="849">
        <v>5</v>
      </c>
      <c r="G310" s="849">
        <v>2140</v>
      </c>
      <c r="H310" s="849">
        <v>1.2270642201834863</v>
      </c>
      <c r="I310" s="849">
        <v>428</v>
      </c>
      <c r="J310" s="849">
        <v>4</v>
      </c>
      <c r="K310" s="849">
        <v>1744</v>
      </c>
      <c r="L310" s="849">
        <v>1</v>
      </c>
      <c r="M310" s="849">
        <v>436</v>
      </c>
      <c r="N310" s="849">
        <v>4</v>
      </c>
      <c r="O310" s="849">
        <v>1744</v>
      </c>
      <c r="P310" s="837">
        <v>1</v>
      </c>
      <c r="Q310" s="850">
        <v>436</v>
      </c>
    </row>
    <row r="311" spans="1:17" ht="14.4" customHeight="1" x14ac:dyDescent="0.3">
      <c r="A311" s="831" t="s">
        <v>6618</v>
      </c>
      <c r="B311" s="832" t="s">
        <v>6230</v>
      </c>
      <c r="C311" s="832" t="s">
        <v>4959</v>
      </c>
      <c r="D311" s="832" t="s">
        <v>6823</v>
      </c>
      <c r="E311" s="832" t="s">
        <v>6824</v>
      </c>
      <c r="F311" s="849">
        <v>160</v>
      </c>
      <c r="G311" s="849">
        <v>339680</v>
      </c>
      <c r="H311" s="849">
        <v>1.1595390245234585</v>
      </c>
      <c r="I311" s="849">
        <v>2123</v>
      </c>
      <c r="J311" s="849">
        <v>136</v>
      </c>
      <c r="K311" s="849">
        <v>292944</v>
      </c>
      <c r="L311" s="849">
        <v>1</v>
      </c>
      <c r="M311" s="849">
        <v>2154</v>
      </c>
      <c r="N311" s="849">
        <v>133</v>
      </c>
      <c r="O311" s="849">
        <v>286615</v>
      </c>
      <c r="P311" s="837">
        <v>0.97839518815882898</v>
      </c>
      <c r="Q311" s="850">
        <v>2155</v>
      </c>
    </row>
    <row r="312" spans="1:17" ht="14.4" customHeight="1" x14ac:dyDescent="0.3">
      <c r="A312" s="831" t="s">
        <v>6618</v>
      </c>
      <c r="B312" s="832" t="s">
        <v>6230</v>
      </c>
      <c r="C312" s="832" t="s">
        <v>4959</v>
      </c>
      <c r="D312" s="832" t="s">
        <v>6825</v>
      </c>
      <c r="E312" s="832" t="s">
        <v>6782</v>
      </c>
      <c r="F312" s="849">
        <v>19</v>
      </c>
      <c r="G312" s="849">
        <v>35511</v>
      </c>
      <c r="H312" s="849">
        <v>0.62695974576271185</v>
      </c>
      <c r="I312" s="849">
        <v>1869</v>
      </c>
      <c r="J312" s="849">
        <v>30</v>
      </c>
      <c r="K312" s="849">
        <v>56640</v>
      </c>
      <c r="L312" s="849">
        <v>1</v>
      </c>
      <c r="M312" s="849">
        <v>1888</v>
      </c>
      <c r="N312" s="849">
        <v>10</v>
      </c>
      <c r="O312" s="849">
        <v>18890</v>
      </c>
      <c r="P312" s="837">
        <v>0.33350988700564971</v>
      </c>
      <c r="Q312" s="850">
        <v>1889</v>
      </c>
    </row>
    <row r="313" spans="1:17" ht="14.4" customHeight="1" x14ac:dyDescent="0.3">
      <c r="A313" s="831" t="s">
        <v>6618</v>
      </c>
      <c r="B313" s="832" t="s">
        <v>6230</v>
      </c>
      <c r="C313" s="832" t="s">
        <v>4959</v>
      </c>
      <c r="D313" s="832" t="s">
        <v>6826</v>
      </c>
      <c r="E313" s="832" t="s">
        <v>6827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163</v>
      </c>
      <c r="P313" s="837"/>
      <c r="Q313" s="850">
        <v>163</v>
      </c>
    </row>
    <row r="314" spans="1:17" ht="14.4" customHeight="1" x14ac:dyDescent="0.3">
      <c r="A314" s="831" t="s">
        <v>6618</v>
      </c>
      <c r="B314" s="832" t="s">
        <v>6230</v>
      </c>
      <c r="C314" s="832" t="s">
        <v>4959</v>
      </c>
      <c r="D314" s="832" t="s">
        <v>6828</v>
      </c>
      <c r="E314" s="832" t="s">
        <v>6829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19676</v>
      </c>
      <c r="P314" s="837"/>
      <c r="Q314" s="850">
        <v>9838</v>
      </c>
    </row>
    <row r="315" spans="1:17" ht="14.4" customHeight="1" x14ac:dyDescent="0.3">
      <c r="A315" s="831" t="s">
        <v>6618</v>
      </c>
      <c r="B315" s="832" t="s">
        <v>6230</v>
      </c>
      <c r="C315" s="832" t="s">
        <v>4959</v>
      </c>
      <c r="D315" s="832" t="s">
        <v>6830</v>
      </c>
      <c r="E315" s="832" t="s">
        <v>6831</v>
      </c>
      <c r="F315" s="849">
        <v>27</v>
      </c>
      <c r="G315" s="849">
        <v>226773</v>
      </c>
      <c r="H315" s="849">
        <v>0.86478993551437866</v>
      </c>
      <c r="I315" s="849">
        <v>8399</v>
      </c>
      <c r="J315" s="849">
        <v>31</v>
      </c>
      <c r="K315" s="849">
        <v>262229</v>
      </c>
      <c r="L315" s="849">
        <v>1</v>
      </c>
      <c r="M315" s="849">
        <v>8459</v>
      </c>
      <c r="N315" s="849">
        <v>27</v>
      </c>
      <c r="O315" s="849">
        <v>228420</v>
      </c>
      <c r="P315" s="837">
        <v>0.87107070537583564</v>
      </c>
      <c r="Q315" s="850">
        <v>8460</v>
      </c>
    </row>
    <row r="316" spans="1:17" ht="14.4" customHeight="1" x14ac:dyDescent="0.3">
      <c r="A316" s="831" t="s">
        <v>6618</v>
      </c>
      <c r="B316" s="832" t="s">
        <v>6230</v>
      </c>
      <c r="C316" s="832" t="s">
        <v>4959</v>
      </c>
      <c r="D316" s="832" t="s">
        <v>6832</v>
      </c>
      <c r="E316" s="832" t="s">
        <v>6833</v>
      </c>
      <c r="F316" s="849">
        <v>9</v>
      </c>
      <c r="G316" s="849">
        <v>18045</v>
      </c>
      <c r="H316" s="849">
        <v>2.9298587433024843</v>
      </c>
      <c r="I316" s="849">
        <v>2005</v>
      </c>
      <c r="J316" s="849">
        <v>3</v>
      </c>
      <c r="K316" s="849">
        <v>6159</v>
      </c>
      <c r="L316" s="849">
        <v>1</v>
      </c>
      <c r="M316" s="849">
        <v>2053</v>
      </c>
      <c r="N316" s="849">
        <v>1</v>
      </c>
      <c r="O316" s="849">
        <v>2053</v>
      </c>
      <c r="P316" s="837">
        <v>0.33333333333333331</v>
      </c>
      <c r="Q316" s="850">
        <v>2053</v>
      </c>
    </row>
    <row r="317" spans="1:17" ht="14.4" customHeight="1" x14ac:dyDescent="0.3">
      <c r="A317" s="831" t="s">
        <v>6618</v>
      </c>
      <c r="B317" s="832" t="s">
        <v>6230</v>
      </c>
      <c r="C317" s="832" t="s">
        <v>4959</v>
      </c>
      <c r="D317" s="832" t="s">
        <v>6834</v>
      </c>
      <c r="E317" s="832" t="s">
        <v>6835</v>
      </c>
      <c r="F317" s="849"/>
      <c r="G317" s="849"/>
      <c r="H317" s="849"/>
      <c r="I317" s="849"/>
      <c r="J317" s="849">
        <v>1</v>
      </c>
      <c r="K317" s="849">
        <v>5753</v>
      </c>
      <c r="L317" s="849">
        <v>1</v>
      </c>
      <c r="M317" s="849">
        <v>5753</v>
      </c>
      <c r="N317" s="849"/>
      <c r="O317" s="849"/>
      <c r="P317" s="837"/>
      <c r="Q317" s="850"/>
    </row>
    <row r="318" spans="1:17" ht="14.4" customHeight="1" x14ac:dyDescent="0.3">
      <c r="A318" s="831" t="s">
        <v>6618</v>
      </c>
      <c r="B318" s="832" t="s">
        <v>6230</v>
      </c>
      <c r="C318" s="832" t="s">
        <v>4959</v>
      </c>
      <c r="D318" s="832" t="s">
        <v>6836</v>
      </c>
      <c r="E318" s="832" t="s">
        <v>6837</v>
      </c>
      <c r="F318" s="849">
        <v>1</v>
      </c>
      <c r="G318" s="849">
        <v>919</v>
      </c>
      <c r="H318" s="849"/>
      <c r="I318" s="849">
        <v>919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6618</v>
      </c>
      <c r="B319" s="832" t="s">
        <v>6230</v>
      </c>
      <c r="C319" s="832" t="s">
        <v>4959</v>
      </c>
      <c r="D319" s="832" t="s">
        <v>6838</v>
      </c>
      <c r="E319" s="832" t="s">
        <v>6839</v>
      </c>
      <c r="F319" s="849"/>
      <c r="G319" s="849"/>
      <c r="H319" s="849"/>
      <c r="I319" s="849"/>
      <c r="J319" s="849">
        <v>1</v>
      </c>
      <c r="K319" s="849">
        <v>580</v>
      </c>
      <c r="L319" s="849">
        <v>1</v>
      </c>
      <c r="M319" s="849">
        <v>580</v>
      </c>
      <c r="N319" s="849"/>
      <c r="O319" s="849"/>
      <c r="P319" s="837"/>
      <c r="Q319" s="850"/>
    </row>
    <row r="320" spans="1:17" ht="14.4" customHeight="1" x14ac:dyDescent="0.3">
      <c r="A320" s="831" t="s">
        <v>6618</v>
      </c>
      <c r="B320" s="832" t="s">
        <v>6230</v>
      </c>
      <c r="C320" s="832" t="s">
        <v>4959</v>
      </c>
      <c r="D320" s="832" t="s">
        <v>6840</v>
      </c>
      <c r="E320" s="832" t="s">
        <v>6841</v>
      </c>
      <c r="F320" s="849"/>
      <c r="G320" s="849"/>
      <c r="H320" s="849"/>
      <c r="I320" s="849"/>
      <c r="J320" s="849">
        <v>1</v>
      </c>
      <c r="K320" s="849">
        <v>373</v>
      </c>
      <c r="L320" s="849">
        <v>1</v>
      </c>
      <c r="M320" s="849">
        <v>373</v>
      </c>
      <c r="N320" s="849">
        <v>1</v>
      </c>
      <c r="O320" s="849">
        <v>373</v>
      </c>
      <c r="P320" s="837">
        <v>1</v>
      </c>
      <c r="Q320" s="850">
        <v>373</v>
      </c>
    </row>
    <row r="321" spans="1:17" ht="14.4" customHeight="1" x14ac:dyDescent="0.3">
      <c r="A321" s="831" t="s">
        <v>6618</v>
      </c>
      <c r="B321" s="832" t="s">
        <v>6230</v>
      </c>
      <c r="C321" s="832" t="s">
        <v>4959</v>
      </c>
      <c r="D321" s="832" t="s">
        <v>6842</v>
      </c>
      <c r="E321" s="832" t="s">
        <v>6843</v>
      </c>
      <c r="F321" s="849">
        <v>1</v>
      </c>
      <c r="G321" s="849">
        <v>2058</v>
      </c>
      <c r="H321" s="849"/>
      <c r="I321" s="849">
        <v>2058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6844</v>
      </c>
      <c r="B322" s="832" t="s">
        <v>6845</v>
      </c>
      <c r="C322" s="832" t="s">
        <v>4959</v>
      </c>
      <c r="D322" s="832" t="s">
        <v>6846</v>
      </c>
      <c r="E322" s="832" t="s">
        <v>6847</v>
      </c>
      <c r="F322" s="849">
        <v>855</v>
      </c>
      <c r="G322" s="849">
        <v>176130</v>
      </c>
      <c r="H322" s="849">
        <v>1.359510320020995</v>
      </c>
      <c r="I322" s="849">
        <v>206</v>
      </c>
      <c r="J322" s="849">
        <v>614</v>
      </c>
      <c r="K322" s="849">
        <v>129554</v>
      </c>
      <c r="L322" s="849">
        <v>1</v>
      </c>
      <c r="M322" s="849">
        <v>211</v>
      </c>
      <c r="N322" s="849">
        <v>599</v>
      </c>
      <c r="O322" s="849">
        <v>126389</v>
      </c>
      <c r="P322" s="837">
        <v>0.97557003257328989</v>
      </c>
      <c r="Q322" s="850">
        <v>211</v>
      </c>
    </row>
    <row r="323" spans="1:17" ht="14.4" customHeight="1" x14ac:dyDescent="0.3">
      <c r="A323" s="831" t="s">
        <v>6844</v>
      </c>
      <c r="B323" s="832" t="s">
        <v>6845</v>
      </c>
      <c r="C323" s="832" t="s">
        <v>4959</v>
      </c>
      <c r="D323" s="832" t="s">
        <v>6848</v>
      </c>
      <c r="E323" s="832" t="s">
        <v>6847</v>
      </c>
      <c r="F323" s="849">
        <v>1</v>
      </c>
      <c r="G323" s="849">
        <v>85</v>
      </c>
      <c r="H323" s="849"/>
      <c r="I323" s="849">
        <v>85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6844</v>
      </c>
      <c r="B324" s="832" t="s">
        <v>6845</v>
      </c>
      <c r="C324" s="832" t="s">
        <v>4959</v>
      </c>
      <c r="D324" s="832" t="s">
        <v>6849</v>
      </c>
      <c r="E324" s="832" t="s">
        <v>6850</v>
      </c>
      <c r="F324" s="849">
        <v>542</v>
      </c>
      <c r="G324" s="849">
        <v>159890</v>
      </c>
      <c r="H324" s="849">
        <v>1.0354698114796035</v>
      </c>
      <c r="I324" s="849">
        <v>295</v>
      </c>
      <c r="J324" s="849">
        <v>513</v>
      </c>
      <c r="K324" s="849">
        <v>154413</v>
      </c>
      <c r="L324" s="849">
        <v>1</v>
      </c>
      <c r="M324" s="849">
        <v>301</v>
      </c>
      <c r="N324" s="849">
        <v>285</v>
      </c>
      <c r="O324" s="849">
        <v>85785</v>
      </c>
      <c r="P324" s="837">
        <v>0.55555555555555558</v>
      </c>
      <c r="Q324" s="850">
        <v>301</v>
      </c>
    </row>
    <row r="325" spans="1:17" ht="14.4" customHeight="1" x14ac:dyDescent="0.3">
      <c r="A325" s="831" t="s">
        <v>6844</v>
      </c>
      <c r="B325" s="832" t="s">
        <v>6845</v>
      </c>
      <c r="C325" s="832" t="s">
        <v>4959</v>
      </c>
      <c r="D325" s="832" t="s">
        <v>6851</v>
      </c>
      <c r="E325" s="832" t="s">
        <v>6852</v>
      </c>
      <c r="F325" s="849">
        <v>1</v>
      </c>
      <c r="G325" s="849">
        <v>95</v>
      </c>
      <c r="H325" s="849">
        <v>0.10662177328843996</v>
      </c>
      <c r="I325" s="849">
        <v>95</v>
      </c>
      <c r="J325" s="849">
        <v>9</v>
      </c>
      <c r="K325" s="849">
        <v>891</v>
      </c>
      <c r="L325" s="849">
        <v>1</v>
      </c>
      <c r="M325" s="849">
        <v>99</v>
      </c>
      <c r="N325" s="849">
        <v>6</v>
      </c>
      <c r="O325" s="849">
        <v>594</v>
      </c>
      <c r="P325" s="837">
        <v>0.66666666666666663</v>
      </c>
      <c r="Q325" s="850">
        <v>99</v>
      </c>
    </row>
    <row r="326" spans="1:17" ht="14.4" customHeight="1" x14ac:dyDescent="0.3">
      <c r="A326" s="831" t="s">
        <v>6844</v>
      </c>
      <c r="B326" s="832" t="s">
        <v>6845</v>
      </c>
      <c r="C326" s="832" t="s">
        <v>4959</v>
      </c>
      <c r="D326" s="832" t="s">
        <v>6853</v>
      </c>
      <c r="E326" s="832" t="s">
        <v>6854</v>
      </c>
      <c r="F326" s="849">
        <v>149</v>
      </c>
      <c r="G326" s="849">
        <v>20115</v>
      </c>
      <c r="H326" s="849">
        <v>0.98540145985401462</v>
      </c>
      <c r="I326" s="849">
        <v>135</v>
      </c>
      <c r="J326" s="849">
        <v>149</v>
      </c>
      <c r="K326" s="849">
        <v>20413</v>
      </c>
      <c r="L326" s="849">
        <v>1</v>
      </c>
      <c r="M326" s="849">
        <v>137</v>
      </c>
      <c r="N326" s="849">
        <v>119</v>
      </c>
      <c r="O326" s="849">
        <v>16303</v>
      </c>
      <c r="P326" s="837">
        <v>0.79865771812080533</v>
      </c>
      <c r="Q326" s="850">
        <v>137</v>
      </c>
    </row>
    <row r="327" spans="1:17" ht="14.4" customHeight="1" x14ac:dyDescent="0.3">
      <c r="A327" s="831" t="s">
        <v>6844</v>
      </c>
      <c r="B327" s="832" t="s">
        <v>6845</v>
      </c>
      <c r="C327" s="832" t="s">
        <v>4959</v>
      </c>
      <c r="D327" s="832" t="s">
        <v>6855</v>
      </c>
      <c r="E327" s="832" t="s">
        <v>6854</v>
      </c>
      <c r="F327" s="849">
        <v>1</v>
      </c>
      <c r="G327" s="849">
        <v>178</v>
      </c>
      <c r="H327" s="849"/>
      <c r="I327" s="849">
        <v>178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6844</v>
      </c>
      <c r="B328" s="832" t="s">
        <v>6845</v>
      </c>
      <c r="C328" s="832" t="s">
        <v>4959</v>
      </c>
      <c r="D328" s="832" t="s">
        <v>6856</v>
      </c>
      <c r="E328" s="832" t="s">
        <v>6857</v>
      </c>
      <c r="F328" s="849">
        <v>2</v>
      </c>
      <c r="G328" s="849">
        <v>1240</v>
      </c>
      <c r="H328" s="849"/>
      <c r="I328" s="849">
        <v>620</v>
      </c>
      <c r="J328" s="849"/>
      <c r="K328" s="849"/>
      <c r="L328" s="849"/>
      <c r="M328" s="849"/>
      <c r="N328" s="849">
        <v>1</v>
      </c>
      <c r="O328" s="849">
        <v>639</v>
      </c>
      <c r="P328" s="837"/>
      <c r="Q328" s="850">
        <v>639</v>
      </c>
    </row>
    <row r="329" spans="1:17" ht="14.4" customHeight="1" x14ac:dyDescent="0.3">
      <c r="A329" s="831" t="s">
        <v>6844</v>
      </c>
      <c r="B329" s="832" t="s">
        <v>6845</v>
      </c>
      <c r="C329" s="832" t="s">
        <v>4959</v>
      </c>
      <c r="D329" s="832" t="s">
        <v>6858</v>
      </c>
      <c r="E329" s="832" t="s">
        <v>6859</v>
      </c>
      <c r="F329" s="849">
        <v>13</v>
      </c>
      <c r="G329" s="849">
        <v>2093</v>
      </c>
      <c r="H329" s="849">
        <v>0.80655105973025043</v>
      </c>
      <c r="I329" s="849">
        <v>161</v>
      </c>
      <c r="J329" s="849">
        <v>15</v>
      </c>
      <c r="K329" s="849">
        <v>2595</v>
      </c>
      <c r="L329" s="849">
        <v>1</v>
      </c>
      <c r="M329" s="849">
        <v>173</v>
      </c>
      <c r="N329" s="849">
        <v>14</v>
      </c>
      <c r="O329" s="849">
        <v>2422</v>
      </c>
      <c r="P329" s="837">
        <v>0.93333333333333335</v>
      </c>
      <c r="Q329" s="850">
        <v>173</v>
      </c>
    </row>
    <row r="330" spans="1:17" ht="14.4" customHeight="1" x14ac:dyDescent="0.3">
      <c r="A330" s="831" t="s">
        <v>6844</v>
      </c>
      <c r="B330" s="832" t="s">
        <v>6845</v>
      </c>
      <c r="C330" s="832" t="s">
        <v>4959</v>
      </c>
      <c r="D330" s="832" t="s">
        <v>6860</v>
      </c>
      <c r="E330" s="832" t="s">
        <v>6861</v>
      </c>
      <c r="F330" s="849"/>
      <c r="G330" s="849"/>
      <c r="H330" s="849"/>
      <c r="I330" s="849"/>
      <c r="J330" s="849">
        <v>1</v>
      </c>
      <c r="K330" s="849">
        <v>384</v>
      </c>
      <c r="L330" s="849">
        <v>1</v>
      </c>
      <c r="M330" s="849">
        <v>384</v>
      </c>
      <c r="N330" s="849"/>
      <c r="O330" s="849"/>
      <c r="P330" s="837"/>
      <c r="Q330" s="850"/>
    </row>
    <row r="331" spans="1:17" ht="14.4" customHeight="1" x14ac:dyDescent="0.3">
      <c r="A331" s="831" t="s">
        <v>6844</v>
      </c>
      <c r="B331" s="832" t="s">
        <v>6845</v>
      </c>
      <c r="C331" s="832" t="s">
        <v>4959</v>
      </c>
      <c r="D331" s="832" t="s">
        <v>6862</v>
      </c>
      <c r="E331" s="832" t="s">
        <v>6863</v>
      </c>
      <c r="F331" s="849">
        <v>85</v>
      </c>
      <c r="G331" s="849">
        <v>22610</v>
      </c>
      <c r="H331" s="849">
        <v>1.2741617357001973</v>
      </c>
      <c r="I331" s="849">
        <v>266</v>
      </c>
      <c r="J331" s="849">
        <v>65</v>
      </c>
      <c r="K331" s="849">
        <v>17745</v>
      </c>
      <c r="L331" s="849">
        <v>1</v>
      </c>
      <c r="M331" s="849">
        <v>273</v>
      </c>
      <c r="N331" s="849">
        <v>19</v>
      </c>
      <c r="O331" s="849">
        <v>5206</v>
      </c>
      <c r="P331" s="837">
        <v>0.29337841645533952</v>
      </c>
      <c r="Q331" s="850">
        <v>274</v>
      </c>
    </row>
    <row r="332" spans="1:17" ht="14.4" customHeight="1" x14ac:dyDescent="0.3">
      <c r="A332" s="831" t="s">
        <v>6844</v>
      </c>
      <c r="B332" s="832" t="s">
        <v>6845</v>
      </c>
      <c r="C332" s="832" t="s">
        <v>4959</v>
      </c>
      <c r="D332" s="832" t="s">
        <v>6864</v>
      </c>
      <c r="E332" s="832" t="s">
        <v>6865</v>
      </c>
      <c r="F332" s="849">
        <v>160</v>
      </c>
      <c r="G332" s="849">
        <v>22560</v>
      </c>
      <c r="H332" s="849">
        <v>1.1348088531187124</v>
      </c>
      <c r="I332" s="849">
        <v>141</v>
      </c>
      <c r="J332" s="849">
        <v>140</v>
      </c>
      <c r="K332" s="849">
        <v>19880</v>
      </c>
      <c r="L332" s="849">
        <v>1</v>
      </c>
      <c r="M332" s="849">
        <v>142</v>
      </c>
      <c r="N332" s="849">
        <v>132</v>
      </c>
      <c r="O332" s="849">
        <v>18744</v>
      </c>
      <c r="P332" s="837">
        <v>0.94285714285714284</v>
      </c>
      <c r="Q332" s="850">
        <v>142</v>
      </c>
    </row>
    <row r="333" spans="1:17" ht="14.4" customHeight="1" x14ac:dyDescent="0.3">
      <c r="A333" s="831" t="s">
        <v>6844</v>
      </c>
      <c r="B333" s="832" t="s">
        <v>6845</v>
      </c>
      <c r="C333" s="832" t="s">
        <v>4959</v>
      </c>
      <c r="D333" s="832" t="s">
        <v>6866</v>
      </c>
      <c r="E333" s="832" t="s">
        <v>6865</v>
      </c>
      <c r="F333" s="849">
        <v>149</v>
      </c>
      <c r="G333" s="849">
        <v>11622</v>
      </c>
      <c r="H333" s="849">
        <v>1</v>
      </c>
      <c r="I333" s="849">
        <v>78</v>
      </c>
      <c r="J333" s="849">
        <v>149</v>
      </c>
      <c r="K333" s="849">
        <v>11622</v>
      </c>
      <c r="L333" s="849">
        <v>1</v>
      </c>
      <c r="M333" s="849">
        <v>78</v>
      </c>
      <c r="N333" s="849">
        <v>119</v>
      </c>
      <c r="O333" s="849">
        <v>9282</v>
      </c>
      <c r="P333" s="837">
        <v>0.79865771812080533</v>
      </c>
      <c r="Q333" s="850">
        <v>78</v>
      </c>
    </row>
    <row r="334" spans="1:17" ht="14.4" customHeight="1" x14ac:dyDescent="0.3">
      <c r="A334" s="831" t="s">
        <v>6844</v>
      </c>
      <c r="B334" s="832" t="s">
        <v>6845</v>
      </c>
      <c r="C334" s="832" t="s">
        <v>4959</v>
      </c>
      <c r="D334" s="832" t="s">
        <v>6867</v>
      </c>
      <c r="E334" s="832" t="s">
        <v>6868</v>
      </c>
      <c r="F334" s="849">
        <v>160</v>
      </c>
      <c r="G334" s="849">
        <v>49120</v>
      </c>
      <c r="H334" s="849">
        <v>1.1290137219298044</v>
      </c>
      <c r="I334" s="849">
        <v>307</v>
      </c>
      <c r="J334" s="849">
        <v>139</v>
      </c>
      <c r="K334" s="849">
        <v>43507</v>
      </c>
      <c r="L334" s="849">
        <v>1</v>
      </c>
      <c r="M334" s="849">
        <v>313</v>
      </c>
      <c r="N334" s="849">
        <v>132</v>
      </c>
      <c r="O334" s="849">
        <v>41448</v>
      </c>
      <c r="P334" s="837">
        <v>0.9526742822994001</v>
      </c>
      <c r="Q334" s="850">
        <v>314</v>
      </c>
    </row>
    <row r="335" spans="1:17" ht="14.4" customHeight="1" x14ac:dyDescent="0.3">
      <c r="A335" s="831" t="s">
        <v>6844</v>
      </c>
      <c r="B335" s="832" t="s">
        <v>6845</v>
      </c>
      <c r="C335" s="832" t="s">
        <v>4959</v>
      </c>
      <c r="D335" s="832" t="s">
        <v>6869</v>
      </c>
      <c r="E335" s="832" t="s">
        <v>6870</v>
      </c>
      <c r="F335" s="849"/>
      <c r="G335" s="849"/>
      <c r="H335" s="849"/>
      <c r="I335" s="849"/>
      <c r="J335" s="849">
        <v>1</v>
      </c>
      <c r="K335" s="849">
        <v>488</v>
      </c>
      <c r="L335" s="849">
        <v>1</v>
      </c>
      <c r="M335" s="849">
        <v>488</v>
      </c>
      <c r="N335" s="849"/>
      <c r="O335" s="849"/>
      <c r="P335" s="837"/>
      <c r="Q335" s="850"/>
    </row>
    <row r="336" spans="1:17" ht="14.4" customHeight="1" x14ac:dyDescent="0.3">
      <c r="A336" s="831" t="s">
        <v>6844</v>
      </c>
      <c r="B336" s="832" t="s">
        <v>6845</v>
      </c>
      <c r="C336" s="832" t="s">
        <v>4959</v>
      </c>
      <c r="D336" s="832" t="s">
        <v>6871</v>
      </c>
      <c r="E336" s="832" t="s">
        <v>6872</v>
      </c>
      <c r="F336" s="849">
        <v>36</v>
      </c>
      <c r="G336" s="849">
        <v>5796</v>
      </c>
      <c r="H336" s="849">
        <v>0.77300613496932513</v>
      </c>
      <c r="I336" s="849">
        <v>161</v>
      </c>
      <c r="J336" s="849">
        <v>46</v>
      </c>
      <c r="K336" s="849">
        <v>7498</v>
      </c>
      <c r="L336" s="849">
        <v>1</v>
      </c>
      <c r="M336" s="849">
        <v>163</v>
      </c>
      <c r="N336" s="849">
        <v>160</v>
      </c>
      <c r="O336" s="849">
        <v>26080</v>
      </c>
      <c r="P336" s="837">
        <v>3.4782608695652173</v>
      </c>
      <c r="Q336" s="850">
        <v>163</v>
      </c>
    </row>
    <row r="337" spans="1:17" ht="14.4" customHeight="1" x14ac:dyDescent="0.3">
      <c r="A337" s="831" t="s">
        <v>6844</v>
      </c>
      <c r="B337" s="832" t="s">
        <v>6845</v>
      </c>
      <c r="C337" s="832" t="s">
        <v>4959</v>
      </c>
      <c r="D337" s="832" t="s">
        <v>6873</v>
      </c>
      <c r="E337" s="832" t="s">
        <v>6847</v>
      </c>
      <c r="F337" s="849">
        <v>455</v>
      </c>
      <c r="G337" s="849">
        <v>32305</v>
      </c>
      <c r="H337" s="849">
        <v>1.0997072440087146</v>
      </c>
      <c r="I337" s="849">
        <v>71</v>
      </c>
      <c r="J337" s="849">
        <v>408</v>
      </c>
      <c r="K337" s="849">
        <v>29376</v>
      </c>
      <c r="L337" s="849">
        <v>1</v>
      </c>
      <c r="M337" s="849">
        <v>72</v>
      </c>
      <c r="N337" s="849">
        <v>346</v>
      </c>
      <c r="O337" s="849">
        <v>24912</v>
      </c>
      <c r="P337" s="837">
        <v>0.84803921568627449</v>
      </c>
      <c r="Q337" s="850">
        <v>72</v>
      </c>
    </row>
    <row r="338" spans="1:17" ht="14.4" customHeight="1" x14ac:dyDescent="0.3">
      <c r="A338" s="831" t="s">
        <v>6844</v>
      </c>
      <c r="B338" s="832" t="s">
        <v>6845</v>
      </c>
      <c r="C338" s="832" t="s">
        <v>4959</v>
      </c>
      <c r="D338" s="832" t="s">
        <v>6874</v>
      </c>
      <c r="E338" s="832" t="s">
        <v>6875</v>
      </c>
      <c r="F338" s="849">
        <v>1</v>
      </c>
      <c r="G338" s="849">
        <v>220</v>
      </c>
      <c r="H338" s="849"/>
      <c r="I338" s="849">
        <v>220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6844</v>
      </c>
      <c r="B339" s="832" t="s">
        <v>6845</v>
      </c>
      <c r="C339" s="832" t="s">
        <v>4959</v>
      </c>
      <c r="D339" s="832" t="s">
        <v>6876</v>
      </c>
      <c r="E339" s="832" t="s">
        <v>6877</v>
      </c>
      <c r="F339" s="849">
        <v>16</v>
      </c>
      <c r="G339" s="849">
        <v>19120</v>
      </c>
      <c r="H339" s="849">
        <v>0.98678777869529311</v>
      </c>
      <c r="I339" s="849">
        <v>1195</v>
      </c>
      <c r="J339" s="849">
        <v>16</v>
      </c>
      <c r="K339" s="849">
        <v>19376</v>
      </c>
      <c r="L339" s="849">
        <v>1</v>
      </c>
      <c r="M339" s="849">
        <v>1211</v>
      </c>
      <c r="N339" s="849">
        <v>12</v>
      </c>
      <c r="O339" s="849">
        <v>14532</v>
      </c>
      <c r="P339" s="837">
        <v>0.75</v>
      </c>
      <c r="Q339" s="850">
        <v>1211</v>
      </c>
    </row>
    <row r="340" spans="1:17" ht="14.4" customHeight="1" x14ac:dyDescent="0.3">
      <c r="A340" s="831" t="s">
        <v>6844</v>
      </c>
      <c r="B340" s="832" t="s">
        <v>6845</v>
      </c>
      <c r="C340" s="832" t="s">
        <v>4959</v>
      </c>
      <c r="D340" s="832" t="s">
        <v>6878</v>
      </c>
      <c r="E340" s="832" t="s">
        <v>6879</v>
      </c>
      <c r="F340" s="849">
        <v>13</v>
      </c>
      <c r="G340" s="849">
        <v>1430</v>
      </c>
      <c r="H340" s="849">
        <v>1.5679824561403508</v>
      </c>
      <c r="I340" s="849">
        <v>110</v>
      </c>
      <c r="J340" s="849">
        <v>8</v>
      </c>
      <c r="K340" s="849">
        <v>912</v>
      </c>
      <c r="L340" s="849">
        <v>1</v>
      </c>
      <c r="M340" s="849">
        <v>114</v>
      </c>
      <c r="N340" s="849">
        <v>9</v>
      </c>
      <c r="O340" s="849">
        <v>1026</v>
      </c>
      <c r="P340" s="837">
        <v>1.125</v>
      </c>
      <c r="Q340" s="850">
        <v>114</v>
      </c>
    </row>
    <row r="341" spans="1:17" ht="14.4" customHeight="1" x14ac:dyDescent="0.3">
      <c r="A341" s="831" t="s">
        <v>6844</v>
      </c>
      <c r="B341" s="832" t="s">
        <v>6845</v>
      </c>
      <c r="C341" s="832" t="s">
        <v>4959</v>
      </c>
      <c r="D341" s="832" t="s">
        <v>6880</v>
      </c>
      <c r="E341" s="832" t="s">
        <v>6881</v>
      </c>
      <c r="F341" s="849">
        <v>2</v>
      </c>
      <c r="G341" s="849">
        <v>646</v>
      </c>
      <c r="H341" s="849">
        <v>1.8670520231213872</v>
      </c>
      <c r="I341" s="849">
        <v>323</v>
      </c>
      <c r="J341" s="849">
        <v>1</v>
      </c>
      <c r="K341" s="849">
        <v>346</v>
      </c>
      <c r="L341" s="849">
        <v>1</v>
      </c>
      <c r="M341" s="849">
        <v>346</v>
      </c>
      <c r="N341" s="849"/>
      <c r="O341" s="849"/>
      <c r="P341" s="837"/>
      <c r="Q341" s="850"/>
    </row>
    <row r="342" spans="1:17" ht="14.4" customHeight="1" x14ac:dyDescent="0.3">
      <c r="A342" s="831" t="s">
        <v>6844</v>
      </c>
      <c r="B342" s="832" t="s">
        <v>6845</v>
      </c>
      <c r="C342" s="832" t="s">
        <v>4959</v>
      </c>
      <c r="D342" s="832" t="s">
        <v>6882</v>
      </c>
      <c r="E342" s="832" t="s">
        <v>6883</v>
      </c>
      <c r="F342" s="849"/>
      <c r="G342" s="849"/>
      <c r="H342" s="849"/>
      <c r="I342" s="849"/>
      <c r="J342" s="849">
        <v>1</v>
      </c>
      <c r="K342" s="849">
        <v>301</v>
      </c>
      <c r="L342" s="849">
        <v>1</v>
      </c>
      <c r="M342" s="849">
        <v>301</v>
      </c>
      <c r="N342" s="849"/>
      <c r="O342" s="849"/>
      <c r="P342" s="837"/>
      <c r="Q342" s="850"/>
    </row>
    <row r="343" spans="1:17" ht="14.4" customHeight="1" x14ac:dyDescent="0.3">
      <c r="A343" s="831" t="s">
        <v>6844</v>
      </c>
      <c r="B343" s="832" t="s">
        <v>6845</v>
      </c>
      <c r="C343" s="832" t="s">
        <v>4959</v>
      </c>
      <c r="D343" s="832" t="s">
        <v>6884</v>
      </c>
      <c r="E343" s="832" t="s">
        <v>6885</v>
      </c>
      <c r="F343" s="849">
        <v>1</v>
      </c>
      <c r="G343" s="849">
        <v>27</v>
      </c>
      <c r="H343" s="849"/>
      <c r="I343" s="849">
        <v>27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6886</v>
      </c>
      <c r="B344" s="832" t="s">
        <v>6887</v>
      </c>
      <c r="C344" s="832" t="s">
        <v>4959</v>
      </c>
      <c r="D344" s="832" t="s">
        <v>6888</v>
      </c>
      <c r="E344" s="832" t="s">
        <v>6889</v>
      </c>
      <c r="F344" s="849">
        <v>44</v>
      </c>
      <c r="G344" s="849">
        <v>2376</v>
      </c>
      <c r="H344" s="849">
        <v>0.3251231527093596</v>
      </c>
      <c r="I344" s="849">
        <v>54</v>
      </c>
      <c r="J344" s="849">
        <v>126</v>
      </c>
      <c r="K344" s="849">
        <v>7308</v>
      </c>
      <c r="L344" s="849">
        <v>1</v>
      </c>
      <c r="M344" s="849">
        <v>58</v>
      </c>
      <c r="N344" s="849">
        <v>25</v>
      </c>
      <c r="O344" s="849">
        <v>1450</v>
      </c>
      <c r="P344" s="837">
        <v>0.1984126984126984</v>
      </c>
      <c r="Q344" s="850">
        <v>58</v>
      </c>
    </row>
    <row r="345" spans="1:17" ht="14.4" customHeight="1" x14ac:dyDescent="0.3">
      <c r="A345" s="831" t="s">
        <v>6886</v>
      </c>
      <c r="B345" s="832" t="s">
        <v>6887</v>
      </c>
      <c r="C345" s="832" t="s">
        <v>4959</v>
      </c>
      <c r="D345" s="832" t="s">
        <v>6890</v>
      </c>
      <c r="E345" s="832" t="s">
        <v>6891</v>
      </c>
      <c r="F345" s="849">
        <v>60</v>
      </c>
      <c r="G345" s="849">
        <v>7380</v>
      </c>
      <c r="H345" s="849">
        <v>0.30288106377739471</v>
      </c>
      <c r="I345" s="849">
        <v>123</v>
      </c>
      <c r="J345" s="849">
        <v>186</v>
      </c>
      <c r="K345" s="849">
        <v>24366</v>
      </c>
      <c r="L345" s="849">
        <v>1</v>
      </c>
      <c r="M345" s="849">
        <v>131</v>
      </c>
      <c r="N345" s="849">
        <v>26</v>
      </c>
      <c r="O345" s="849">
        <v>3406</v>
      </c>
      <c r="P345" s="837">
        <v>0.13978494623655913</v>
      </c>
      <c r="Q345" s="850">
        <v>131</v>
      </c>
    </row>
    <row r="346" spans="1:17" ht="14.4" customHeight="1" x14ac:dyDescent="0.3">
      <c r="A346" s="831" t="s">
        <v>6886</v>
      </c>
      <c r="B346" s="832" t="s">
        <v>6887</v>
      </c>
      <c r="C346" s="832" t="s">
        <v>4959</v>
      </c>
      <c r="D346" s="832" t="s">
        <v>6892</v>
      </c>
      <c r="E346" s="832" t="s">
        <v>6893</v>
      </c>
      <c r="F346" s="849">
        <v>1</v>
      </c>
      <c r="G346" s="849">
        <v>177</v>
      </c>
      <c r="H346" s="849">
        <v>0.11706349206349206</v>
      </c>
      <c r="I346" s="849">
        <v>177</v>
      </c>
      <c r="J346" s="849">
        <v>8</v>
      </c>
      <c r="K346" s="849">
        <v>1512</v>
      </c>
      <c r="L346" s="849">
        <v>1</v>
      </c>
      <c r="M346" s="849">
        <v>189</v>
      </c>
      <c r="N346" s="849">
        <v>2</v>
      </c>
      <c r="O346" s="849">
        <v>378</v>
      </c>
      <c r="P346" s="837">
        <v>0.25</v>
      </c>
      <c r="Q346" s="850">
        <v>189</v>
      </c>
    </row>
    <row r="347" spans="1:17" ht="14.4" customHeight="1" x14ac:dyDescent="0.3">
      <c r="A347" s="831" t="s">
        <v>6886</v>
      </c>
      <c r="B347" s="832" t="s">
        <v>6887</v>
      </c>
      <c r="C347" s="832" t="s">
        <v>4959</v>
      </c>
      <c r="D347" s="832" t="s">
        <v>6894</v>
      </c>
      <c r="E347" s="832" t="s">
        <v>6895</v>
      </c>
      <c r="F347" s="849">
        <v>2</v>
      </c>
      <c r="G347" s="849">
        <v>768</v>
      </c>
      <c r="H347" s="849">
        <v>0.1257985257985258</v>
      </c>
      <c r="I347" s="849">
        <v>384</v>
      </c>
      <c r="J347" s="849">
        <v>15</v>
      </c>
      <c r="K347" s="849">
        <v>6105</v>
      </c>
      <c r="L347" s="849">
        <v>1</v>
      </c>
      <c r="M347" s="849">
        <v>407</v>
      </c>
      <c r="N347" s="849">
        <v>2</v>
      </c>
      <c r="O347" s="849">
        <v>816</v>
      </c>
      <c r="P347" s="837">
        <v>0.13366093366093365</v>
      </c>
      <c r="Q347" s="850">
        <v>408</v>
      </c>
    </row>
    <row r="348" spans="1:17" ht="14.4" customHeight="1" x14ac:dyDescent="0.3">
      <c r="A348" s="831" t="s">
        <v>6886</v>
      </c>
      <c r="B348" s="832" t="s">
        <v>6887</v>
      </c>
      <c r="C348" s="832" t="s">
        <v>4959</v>
      </c>
      <c r="D348" s="832" t="s">
        <v>6896</v>
      </c>
      <c r="E348" s="832" t="s">
        <v>6897</v>
      </c>
      <c r="F348" s="849">
        <v>10</v>
      </c>
      <c r="G348" s="849">
        <v>1720</v>
      </c>
      <c r="H348" s="849">
        <v>0.33134270853400116</v>
      </c>
      <c r="I348" s="849">
        <v>172</v>
      </c>
      <c r="J348" s="849">
        <v>29</v>
      </c>
      <c r="K348" s="849">
        <v>5191</v>
      </c>
      <c r="L348" s="849">
        <v>1</v>
      </c>
      <c r="M348" s="849">
        <v>179</v>
      </c>
      <c r="N348" s="849">
        <v>6</v>
      </c>
      <c r="O348" s="849">
        <v>1080</v>
      </c>
      <c r="P348" s="837">
        <v>0.20805239838181469</v>
      </c>
      <c r="Q348" s="850">
        <v>180</v>
      </c>
    </row>
    <row r="349" spans="1:17" ht="14.4" customHeight="1" x14ac:dyDescent="0.3">
      <c r="A349" s="831" t="s">
        <v>6886</v>
      </c>
      <c r="B349" s="832" t="s">
        <v>6887</v>
      </c>
      <c r="C349" s="832" t="s">
        <v>4959</v>
      </c>
      <c r="D349" s="832" t="s">
        <v>6898</v>
      </c>
      <c r="E349" s="832" t="s">
        <v>6899</v>
      </c>
      <c r="F349" s="849">
        <v>3</v>
      </c>
      <c r="G349" s="849">
        <v>1599</v>
      </c>
      <c r="H349" s="849">
        <v>0.25547212014698834</v>
      </c>
      <c r="I349" s="849">
        <v>533</v>
      </c>
      <c r="J349" s="849">
        <v>11</v>
      </c>
      <c r="K349" s="849">
        <v>6259</v>
      </c>
      <c r="L349" s="849">
        <v>1</v>
      </c>
      <c r="M349" s="849">
        <v>569</v>
      </c>
      <c r="N349" s="849">
        <v>4</v>
      </c>
      <c r="O349" s="849">
        <v>2276</v>
      </c>
      <c r="P349" s="837">
        <v>0.36363636363636365</v>
      </c>
      <c r="Q349" s="850">
        <v>569</v>
      </c>
    </row>
    <row r="350" spans="1:17" ht="14.4" customHeight="1" x14ac:dyDescent="0.3">
      <c r="A350" s="831" t="s">
        <v>6886</v>
      </c>
      <c r="B350" s="832" t="s">
        <v>6887</v>
      </c>
      <c r="C350" s="832" t="s">
        <v>4959</v>
      </c>
      <c r="D350" s="832" t="s">
        <v>6900</v>
      </c>
      <c r="E350" s="832" t="s">
        <v>6901</v>
      </c>
      <c r="F350" s="849">
        <v>18</v>
      </c>
      <c r="G350" s="849">
        <v>5796</v>
      </c>
      <c r="H350" s="849">
        <v>0.37611940298507462</v>
      </c>
      <c r="I350" s="849">
        <v>322</v>
      </c>
      <c r="J350" s="849">
        <v>46</v>
      </c>
      <c r="K350" s="849">
        <v>15410</v>
      </c>
      <c r="L350" s="849">
        <v>1</v>
      </c>
      <c r="M350" s="849">
        <v>335</v>
      </c>
      <c r="N350" s="849">
        <v>17</v>
      </c>
      <c r="O350" s="849">
        <v>5712</v>
      </c>
      <c r="P350" s="837">
        <v>0.37066839714471123</v>
      </c>
      <c r="Q350" s="850">
        <v>336</v>
      </c>
    </row>
    <row r="351" spans="1:17" ht="14.4" customHeight="1" x14ac:dyDescent="0.3">
      <c r="A351" s="831" t="s">
        <v>6886</v>
      </c>
      <c r="B351" s="832" t="s">
        <v>6887</v>
      </c>
      <c r="C351" s="832" t="s">
        <v>4959</v>
      </c>
      <c r="D351" s="832" t="s">
        <v>6902</v>
      </c>
      <c r="E351" s="832" t="s">
        <v>6903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918</v>
      </c>
      <c r="P351" s="837"/>
      <c r="Q351" s="850">
        <v>459</v>
      </c>
    </row>
    <row r="352" spans="1:17" ht="14.4" customHeight="1" x14ac:dyDescent="0.3">
      <c r="A352" s="831" t="s">
        <v>6886</v>
      </c>
      <c r="B352" s="832" t="s">
        <v>6887</v>
      </c>
      <c r="C352" s="832" t="s">
        <v>4959</v>
      </c>
      <c r="D352" s="832" t="s">
        <v>6904</v>
      </c>
      <c r="E352" s="832" t="s">
        <v>6905</v>
      </c>
      <c r="F352" s="849">
        <v>23</v>
      </c>
      <c r="G352" s="849">
        <v>7843</v>
      </c>
      <c r="H352" s="849">
        <v>0.8025992632009824</v>
      </c>
      <c r="I352" s="849">
        <v>341</v>
      </c>
      <c r="J352" s="849">
        <v>28</v>
      </c>
      <c r="K352" s="849">
        <v>9772</v>
      </c>
      <c r="L352" s="849">
        <v>1</v>
      </c>
      <c r="M352" s="849">
        <v>349</v>
      </c>
      <c r="N352" s="849">
        <v>27</v>
      </c>
      <c r="O352" s="849">
        <v>9423</v>
      </c>
      <c r="P352" s="837">
        <v>0.9642857142857143</v>
      </c>
      <c r="Q352" s="850">
        <v>349</v>
      </c>
    </row>
    <row r="353" spans="1:17" ht="14.4" customHeight="1" x14ac:dyDescent="0.3">
      <c r="A353" s="831" t="s">
        <v>6886</v>
      </c>
      <c r="B353" s="832" t="s">
        <v>6887</v>
      </c>
      <c r="C353" s="832" t="s">
        <v>4959</v>
      </c>
      <c r="D353" s="832" t="s">
        <v>6238</v>
      </c>
      <c r="E353" s="832" t="s">
        <v>6239</v>
      </c>
      <c r="F353" s="849">
        <v>1</v>
      </c>
      <c r="G353" s="849">
        <v>109</v>
      </c>
      <c r="H353" s="849">
        <v>0.10351377018043685</v>
      </c>
      <c r="I353" s="849">
        <v>109</v>
      </c>
      <c r="J353" s="849">
        <v>9</v>
      </c>
      <c r="K353" s="849">
        <v>1053</v>
      </c>
      <c r="L353" s="849">
        <v>1</v>
      </c>
      <c r="M353" s="849">
        <v>117</v>
      </c>
      <c r="N353" s="849"/>
      <c r="O353" s="849"/>
      <c r="P353" s="837"/>
      <c r="Q353" s="850"/>
    </row>
    <row r="354" spans="1:17" ht="14.4" customHeight="1" x14ac:dyDescent="0.3">
      <c r="A354" s="831" t="s">
        <v>6886</v>
      </c>
      <c r="B354" s="832" t="s">
        <v>6887</v>
      </c>
      <c r="C354" s="832" t="s">
        <v>4959</v>
      </c>
      <c r="D354" s="832" t="s">
        <v>6906</v>
      </c>
      <c r="E354" s="832" t="s">
        <v>6907</v>
      </c>
      <c r="F354" s="849">
        <v>1</v>
      </c>
      <c r="G354" s="849">
        <v>376</v>
      </c>
      <c r="H354" s="849">
        <v>0.32385874246339363</v>
      </c>
      <c r="I354" s="849">
        <v>376</v>
      </c>
      <c r="J354" s="849">
        <v>3</v>
      </c>
      <c r="K354" s="849">
        <v>1161</v>
      </c>
      <c r="L354" s="849">
        <v>1</v>
      </c>
      <c r="M354" s="849">
        <v>387</v>
      </c>
      <c r="N354" s="849"/>
      <c r="O354" s="849"/>
      <c r="P354" s="837"/>
      <c r="Q354" s="850"/>
    </row>
    <row r="355" spans="1:17" ht="14.4" customHeight="1" x14ac:dyDescent="0.3">
      <c r="A355" s="831" t="s">
        <v>6886</v>
      </c>
      <c r="B355" s="832" t="s">
        <v>6887</v>
      </c>
      <c r="C355" s="832" t="s">
        <v>4959</v>
      </c>
      <c r="D355" s="832" t="s">
        <v>6908</v>
      </c>
      <c r="E355" s="832" t="s">
        <v>6909</v>
      </c>
      <c r="F355" s="849">
        <v>1</v>
      </c>
      <c r="G355" s="849">
        <v>37</v>
      </c>
      <c r="H355" s="849">
        <v>0.16228070175438597</v>
      </c>
      <c r="I355" s="849">
        <v>37</v>
      </c>
      <c r="J355" s="849">
        <v>6</v>
      </c>
      <c r="K355" s="849">
        <v>228</v>
      </c>
      <c r="L355" s="849">
        <v>1</v>
      </c>
      <c r="M355" s="849">
        <v>38</v>
      </c>
      <c r="N355" s="849"/>
      <c r="O355" s="849"/>
      <c r="P355" s="837"/>
      <c r="Q355" s="850"/>
    </row>
    <row r="356" spans="1:17" ht="14.4" customHeight="1" x14ac:dyDescent="0.3">
      <c r="A356" s="831" t="s">
        <v>6886</v>
      </c>
      <c r="B356" s="832" t="s">
        <v>6887</v>
      </c>
      <c r="C356" s="832" t="s">
        <v>4959</v>
      </c>
      <c r="D356" s="832" t="s">
        <v>6240</v>
      </c>
      <c r="E356" s="832" t="s">
        <v>6241</v>
      </c>
      <c r="F356" s="849">
        <v>1</v>
      </c>
      <c r="G356" s="849">
        <v>676</v>
      </c>
      <c r="H356" s="849">
        <v>0.32007575757575757</v>
      </c>
      <c r="I356" s="849">
        <v>676</v>
      </c>
      <c r="J356" s="849">
        <v>3</v>
      </c>
      <c r="K356" s="849">
        <v>2112</v>
      </c>
      <c r="L356" s="849">
        <v>1</v>
      </c>
      <c r="M356" s="849">
        <v>704</v>
      </c>
      <c r="N356" s="849"/>
      <c r="O356" s="849"/>
      <c r="P356" s="837"/>
      <c r="Q356" s="850"/>
    </row>
    <row r="357" spans="1:17" ht="14.4" customHeight="1" x14ac:dyDescent="0.3">
      <c r="A357" s="831" t="s">
        <v>6886</v>
      </c>
      <c r="B357" s="832" t="s">
        <v>6887</v>
      </c>
      <c r="C357" s="832" t="s">
        <v>4959</v>
      </c>
      <c r="D357" s="832" t="s">
        <v>6910</v>
      </c>
      <c r="E357" s="832" t="s">
        <v>6911</v>
      </c>
      <c r="F357" s="849">
        <v>36</v>
      </c>
      <c r="G357" s="849">
        <v>10260</v>
      </c>
      <c r="H357" s="849">
        <v>0.40662650602409639</v>
      </c>
      <c r="I357" s="849">
        <v>285</v>
      </c>
      <c r="J357" s="849">
        <v>83</v>
      </c>
      <c r="K357" s="849">
        <v>25232</v>
      </c>
      <c r="L357" s="849">
        <v>1</v>
      </c>
      <c r="M357" s="849">
        <v>304</v>
      </c>
      <c r="N357" s="849">
        <v>29</v>
      </c>
      <c r="O357" s="849">
        <v>8845</v>
      </c>
      <c r="P357" s="837">
        <v>0.35054692454026631</v>
      </c>
      <c r="Q357" s="850">
        <v>305</v>
      </c>
    </row>
    <row r="358" spans="1:17" ht="14.4" customHeight="1" x14ac:dyDescent="0.3">
      <c r="A358" s="831" t="s">
        <v>6886</v>
      </c>
      <c r="B358" s="832" t="s">
        <v>6887</v>
      </c>
      <c r="C358" s="832" t="s">
        <v>4959</v>
      </c>
      <c r="D358" s="832" t="s">
        <v>6912</v>
      </c>
      <c r="E358" s="832" t="s">
        <v>6913</v>
      </c>
      <c r="F358" s="849">
        <v>19</v>
      </c>
      <c r="G358" s="849">
        <v>8778</v>
      </c>
      <c r="H358" s="849">
        <v>0.27764423076923078</v>
      </c>
      <c r="I358" s="849">
        <v>462</v>
      </c>
      <c r="J358" s="849">
        <v>64</v>
      </c>
      <c r="K358" s="849">
        <v>31616</v>
      </c>
      <c r="L358" s="849">
        <v>1</v>
      </c>
      <c r="M358" s="849">
        <v>494</v>
      </c>
      <c r="N358" s="849">
        <v>17</v>
      </c>
      <c r="O358" s="849">
        <v>8398</v>
      </c>
      <c r="P358" s="837">
        <v>0.265625</v>
      </c>
      <c r="Q358" s="850">
        <v>494</v>
      </c>
    </row>
    <row r="359" spans="1:17" ht="14.4" customHeight="1" x14ac:dyDescent="0.3">
      <c r="A359" s="831" t="s">
        <v>6886</v>
      </c>
      <c r="B359" s="832" t="s">
        <v>6887</v>
      </c>
      <c r="C359" s="832" t="s">
        <v>4959</v>
      </c>
      <c r="D359" s="832" t="s">
        <v>6914</v>
      </c>
      <c r="E359" s="832" t="s">
        <v>6915</v>
      </c>
      <c r="F359" s="849">
        <v>55</v>
      </c>
      <c r="G359" s="849">
        <v>19580</v>
      </c>
      <c r="H359" s="849">
        <v>0.40706860706860709</v>
      </c>
      <c r="I359" s="849">
        <v>356</v>
      </c>
      <c r="J359" s="849">
        <v>130</v>
      </c>
      <c r="K359" s="849">
        <v>48100</v>
      </c>
      <c r="L359" s="849">
        <v>1</v>
      </c>
      <c r="M359" s="849">
        <v>370</v>
      </c>
      <c r="N359" s="849">
        <v>41</v>
      </c>
      <c r="O359" s="849">
        <v>15170</v>
      </c>
      <c r="P359" s="837">
        <v>0.31538461538461537</v>
      </c>
      <c r="Q359" s="850">
        <v>370</v>
      </c>
    </row>
    <row r="360" spans="1:17" ht="14.4" customHeight="1" x14ac:dyDescent="0.3">
      <c r="A360" s="831" t="s">
        <v>6886</v>
      </c>
      <c r="B360" s="832" t="s">
        <v>6887</v>
      </c>
      <c r="C360" s="832" t="s">
        <v>4959</v>
      </c>
      <c r="D360" s="832" t="s">
        <v>6916</v>
      </c>
      <c r="E360" s="832" t="s">
        <v>6917</v>
      </c>
      <c r="F360" s="849">
        <v>2</v>
      </c>
      <c r="G360" s="849">
        <v>234</v>
      </c>
      <c r="H360" s="849">
        <v>0.23400000000000001</v>
      </c>
      <c r="I360" s="849">
        <v>117</v>
      </c>
      <c r="J360" s="849">
        <v>8</v>
      </c>
      <c r="K360" s="849">
        <v>1000</v>
      </c>
      <c r="L360" s="849">
        <v>1</v>
      </c>
      <c r="M360" s="849">
        <v>125</v>
      </c>
      <c r="N360" s="849"/>
      <c r="O360" s="849"/>
      <c r="P360" s="837"/>
      <c r="Q360" s="850"/>
    </row>
    <row r="361" spans="1:17" ht="14.4" customHeight="1" x14ac:dyDescent="0.3">
      <c r="A361" s="831" t="s">
        <v>6886</v>
      </c>
      <c r="B361" s="832" t="s">
        <v>6887</v>
      </c>
      <c r="C361" s="832" t="s">
        <v>4959</v>
      </c>
      <c r="D361" s="832" t="s">
        <v>6242</v>
      </c>
      <c r="E361" s="832" t="s">
        <v>6243</v>
      </c>
      <c r="F361" s="849">
        <v>1</v>
      </c>
      <c r="G361" s="849">
        <v>463</v>
      </c>
      <c r="H361" s="849">
        <v>7.7946127946127944E-2</v>
      </c>
      <c r="I361" s="849">
        <v>463</v>
      </c>
      <c r="J361" s="849">
        <v>12</v>
      </c>
      <c r="K361" s="849">
        <v>5940</v>
      </c>
      <c r="L361" s="849">
        <v>1</v>
      </c>
      <c r="M361" s="849">
        <v>495</v>
      </c>
      <c r="N361" s="849"/>
      <c r="O361" s="849"/>
      <c r="P361" s="837"/>
      <c r="Q361" s="850"/>
    </row>
    <row r="362" spans="1:17" ht="14.4" customHeight="1" x14ac:dyDescent="0.3">
      <c r="A362" s="831" t="s">
        <v>6886</v>
      </c>
      <c r="B362" s="832" t="s">
        <v>6887</v>
      </c>
      <c r="C362" s="832" t="s">
        <v>4959</v>
      </c>
      <c r="D362" s="832" t="s">
        <v>6276</v>
      </c>
      <c r="E362" s="832" t="s">
        <v>6277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1285</v>
      </c>
      <c r="P362" s="837"/>
      <c r="Q362" s="850">
        <v>1285</v>
      </c>
    </row>
    <row r="363" spans="1:17" ht="14.4" customHeight="1" x14ac:dyDescent="0.3">
      <c r="A363" s="831" t="s">
        <v>6886</v>
      </c>
      <c r="B363" s="832" t="s">
        <v>6887</v>
      </c>
      <c r="C363" s="832" t="s">
        <v>4959</v>
      </c>
      <c r="D363" s="832" t="s">
        <v>6918</v>
      </c>
      <c r="E363" s="832" t="s">
        <v>6919</v>
      </c>
      <c r="F363" s="849">
        <v>8</v>
      </c>
      <c r="G363" s="849">
        <v>3496</v>
      </c>
      <c r="H363" s="849">
        <v>0.30666666666666664</v>
      </c>
      <c r="I363" s="849">
        <v>437</v>
      </c>
      <c r="J363" s="849">
        <v>25</v>
      </c>
      <c r="K363" s="849">
        <v>11400</v>
      </c>
      <c r="L363" s="849">
        <v>1</v>
      </c>
      <c r="M363" s="849">
        <v>456</v>
      </c>
      <c r="N363" s="849">
        <v>13</v>
      </c>
      <c r="O363" s="849">
        <v>5928</v>
      </c>
      <c r="P363" s="837">
        <v>0.52</v>
      </c>
      <c r="Q363" s="850">
        <v>456</v>
      </c>
    </row>
    <row r="364" spans="1:17" ht="14.4" customHeight="1" x14ac:dyDescent="0.3">
      <c r="A364" s="831" t="s">
        <v>6886</v>
      </c>
      <c r="B364" s="832" t="s">
        <v>6887</v>
      </c>
      <c r="C364" s="832" t="s">
        <v>4959</v>
      </c>
      <c r="D364" s="832" t="s">
        <v>6920</v>
      </c>
      <c r="E364" s="832" t="s">
        <v>6921</v>
      </c>
      <c r="F364" s="849">
        <v>8</v>
      </c>
      <c r="G364" s="849">
        <v>432</v>
      </c>
      <c r="H364" s="849">
        <v>0.53201970443349755</v>
      </c>
      <c r="I364" s="849">
        <v>54</v>
      </c>
      <c r="J364" s="849">
        <v>14</v>
      </c>
      <c r="K364" s="849">
        <v>812</v>
      </c>
      <c r="L364" s="849">
        <v>1</v>
      </c>
      <c r="M364" s="849">
        <v>58</v>
      </c>
      <c r="N364" s="849">
        <v>8</v>
      </c>
      <c r="O364" s="849">
        <v>464</v>
      </c>
      <c r="P364" s="837">
        <v>0.5714285714285714</v>
      </c>
      <c r="Q364" s="850">
        <v>58</v>
      </c>
    </row>
    <row r="365" spans="1:17" ht="14.4" customHeight="1" x14ac:dyDescent="0.3">
      <c r="A365" s="831" t="s">
        <v>6886</v>
      </c>
      <c r="B365" s="832" t="s">
        <v>6887</v>
      </c>
      <c r="C365" s="832" t="s">
        <v>4959</v>
      </c>
      <c r="D365" s="832" t="s">
        <v>6922</v>
      </c>
      <c r="E365" s="832" t="s">
        <v>6923</v>
      </c>
      <c r="F365" s="849"/>
      <c r="G365" s="849"/>
      <c r="H365" s="849"/>
      <c r="I365" s="849"/>
      <c r="J365" s="849">
        <v>4</v>
      </c>
      <c r="K365" s="849">
        <v>8692</v>
      </c>
      <c r="L365" s="849">
        <v>1</v>
      </c>
      <c r="M365" s="849">
        <v>2173</v>
      </c>
      <c r="N365" s="849"/>
      <c r="O365" s="849"/>
      <c r="P365" s="837"/>
      <c r="Q365" s="850"/>
    </row>
    <row r="366" spans="1:17" ht="14.4" customHeight="1" x14ac:dyDescent="0.3">
      <c r="A366" s="831" t="s">
        <v>6886</v>
      </c>
      <c r="B366" s="832" t="s">
        <v>6887</v>
      </c>
      <c r="C366" s="832" t="s">
        <v>4959</v>
      </c>
      <c r="D366" s="832" t="s">
        <v>6924</v>
      </c>
      <c r="E366" s="832" t="s">
        <v>6925</v>
      </c>
      <c r="F366" s="849"/>
      <c r="G366" s="849"/>
      <c r="H366" s="849"/>
      <c r="I366" s="849"/>
      <c r="J366" s="849"/>
      <c r="K366" s="849"/>
      <c r="L366" s="849"/>
      <c r="M366" s="849"/>
      <c r="N366" s="849">
        <v>4</v>
      </c>
      <c r="O366" s="849">
        <v>39048</v>
      </c>
      <c r="P366" s="837"/>
      <c r="Q366" s="850">
        <v>9762</v>
      </c>
    </row>
    <row r="367" spans="1:17" ht="14.4" customHeight="1" x14ac:dyDescent="0.3">
      <c r="A367" s="831" t="s">
        <v>6886</v>
      </c>
      <c r="B367" s="832" t="s">
        <v>6887</v>
      </c>
      <c r="C367" s="832" t="s">
        <v>4959</v>
      </c>
      <c r="D367" s="832" t="s">
        <v>6926</v>
      </c>
      <c r="E367" s="832" t="s">
        <v>6927</v>
      </c>
      <c r="F367" s="849">
        <v>281</v>
      </c>
      <c r="G367" s="849">
        <v>47489</v>
      </c>
      <c r="H367" s="849">
        <v>0.36327404857525342</v>
      </c>
      <c r="I367" s="849">
        <v>169</v>
      </c>
      <c r="J367" s="849">
        <v>747</v>
      </c>
      <c r="K367" s="849">
        <v>130725</v>
      </c>
      <c r="L367" s="849">
        <v>1</v>
      </c>
      <c r="M367" s="849">
        <v>175</v>
      </c>
      <c r="N367" s="849">
        <v>276</v>
      </c>
      <c r="O367" s="849">
        <v>48576</v>
      </c>
      <c r="P367" s="837">
        <v>0.37158921399885253</v>
      </c>
      <c r="Q367" s="850">
        <v>176</v>
      </c>
    </row>
    <row r="368" spans="1:17" ht="14.4" customHeight="1" x14ac:dyDescent="0.3">
      <c r="A368" s="831" t="s">
        <v>6886</v>
      </c>
      <c r="B368" s="832" t="s">
        <v>6887</v>
      </c>
      <c r="C368" s="832" t="s">
        <v>4959</v>
      </c>
      <c r="D368" s="832" t="s">
        <v>6246</v>
      </c>
      <c r="E368" s="832" t="s">
        <v>6247</v>
      </c>
      <c r="F368" s="849">
        <v>2</v>
      </c>
      <c r="G368" s="849">
        <v>162</v>
      </c>
      <c r="H368" s="849">
        <v>0.23823529411764705</v>
      </c>
      <c r="I368" s="849">
        <v>81</v>
      </c>
      <c r="J368" s="849">
        <v>8</v>
      </c>
      <c r="K368" s="849">
        <v>680</v>
      </c>
      <c r="L368" s="849">
        <v>1</v>
      </c>
      <c r="M368" s="849">
        <v>85</v>
      </c>
      <c r="N368" s="849"/>
      <c r="O368" s="849"/>
      <c r="P368" s="837"/>
      <c r="Q368" s="850"/>
    </row>
    <row r="369" spans="1:17" ht="14.4" customHeight="1" x14ac:dyDescent="0.3">
      <c r="A369" s="831" t="s">
        <v>6886</v>
      </c>
      <c r="B369" s="832" t="s">
        <v>6887</v>
      </c>
      <c r="C369" s="832" t="s">
        <v>4959</v>
      </c>
      <c r="D369" s="832" t="s">
        <v>6928</v>
      </c>
      <c r="E369" s="832" t="s">
        <v>6929</v>
      </c>
      <c r="F369" s="849">
        <v>3</v>
      </c>
      <c r="G369" s="849">
        <v>489</v>
      </c>
      <c r="H369" s="849">
        <v>0.2893491124260355</v>
      </c>
      <c r="I369" s="849">
        <v>163</v>
      </c>
      <c r="J369" s="849">
        <v>10</v>
      </c>
      <c r="K369" s="849">
        <v>1690</v>
      </c>
      <c r="L369" s="849">
        <v>1</v>
      </c>
      <c r="M369" s="849">
        <v>169</v>
      </c>
      <c r="N369" s="849">
        <v>5</v>
      </c>
      <c r="O369" s="849">
        <v>850</v>
      </c>
      <c r="P369" s="837">
        <v>0.50295857988165682</v>
      </c>
      <c r="Q369" s="850">
        <v>170</v>
      </c>
    </row>
    <row r="370" spans="1:17" ht="14.4" customHeight="1" x14ac:dyDescent="0.3">
      <c r="A370" s="831" t="s">
        <v>6886</v>
      </c>
      <c r="B370" s="832" t="s">
        <v>6887</v>
      </c>
      <c r="C370" s="832" t="s">
        <v>4959</v>
      </c>
      <c r="D370" s="832" t="s">
        <v>6280</v>
      </c>
      <c r="E370" s="832" t="s">
        <v>6281</v>
      </c>
      <c r="F370" s="849"/>
      <c r="G370" s="849"/>
      <c r="H370" s="849"/>
      <c r="I370" s="849"/>
      <c r="J370" s="849"/>
      <c r="K370" s="849"/>
      <c r="L370" s="849"/>
      <c r="M370" s="849"/>
      <c r="N370" s="849">
        <v>4</v>
      </c>
      <c r="O370" s="849">
        <v>4048</v>
      </c>
      <c r="P370" s="837"/>
      <c r="Q370" s="850">
        <v>1012</v>
      </c>
    </row>
    <row r="371" spans="1:17" ht="14.4" customHeight="1" x14ac:dyDescent="0.3">
      <c r="A371" s="831" t="s">
        <v>6886</v>
      </c>
      <c r="B371" s="832" t="s">
        <v>6887</v>
      </c>
      <c r="C371" s="832" t="s">
        <v>4959</v>
      </c>
      <c r="D371" s="832" t="s">
        <v>6282</v>
      </c>
      <c r="E371" s="832" t="s">
        <v>6283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9188</v>
      </c>
      <c r="P371" s="837"/>
      <c r="Q371" s="850">
        <v>2297</v>
      </c>
    </row>
    <row r="372" spans="1:17" ht="14.4" customHeight="1" x14ac:dyDescent="0.3">
      <c r="A372" s="831" t="s">
        <v>6886</v>
      </c>
      <c r="B372" s="832" t="s">
        <v>6887</v>
      </c>
      <c r="C372" s="832" t="s">
        <v>4959</v>
      </c>
      <c r="D372" s="832" t="s">
        <v>6930</v>
      </c>
      <c r="E372" s="832" t="s">
        <v>6931</v>
      </c>
      <c r="F372" s="849">
        <v>1</v>
      </c>
      <c r="G372" s="849">
        <v>247</v>
      </c>
      <c r="H372" s="849">
        <v>0.23479087452471484</v>
      </c>
      <c r="I372" s="849">
        <v>247</v>
      </c>
      <c r="J372" s="849">
        <v>4</v>
      </c>
      <c r="K372" s="849">
        <v>1052</v>
      </c>
      <c r="L372" s="849">
        <v>1</v>
      </c>
      <c r="M372" s="849">
        <v>263</v>
      </c>
      <c r="N372" s="849"/>
      <c r="O372" s="849"/>
      <c r="P372" s="837"/>
      <c r="Q372" s="850"/>
    </row>
    <row r="373" spans="1:17" ht="14.4" customHeight="1" x14ac:dyDescent="0.3">
      <c r="A373" s="831" t="s">
        <v>6886</v>
      </c>
      <c r="B373" s="832" t="s">
        <v>6887</v>
      </c>
      <c r="C373" s="832" t="s">
        <v>4959</v>
      </c>
      <c r="D373" s="832" t="s">
        <v>6932</v>
      </c>
      <c r="E373" s="832" t="s">
        <v>6933</v>
      </c>
      <c r="F373" s="849">
        <v>1</v>
      </c>
      <c r="G373" s="849">
        <v>2012</v>
      </c>
      <c r="H373" s="849">
        <v>0.18892018779342723</v>
      </c>
      <c r="I373" s="849">
        <v>2012</v>
      </c>
      <c r="J373" s="849">
        <v>5</v>
      </c>
      <c r="K373" s="849">
        <v>10650</v>
      </c>
      <c r="L373" s="849">
        <v>1</v>
      </c>
      <c r="M373" s="849">
        <v>2130</v>
      </c>
      <c r="N373" s="849">
        <v>2</v>
      </c>
      <c r="O373" s="849">
        <v>4262</v>
      </c>
      <c r="P373" s="837">
        <v>0.40018779342723004</v>
      </c>
      <c r="Q373" s="850">
        <v>2131</v>
      </c>
    </row>
    <row r="374" spans="1:17" ht="14.4" customHeight="1" x14ac:dyDescent="0.3">
      <c r="A374" s="831" t="s">
        <v>6886</v>
      </c>
      <c r="B374" s="832" t="s">
        <v>6887</v>
      </c>
      <c r="C374" s="832" t="s">
        <v>4959</v>
      </c>
      <c r="D374" s="832" t="s">
        <v>6934</v>
      </c>
      <c r="E374" s="832" t="s">
        <v>6935</v>
      </c>
      <c r="F374" s="849">
        <v>1</v>
      </c>
      <c r="G374" s="849">
        <v>226</v>
      </c>
      <c r="H374" s="849">
        <v>8.4898572501878281E-2</v>
      </c>
      <c r="I374" s="849">
        <v>226</v>
      </c>
      <c r="J374" s="849">
        <v>11</v>
      </c>
      <c r="K374" s="849">
        <v>2662</v>
      </c>
      <c r="L374" s="849">
        <v>1</v>
      </c>
      <c r="M374" s="849">
        <v>242</v>
      </c>
      <c r="N374" s="849"/>
      <c r="O374" s="849"/>
      <c r="P374" s="837"/>
      <c r="Q374" s="850"/>
    </row>
    <row r="375" spans="1:17" ht="14.4" customHeight="1" x14ac:dyDescent="0.3">
      <c r="A375" s="831" t="s">
        <v>6886</v>
      </c>
      <c r="B375" s="832" t="s">
        <v>6887</v>
      </c>
      <c r="C375" s="832" t="s">
        <v>4959</v>
      </c>
      <c r="D375" s="832" t="s">
        <v>6936</v>
      </c>
      <c r="E375" s="832" t="s">
        <v>6937</v>
      </c>
      <c r="F375" s="849">
        <v>8</v>
      </c>
      <c r="G375" s="849">
        <v>3344</v>
      </c>
      <c r="H375" s="849">
        <v>0.37644939772599345</v>
      </c>
      <c r="I375" s="849">
        <v>418</v>
      </c>
      <c r="J375" s="849">
        <v>21</v>
      </c>
      <c r="K375" s="849">
        <v>8883</v>
      </c>
      <c r="L375" s="849">
        <v>1</v>
      </c>
      <c r="M375" s="849">
        <v>423</v>
      </c>
      <c r="N375" s="849">
        <v>13</v>
      </c>
      <c r="O375" s="849">
        <v>5512</v>
      </c>
      <c r="P375" s="837">
        <v>0.62051108859619497</v>
      </c>
      <c r="Q375" s="850">
        <v>424</v>
      </c>
    </row>
    <row r="376" spans="1:17" ht="14.4" customHeight="1" x14ac:dyDescent="0.3">
      <c r="A376" s="831" t="s">
        <v>6886</v>
      </c>
      <c r="B376" s="832" t="s">
        <v>6887</v>
      </c>
      <c r="C376" s="832" t="s">
        <v>4959</v>
      </c>
      <c r="D376" s="832" t="s">
        <v>6938</v>
      </c>
      <c r="E376" s="832" t="s">
        <v>6939</v>
      </c>
      <c r="F376" s="849"/>
      <c r="G376" s="849"/>
      <c r="H376" s="849"/>
      <c r="I376" s="849"/>
      <c r="J376" s="849">
        <v>4</v>
      </c>
      <c r="K376" s="849">
        <v>1152</v>
      </c>
      <c r="L376" s="849">
        <v>1</v>
      </c>
      <c r="M376" s="849">
        <v>288</v>
      </c>
      <c r="N376" s="849"/>
      <c r="O376" s="849"/>
      <c r="P376" s="837"/>
      <c r="Q376" s="850"/>
    </row>
    <row r="377" spans="1:17" ht="14.4" customHeight="1" x14ac:dyDescent="0.3">
      <c r="A377" s="831" t="s">
        <v>6940</v>
      </c>
      <c r="B377" s="832" t="s">
        <v>6941</v>
      </c>
      <c r="C377" s="832" t="s">
        <v>4959</v>
      </c>
      <c r="D377" s="832" t="s">
        <v>6942</v>
      </c>
      <c r="E377" s="832" t="s">
        <v>6943</v>
      </c>
      <c r="F377" s="849">
        <v>1002</v>
      </c>
      <c r="G377" s="849">
        <v>161322</v>
      </c>
      <c r="H377" s="849">
        <v>0.89405283780114053</v>
      </c>
      <c r="I377" s="849">
        <v>161</v>
      </c>
      <c r="J377" s="849">
        <v>1043</v>
      </c>
      <c r="K377" s="849">
        <v>180439</v>
      </c>
      <c r="L377" s="849">
        <v>1</v>
      </c>
      <c r="M377" s="849">
        <v>173</v>
      </c>
      <c r="N377" s="849">
        <v>890</v>
      </c>
      <c r="O377" s="849">
        <v>153970</v>
      </c>
      <c r="P377" s="837">
        <v>0.85330776605944392</v>
      </c>
      <c r="Q377" s="850">
        <v>173</v>
      </c>
    </row>
    <row r="378" spans="1:17" ht="14.4" customHeight="1" x14ac:dyDescent="0.3">
      <c r="A378" s="831" t="s">
        <v>6940</v>
      </c>
      <c r="B378" s="832" t="s">
        <v>6941</v>
      </c>
      <c r="C378" s="832" t="s">
        <v>4959</v>
      </c>
      <c r="D378" s="832" t="s">
        <v>6942</v>
      </c>
      <c r="E378" s="832" t="s">
        <v>6944</v>
      </c>
      <c r="F378" s="849">
        <v>331</v>
      </c>
      <c r="G378" s="849">
        <v>53291</v>
      </c>
      <c r="H378" s="849">
        <v>1.5325396140683865</v>
      </c>
      <c r="I378" s="849">
        <v>161</v>
      </c>
      <c r="J378" s="849">
        <v>201</v>
      </c>
      <c r="K378" s="849">
        <v>34773</v>
      </c>
      <c r="L378" s="849">
        <v>1</v>
      </c>
      <c r="M378" s="849">
        <v>173</v>
      </c>
      <c r="N378" s="849">
        <v>161</v>
      </c>
      <c r="O378" s="849">
        <v>27853</v>
      </c>
      <c r="P378" s="837">
        <v>0.80099502487562191</v>
      </c>
      <c r="Q378" s="850">
        <v>173</v>
      </c>
    </row>
    <row r="379" spans="1:17" ht="14.4" customHeight="1" x14ac:dyDescent="0.3">
      <c r="A379" s="831" t="s">
        <v>6940</v>
      </c>
      <c r="B379" s="832" t="s">
        <v>6941</v>
      </c>
      <c r="C379" s="832" t="s">
        <v>4959</v>
      </c>
      <c r="D379" s="832" t="s">
        <v>6945</v>
      </c>
      <c r="E379" s="832" t="s">
        <v>6946</v>
      </c>
      <c r="F379" s="849">
        <v>104</v>
      </c>
      <c r="G379" s="849">
        <v>121576</v>
      </c>
      <c r="H379" s="849">
        <v>0.8565731718486892</v>
      </c>
      <c r="I379" s="849">
        <v>1169</v>
      </c>
      <c r="J379" s="849">
        <v>121</v>
      </c>
      <c r="K379" s="849">
        <v>141933</v>
      </c>
      <c r="L379" s="849">
        <v>1</v>
      </c>
      <c r="M379" s="849">
        <v>1173</v>
      </c>
      <c r="N379" s="849">
        <v>25</v>
      </c>
      <c r="O379" s="849">
        <v>26750</v>
      </c>
      <c r="P379" s="837">
        <v>0.18846920730203687</v>
      </c>
      <c r="Q379" s="850">
        <v>1070</v>
      </c>
    </row>
    <row r="380" spans="1:17" ht="14.4" customHeight="1" x14ac:dyDescent="0.3">
      <c r="A380" s="831" t="s">
        <v>6940</v>
      </c>
      <c r="B380" s="832" t="s">
        <v>6941</v>
      </c>
      <c r="C380" s="832" t="s">
        <v>4959</v>
      </c>
      <c r="D380" s="832" t="s">
        <v>6945</v>
      </c>
      <c r="E380" s="832" t="s">
        <v>6947</v>
      </c>
      <c r="F380" s="849">
        <v>27</v>
      </c>
      <c r="G380" s="849">
        <v>31563</v>
      </c>
      <c r="H380" s="849">
        <v>2.2423273657289005</v>
      </c>
      <c r="I380" s="849">
        <v>1169</v>
      </c>
      <c r="J380" s="849">
        <v>12</v>
      </c>
      <c r="K380" s="849">
        <v>14076</v>
      </c>
      <c r="L380" s="849">
        <v>1</v>
      </c>
      <c r="M380" s="849">
        <v>1173</v>
      </c>
      <c r="N380" s="849">
        <v>0</v>
      </c>
      <c r="O380" s="849">
        <v>0</v>
      </c>
      <c r="P380" s="837">
        <v>0</v>
      </c>
      <c r="Q380" s="850"/>
    </row>
    <row r="381" spans="1:17" ht="14.4" customHeight="1" x14ac:dyDescent="0.3">
      <c r="A381" s="831" t="s">
        <v>6940</v>
      </c>
      <c r="B381" s="832" t="s">
        <v>6941</v>
      </c>
      <c r="C381" s="832" t="s">
        <v>4959</v>
      </c>
      <c r="D381" s="832" t="s">
        <v>6948</v>
      </c>
      <c r="E381" s="832" t="s">
        <v>6949</v>
      </c>
      <c r="F381" s="849">
        <v>232</v>
      </c>
      <c r="G381" s="849">
        <v>9280</v>
      </c>
      <c r="H381" s="849">
        <v>1.3392986000865925</v>
      </c>
      <c r="I381" s="849">
        <v>40</v>
      </c>
      <c r="J381" s="849">
        <v>169</v>
      </c>
      <c r="K381" s="849">
        <v>6929</v>
      </c>
      <c r="L381" s="849">
        <v>1</v>
      </c>
      <c r="M381" s="849">
        <v>41</v>
      </c>
      <c r="N381" s="849">
        <v>119</v>
      </c>
      <c r="O381" s="849">
        <v>5474</v>
      </c>
      <c r="P381" s="837">
        <v>0.79001298888728533</v>
      </c>
      <c r="Q381" s="850">
        <v>46</v>
      </c>
    </row>
    <row r="382" spans="1:17" ht="14.4" customHeight="1" x14ac:dyDescent="0.3">
      <c r="A382" s="831" t="s">
        <v>6940</v>
      </c>
      <c r="B382" s="832" t="s">
        <v>6941</v>
      </c>
      <c r="C382" s="832" t="s">
        <v>4959</v>
      </c>
      <c r="D382" s="832" t="s">
        <v>6860</v>
      </c>
      <c r="E382" s="832" t="s">
        <v>6861</v>
      </c>
      <c r="F382" s="849">
        <v>25</v>
      </c>
      <c r="G382" s="849">
        <v>9575</v>
      </c>
      <c r="H382" s="849">
        <v>1.4667585784313726</v>
      </c>
      <c r="I382" s="849">
        <v>383</v>
      </c>
      <c r="J382" s="849">
        <v>17</v>
      </c>
      <c r="K382" s="849">
        <v>6528</v>
      </c>
      <c r="L382" s="849">
        <v>1</v>
      </c>
      <c r="M382" s="849">
        <v>384</v>
      </c>
      <c r="N382" s="849">
        <v>34</v>
      </c>
      <c r="O382" s="849">
        <v>11798</v>
      </c>
      <c r="P382" s="837">
        <v>1.8072916666666667</v>
      </c>
      <c r="Q382" s="850">
        <v>347</v>
      </c>
    </row>
    <row r="383" spans="1:17" ht="14.4" customHeight="1" x14ac:dyDescent="0.3">
      <c r="A383" s="831" t="s">
        <v>6940</v>
      </c>
      <c r="B383" s="832" t="s">
        <v>6941</v>
      </c>
      <c r="C383" s="832" t="s">
        <v>4959</v>
      </c>
      <c r="D383" s="832" t="s">
        <v>6860</v>
      </c>
      <c r="E383" s="832" t="s">
        <v>6950</v>
      </c>
      <c r="F383" s="849">
        <v>3</v>
      </c>
      <c r="G383" s="849">
        <v>1149</v>
      </c>
      <c r="H383" s="849">
        <v>0.27201704545454547</v>
      </c>
      <c r="I383" s="849">
        <v>383</v>
      </c>
      <c r="J383" s="849">
        <v>11</v>
      </c>
      <c r="K383" s="849">
        <v>4224</v>
      </c>
      <c r="L383" s="849">
        <v>1</v>
      </c>
      <c r="M383" s="849">
        <v>384</v>
      </c>
      <c r="N383" s="849">
        <v>8</v>
      </c>
      <c r="O383" s="849">
        <v>2776</v>
      </c>
      <c r="P383" s="837">
        <v>0.65719696969696972</v>
      </c>
      <c r="Q383" s="850">
        <v>347</v>
      </c>
    </row>
    <row r="384" spans="1:17" ht="14.4" customHeight="1" x14ac:dyDescent="0.3">
      <c r="A384" s="831" t="s">
        <v>6940</v>
      </c>
      <c r="B384" s="832" t="s">
        <v>6941</v>
      </c>
      <c r="C384" s="832" t="s">
        <v>4959</v>
      </c>
      <c r="D384" s="832" t="s">
        <v>6951</v>
      </c>
      <c r="E384" s="832" t="s">
        <v>6952</v>
      </c>
      <c r="F384" s="849">
        <v>6</v>
      </c>
      <c r="G384" s="849">
        <v>222</v>
      </c>
      <c r="H384" s="849">
        <v>9.0909090909090912E-2</v>
      </c>
      <c r="I384" s="849">
        <v>37</v>
      </c>
      <c r="J384" s="849">
        <v>66</v>
      </c>
      <c r="K384" s="849">
        <v>2442</v>
      </c>
      <c r="L384" s="849">
        <v>1</v>
      </c>
      <c r="M384" s="849">
        <v>37</v>
      </c>
      <c r="N384" s="849">
        <v>9</v>
      </c>
      <c r="O384" s="849">
        <v>459</v>
      </c>
      <c r="P384" s="837">
        <v>0.18796068796068796</v>
      </c>
      <c r="Q384" s="850">
        <v>51</v>
      </c>
    </row>
    <row r="385" spans="1:17" ht="14.4" customHeight="1" x14ac:dyDescent="0.3">
      <c r="A385" s="831" t="s">
        <v>6940</v>
      </c>
      <c r="B385" s="832" t="s">
        <v>6941</v>
      </c>
      <c r="C385" s="832" t="s">
        <v>4959</v>
      </c>
      <c r="D385" s="832" t="s">
        <v>6953</v>
      </c>
      <c r="E385" s="832" t="s">
        <v>6954</v>
      </c>
      <c r="F385" s="849">
        <v>42</v>
      </c>
      <c r="G385" s="849">
        <v>18690</v>
      </c>
      <c r="H385" s="849">
        <v>0.82168293326299124</v>
      </c>
      <c r="I385" s="849">
        <v>445</v>
      </c>
      <c r="J385" s="849">
        <v>51</v>
      </c>
      <c r="K385" s="849">
        <v>22746</v>
      </c>
      <c r="L385" s="849">
        <v>1</v>
      </c>
      <c r="M385" s="849">
        <v>446</v>
      </c>
      <c r="N385" s="849">
        <v>144</v>
      </c>
      <c r="O385" s="849">
        <v>54288</v>
      </c>
      <c r="P385" s="837">
        <v>2.3867053547876549</v>
      </c>
      <c r="Q385" s="850">
        <v>377</v>
      </c>
    </row>
    <row r="386" spans="1:17" ht="14.4" customHeight="1" x14ac:dyDescent="0.3">
      <c r="A386" s="831" t="s">
        <v>6940</v>
      </c>
      <c r="B386" s="832" t="s">
        <v>6941</v>
      </c>
      <c r="C386" s="832" t="s">
        <v>4959</v>
      </c>
      <c r="D386" s="832" t="s">
        <v>6953</v>
      </c>
      <c r="E386" s="832" t="s">
        <v>6955</v>
      </c>
      <c r="F386" s="849">
        <v>9</v>
      </c>
      <c r="G386" s="849">
        <v>4005</v>
      </c>
      <c r="H386" s="849">
        <v>0.35919282511210765</v>
      </c>
      <c r="I386" s="849">
        <v>445</v>
      </c>
      <c r="J386" s="849">
        <v>25</v>
      </c>
      <c r="K386" s="849">
        <v>11150</v>
      </c>
      <c r="L386" s="849">
        <v>1</v>
      </c>
      <c r="M386" s="849">
        <v>446</v>
      </c>
      <c r="N386" s="849">
        <v>24</v>
      </c>
      <c r="O386" s="849">
        <v>9048</v>
      </c>
      <c r="P386" s="837">
        <v>0.81147982062780266</v>
      </c>
      <c r="Q386" s="850">
        <v>377</v>
      </c>
    </row>
    <row r="387" spans="1:17" ht="14.4" customHeight="1" x14ac:dyDescent="0.3">
      <c r="A387" s="831" t="s">
        <v>6940</v>
      </c>
      <c r="B387" s="832" t="s">
        <v>6941</v>
      </c>
      <c r="C387" s="832" t="s">
        <v>4959</v>
      </c>
      <c r="D387" s="832" t="s">
        <v>6956</v>
      </c>
      <c r="E387" s="832" t="s">
        <v>6957</v>
      </c>
      <c r="F387" s="849">
        <v>140</v>
      </c>
      <c r="G387" s="849">
        <v>5740</v>
      </c>
      <c r="H387" s="849">
        <v>0.98321342925659472</v>
      </c>
      <c r="I387" s="849">
        <v>41</v>
      </c>
      <c r="J387" s="849">
        <v>139</v>
      </c>
      <c r="K387" s="849">
        <v>5838</v>
      </c>
      <c r="L387" s="849">
        <v>1</v>
      </c>
      <c r="M387" s="849">
        <v>42</v>
      </c>
      <c r="N387" s="849">
        <v>130</v>
      </c>
      <c r="O387" s="849">
        <v>4420</v>
      </c>
      <c r="P387" s="837">
        <v>0.75710859883521753</v>
      </c>
      <c r="Q387" s="850">
        <v>34</v>
      </c>
    </row>
    <row r="388" spans="1:17" ht="14.4" customHeight="1" x14ac:dyDescent="0.3">
      <c r="A388" s="831" t="s">
        <v>6940</v>
      </c>
      <c r="B388" s="832" t="s">
        <v>6941</v>
      </c>
      <c r="C388" s="832" t="s">
        <v>4959</v>
      </c>
      <c r="D388" s="832" t="s">
        <v>6958</v>
      </c>
      <c r="E388" s="832" t="s">
        <v>6959</v>
      </c>
      <c r="F388" s="849">
        <v>59</v>
      </c>
      <c r="G388" s="849">
        <v>28969</v>
      </c>
      <c r="H388" s="849">
        <v>0.52106266637887622</v>
      </c>
      <c r="I388" s="849">
        <v>491</v>
      </c>
      <c r="J388" s="849">
        <v>113</v>
      </c>
      <c r="K388" s="849">
        <v>55596</v>
      </c>
      <c r="L388" s="849">
        <v>1</v>
      </c>
      <c r="M388" s="849">
        <v>492</v>
      </c>
      <c r="N388" s="849">
        <v>57</v>
      </c>
      <c r="O388" s="849">
        <v>29868</v>
      </c>
      <c r="P388" s="837">
        <v>0.53723289445283828</v>
      </c>
      <c r="Q388" s="850">
        <v>524</v>
      </c>
    </row>
    <row r="389" spans="1:17" ht="14.4" customHeight="1" x14ac:dyDescent="0.3">
      <c r="A389" s="831" t="s">
        <v>6940</v>
      </c>
      <c r="B389" s="832" t="s">
        <v>6941</v>
      </c>
      <c r="C389" s="832" t="s">
        <v>4959</v>
      </c>
      <c r="D389" s="832" t="s">
        <v>6960</v>
      </c>
      <c r="E389" s="832" t="s">
        <v>6961</v>
      </c>
      <c r="F389" s="849">
        <v>108</v>
      </c>
      <c r="G389" s="849">
        <v>3348</v>
      </c>
      <c r="H389" s="849">
        <v>1.5428571428571429</v>
      </c>
      <c r="I389" s="849">
        <v>31</v>
      </c>
      <c r="J389" s="849">
        <v>70</v>
      </c>
      <c r="K389" s="849">
        <v>2170</v>
      </c>
      <c r="L389" s="849">
        <v>1</v>
      </c>
      <c r="M389" s="849">
        <v>31</v>
      </c>
      <c r="N389" s="849">
        <v>68</v>
      </c>
      <c r="O389" s="849">
        <v>3876</v>
      </c>
      <c r="P389" s="837">
        <v>1.7861751152073733</v>
      </c>
      <c r="Q389" s="850">
        <v>57</v>
      </c>
    </row>
    <row r="390" spans="1:17" ht="14.4" customHeight="1" x14ac:dyDescent="0.3">
      <c r="A390" s="831" t="s">
        <v>6940</v>
      </c>
      <c r="B390" s="832" t="s">
        <v>6941</v>
      </c>
      <c r="C390" s="832" t="s">
        <v>4959</v>
      </c>
      <c r="D390" s="832" t="s">
        <v>6962</v>
      </c>
      <c r="E390" s="832" t="s">
        <v>6963</v>
      </c>
      <c r="F390" s="849">
        <v>16</v>
      </c>
      <c r="G390" s="849">
        <v>3312</v>
      </c>
      <c r="H390" s="849">
        <v>2.2747252747252746</v>
      </c>
      <c r="I390" s="849">
        <v>207</v>
      </c>
      <c r="J390" s="849">
        <v>7</v>
      </c>
      <c r="K390" s="849">
        <v>1456</v>
      </c>
      <c r="L390" s="849">
        <v>1</v>
      </c>
      <c r="M390" s="849">
        <v>208</v>
      </c>
      <c r="N390" s="849">
        <v>6</v>
      </c>
      <c r="O390" s="849">
        <v>1344</v>
      </c>
      <c r="P390" s="837">
        <v>0.92307692307692313</v>
      </c>
      <c r="Q390" s="850">
        <v>224</v>
      </c>
    </row>
    <row r="391" spans="1:17" ht="14.4" customHeight="1" x14ac:dyDescent="0.3">
      <c r="A391" s="831" t="s">
        <v>6940</v>
      </c>
      <c r="B391" s="832" t="s">
        <v>6941</v>
      </c>
      <c r="C391" s="832" t="s">
        <v>4959</v>
      </c>
      <c r="D391" s="832" t="s">
        <v>6964</v>
      </c>
      <c r="E391" s="832" t="s">
        <v>6965</v>
      </c>
      <c r="F391" s="849">
        <v>9</v>
      </c>
      <c r="G391" s="849">
        <v>3420</v>
      </c>
      <c r="H391" s="849">
        <v>1.11328125</v>
      </c>
      <c r="I391" s="849">
        <v>380</v>
      </c>
      <c r="J391" s="849">
        <v>8</v>
      </c>
      <c r="K391" s="849">
        <v>3072</v>
      </c>
      <c r="L391" s="849">
        <v>1</v>
      </c>
      <c r="M391" s="849">
        <v>384</v>
      </c>
      <c r="N391" s="849">
        <v>4</v>
      </c>
      <c r="O391" s="849">
        <v>2212</v>
      </c>
      <c r="P391" s="837">
        <v>0.72005208333333337</v>
      </c>
      <c r="Q391" s="850">
        <v>553</v>
      </c>
    </row>
    <row r="392" spans="1:17" ht="14.4" customHeight="1" x14ac:dyDescent="0.3">
      <c r="A392" s="831" t="s">
        <v>6940</v>
      </c>
      <c r="B392" s="832" t="s">
        <v>6941</v>
      </c>
      <c r="C392" s="832" t="s">
        <v>4959</v>
      </c>
      <c r="D392" s="832" t="s">
        <v>6964</v>
      </c>
      <c r="E392" s="832" t="s">
        <v>6966</v>
      </c>
      <c r="F392" s="849">
        <v>7</v>
      </c>
      <c r="G392" s="849">
        <v>2660</v>
      </c>
      <c r="H392" s="849"/>
      <c r="I392" s="849">
        <v>380</v>
      </c>
      <c r="J392" s="849"/>
      <c r="K392" s="849"/>
      <c r="L392" s="849"/>
      <c r="M392" s="849"/>
      <c r="N392" s="849">
        <v>3</v>
      </c>
      <c r="O392" s="849">
        <v>1659</v>
      </c>
      <c r="P392" s="837"/>
      <c r="Q392" s="850">
        <v>553</v>
      </c>
    </row>
    <row r="393" spans="1:17" ht="14.4" customHeight="1" x14ac:dyDescent="0.3">
      <c r="A393" s="831" t="s">
        <v>6940</v>
      </c>
      <c r="B393" s="832" t="s">
        <v>6941</v>
      </c>
      <c r="C393" s="832" t="s">
        <v>4959</v>
      </c>
      <c r="D393" s="832" t="s">
        <v>6967</v>
      </c>
      <c r="E393" s="832" t="s">
        <v>6968</v>
      </c>
      <c r="F393" s="849">
        <v>46</v>
      </c>
      <c r="G393" s="849">
        <v>6256</v>
      </c>
      <c r="H393" s="849">
        <v>1.154030621656521</v>
      </c>
      <c r="I393" s="849">
        <v>136</v>
      </c>
      <c r="J393" s="849">
        <v>39</v>
      </c>
      <c r="K393" s="849">
        <v>5421</v>
      </c>
      <c r="L393" s="849">
        <v>1</v>
      </c>
      <c r="M393" s="849">
        <v>139</v>
      </c>
      <c r="N393" s="849">
        <v>22</v>
      </c>
      <c r="O393" s="849">
        <v>3146</v>
      </c>
      <c r="P393" s="837">
        <v>0.58033573141486805</v>
      </c>
      <c r="Q393" s="850">
        <v>143</v>
      </c>
    </row>
    <row r="394" spans="1:17" ht="14.4" customHeight="1" x14ac:dyDescent="0.3">
      <c r="A394" s="831" t="s">
        <v>6940</v>
      </c>
      <c r="B394" s="832" t="s">
        <v>6941</v>
      </c>
      <c r="C394" s="832" t="s">
        <v>4959</v>
      </c>
      <c r="D394" s="832" t="s">
        <v>6969</v>
      </c>
      <c r="E394" s="832" t="s">
        <v>6970</v>
      </c>
      <c r="F394" s="849">
        <v>36</v>
      </c>
      <c r="G394" s="849">
        <v>3708</v>
      </c>
      <c r="H394" s="849">
        <v>1.2</v>
      </c>
      <c r="I394" s="849">
        <v>103</v>
      </c>
      <c r="J394" s="849">
        <v>30</v>
      </c>
      <c r="K394" s="849">
        <v>3090</v>
      </c>
      <c r="L394" s="849">
        <v>1</v>
      </c>
      <c r="M394" s="849">
        <v>103</v>
      </c>
      <c r="N394" s="849">
        <v>21</v>
      </c>
      <c r="O394" s="849">
        <v>1365</v>
      </c>
      <c r="P394" s="837">
        <v>0.44174757281553401</v>
      </c>
      <c r="Q394" s="850">
        <v>65</v>
      </c>
    </row>
    <row r="395" spans="1:17" ht="14.4" customHeight="1" x14ac:dyDescent="0.3">
      <c r="A395" s="831" t="s">
        <v>6940</v>
      </c>
      <c r="B395" s="832" t="s">
        <v>6941</v>
      </c>
      <c r="C395" s="832" t="s">
        <v>4959</v>
      </c>
      <c r="D395" s="832" t="s">
        <v>6971</v>
      </c>
      <c r="E395" s="832" t="s">
        <v>6972</v>
      </c>
      <c r="F395" s="849">
        <v>1796</v>
      </c>
      <c r="G395" s="849">
        <v>208336</v>
      </c>
      <c r="H395" s="849">
        <v>1.1870997150997151</v>
      </c>
      <c r="I395" s="849">
        <v>116</v>
      </c>
      <c r="J395" s="849">
        <v>1500</v>
      </c>
      <c r="K395" s="849">
        <v>175500</v>
      </c>
      <c r="L395" s="849">
        <v>1</v>
      </c>
      <c r="M395" s="849">
        <v>117</v>
      </c>
      <c r="N395" s="849">
        <v>1405</v>
      </c>
      <c r="O395" s="849">
        <v>191080</v>
      </c>
      <c r="P395" s="837">
        <v>1.0887749287749289</v>
      </c>
      <c r="Q395" s="850">
        <v>136</v>
      </c>
    </row>
    <row r="396" spans="1:17" ht="14.4" customHeight="1" x14ac:dyDescent="0.3">
      <c r="A396" s="831" t="s">
        <v>6940</v>
      </c>
      <c r="B396" s="832" t="s">
        <v>6941</v>
      </c>
      <c r="C396" s="832" t="s">
        <v>4959</v>
      </c>
      <c r="D396" s="832" t="s">
        <v>6973</v>
      </c>
      <c r="E396" s="832" t="s">
        <v>6974</v>
      </c>
      <c r="F396" s="849">
        <v>794</v>
      </c>
      <c r="G396" s="849">
        <v>67490</v>
      </c>
      <c r="H396" s="849">
        <v>0.96694700345287043</v>
      </c>
      <c r="I396" s="849">
        <v>85</v>
      </c>
      <c r="J396" s="849">
        <v>767</v>
      </c>
      <c r="K396" s="849">
        <v>69797</v>
      </c>
      <c r="L396" s="849">
        <v>1</v>
      </c>
      <c r="M396" s="849">
        <v>91</v>
      </c>
      <c r="N396" s="849">
        <v>727</v>
      </c>
      <c r="O396" s="849">
        <v>66157</v>
      </c>
      <c r="P396" s="837">
        <v>0.9478487614080835</v>
      </c>
      <c r="Q396" s="850">
        <v>91</v>
      </c>
    </row>
    <row r="397" spans="1:17" ht="14.4" customHeight="1" x14ac:dyDescent="0.3">
      <c r="A397" s="831" t="s">
        <v>6940</v>
      </c>
      <c r="B397" s="832" t="s">
        <v>6941</v>
      </c>
      <c r="C397" s="832" t="s">
        <v>4959</v>
      </c>
      <c r="D397" s="832" t="s">
        <v>6975</v>
      </c>
      <c r="E397" s="832" t="s">
        <v>6976</v>
      </c>
      <c r="F397" s="849">
        <v>13</v>
      </c>
      <c r="G397" s="849">
        <v>1274</v>
      </c>
      <c r="H397" s="849">
        <v>2.1447811447811449</v>
      </c>
      <c r="I397" s="849">
        <v>98</v>
      </c>
      <c r="J397" s="849">
        <v>6</v>
      </c>
      <c r="K397" s="849">
        <v>594</v>
      </c>
      <c r="L397" s="849">
        <v>1</v>
      </c>
      <c r="M397" s="849">
        <v>99</v>
      </c>
      <c r="N397" s="849">
        <v>5</v>
      </c>
      <c r="O397" s="849">
        <v>685</v>
      </c>
      <c r="P397" s="837">
        <v>1.1531986531986531</v>
      </c>
      <c r="Q397" s="850">
        <v>137</v>
      </c>
    </row>
    <row r="398" spans="1:17" ht="14.4" customHeight="1" x14ac:dyDescent="0.3">
      <c r="A398" s="831" t="s">
        <v>6940</v>
      </c>
      <c r="B398" s="832" t="s">
        <v>6941</v>
      </c>
      <c r="C398" s="832" t="s">
        <v>4959</v>
      </c>
      <c r="D398" s="832" t="s">
        <v>6977</v>
      </c>
      <c r="E398" s="832" t="s">
        <v>6978</v>
      </c>
      <c r="F398" s="849">
        <v>127</v>
      </c>
      <c r="G398" s="849">
        <v>2667</v>
      </c>
      <c r="H398" s="849">
        <v>1.3368421052631578</v>
      </c>
      <c r="I398" s="849">
        <v>21</v>
      </c>
      <c r="J398" s="849">
        <v>95</v>
      </c>
      <c r="K398" s="849">
        <v>1995</v>
      </c>
      <c r="L398" s="849">
        <v>1</v>
      </c>
      <c r="M398" s="849">
        <v>21</v>
      </c>
      <c r="N398" s="849">
        <v>93</v>
      </c>
      <c r="O398" s="849">
        <v>6138</v>
      </c>
      <c r="P398" s="837">
        <v>3.0766917293233083</v>
      </c>
      <c r="Q398" s="850">
        <v>66</v>
      </c>
    </row>
    <row r="399" spans="1:17" ht="14.4" customHeight="1" x14ac:dyDescent="0.3">
      <c r="A399" s="831" t="s">
        <v>6940</v>
      </c>
      <c r="B399" s="832" t="s">
        <v>6941</v>
      </c>
      <c r="C399" s="832" t="s">
        <v>4959</v>
      </c>
      <c r="D399" s="832" t="s">
        <v>6869</v>
      </c>
      <c r="E399" s="832" t="s">
        <v>6870</v>
      </c>
      <c r="F399" s="849">
        <v>338</v>
      </c>
      <c r="G399" s="849">
        <v>164606</v>
      </c>
      <c r="H399" s="849">
        <v>1.2586096158551505</v>
      </c>
      <c r="I399" s="849">
        <v>487</v>
      </c>
      <c r="J399" s="849">
        <v>268</v>
      </c>
      <c r="K399" s="849">
        <v>130784</v>
      </c>
      <c r="L399" s="849">
        <v>1</v>
      </c>
      <c r="M399" s="849">
        <v>488</v>
      </c>
      <c r="N399" s="849">
        <v>164</v>
      </c>
      <c r="O399" s="849">
        <v>53792</v>
      </c>
      <c r="P399" s="837">
        <v>0.41130413506239294</v>
      </c>
      <c r="Q399" s="850">
        <v>328</v>
      </c>
    </row>
    <row r="400" spans="1:17" ht="14.4" customHeight="1" x14ac:dyDescent="0.3">
      <c r="A400" s="831" t="s">
        <v>6940</v>
      </c>
      <c r="B400" s="832" t="s">
        <v>6941</v>
      </c>
      <c r="C400" s="832" t="s">
        <v>4959</v>
      </c>
      <c r="D400" s="832" t="s">
        <v>6869</v>
      </c>
      <c r="E400" s="832" t="s">
        <v>6979</v>
      </c>
      <c r="F400" s="849">
        <v>60</v>
      </c>
      <c r="G400" s="849">
        <v>29220</v>
      </c>
      <c r="H400" s="849">
        <v>1.0323629169022046</v>
      </c>
      <c r="I400" s="849">
        <v>487</v>
      </c>
      <c r="J400" s="849">
        <v>58</v>
      </c>
      <c r="K400" s="849">
        <v>28304</v>
      </c>
      <c r="L400" s="849">
        <v>1</v>
      </c>
      <c r="M400" s="849">
        <v>488</v>
      </c>
      <c r="N400" s="849">
        <v>21</v>
      </c>
      <c r="O400" s="849">
        <v>6888</v>
      </c>
      <c r="P400" s="837">
        <v>0.24335782928208027</v>
      </c>
      <c r="Q400" s="850">
        <v>328</v>
      </c>
    </row>
    <row r="401" spans="1:17" ht="14.4" customHeight="1" x14ac:dyDescent="0.3">
      <c r="A401" s="831" t="s">
        <v>6940</v>
      </c>
      <c r="B401" s="832" t="s">
        <v>6941</v>
      </c>
      <c r="C401" s="832" t="s">
        <v>4959</v>
      </c>
      <c r="D401" s="832" t="s">
        <v>6980</v>
      </c>
      <c r="E401" s="832" t="s">
        <v>6981</v>
      </c>
      <c r="F401" s="849">
        <v>207</v>
      </c>
      <c r="G401" s="849">
        <v>8487</v>
      </c>
      <c r="H401" s="849">
        <v>1.2105263157894737</v>
      </c>
      <c r="I401" s="849">
        <v>41</v>
      </c>
      <c r="J401" s="849">
        <v>171</v>
      </c>
      <c r="K401" s="849">
        <v>7011</v>
      </c>
      <c r="L401" s="849">
        <v>1</v>
      </c>
      <c r="M401" s="849">
        <v>41</v>
      </c>
      <c r="N401" s="849">
        <v>131</v>
      </c>
      <c r="O401" s="849">
        <v>6681</v>
      </c>
      <c r="P401" s="837">
        <v>0.95293110825845095</v>
      </c>
      <c r="Q401" s="850">
        <v>51</v>
      </c>
    </row>
    <row r="402" spans="1:17" ht="14.4" customHeight="1" x14ac:dyDescent="0.3">
      <c r="A402" s="831" t="s">
        <v>6940</v>
      </c>
      <c r="B402" s="832" t="s">
        <v>6941</v>
      </c>
      <c r="C402" s="832" t="s">
        <v>4959</v>
      </c>
      <c r="D402" s="832" t="s">
        <v>6982</v>
      </c>
      <c r="E402" s="832" t="s">
        <v>6983</v>
      </c>
      <c r="F402" s="849">
        <v>2</v>
      </c>
      <c r="G402" s="849">
        <v>438</v>
      </c>
      <c r="H402" s="849">
        <v>0.98206278026905824</v>
      </c>
      <c r="I402" s="849">
        <v>219</v>
      </c>
      <c r="J402" s="849">
        <v>2</v>
      </c>
      <c r="K402" s="849">
        <v>446</v>
      </c>
      <c r="L402" s="849">
        <v>1</v>
      </c>
      <c r="M402" s="849">
        <v>223</v>
      </c>
      <c r="N402" s="849">
        <v>4</v>
      </c>
      <c r="O402" s="849">
        <v>828</v>
      </c>
      <c r="P402" s="837">
        <v>1.8565022421524664</v>
      </c>
      <c r="Q402" s="850">
        <v>207</v>
      </c>
    </row>
    <row r="403" spans="1:17" ht="14.4" customHeight="1" x14ac:dyDescent="0.3">
      <c r="A403" s="831" t="s">
        <v>6940</v>
      </c>
      <c r="B403" s="832" t="s">
        <v>6941</v>
      </c>
      <c r="C403" s="832" t="s">
        <v>4959</v>
      </c>
      <c r="D403" s="832" t="s">
        <v>6984</v>
      </c>
      <c r="E403" s="832" t="s">
        <v>6985</v>
      </c>
      <c r="F403" s="849"/>
      <c r="G403" s="849"/>
      <c r="H403" s="849"/>
      <c r="I403" s="849"/>
      <c r="J403" s="849">
        <v>1</v>
      </c>
      <c r="K403" s="849">
        <v>2112</v>
      </c>
      <c r="L403" s="849">
        <v>1</v>
      </c>
      <c r="M403" s="849">
        <v>2112</v>
      </c>
      <c r="N403" s="849"/>
      <c r="O403" s="849"/>
      <c r="P403" s="837"/>
      <c r="Q403" s="850"/>
    </row>
    <row r="404" spans="1:17" ht="14.4" customHeight="1" x14ac:dyDescent="0.3">
      <c r="A404" s="831" t="s">
        <v>6940</v>
      </c>
      <c r="B404" s="832" t="s">
        <v>6941</v>
      </c>
      <c r="C404" s="832" t="s">
        <v>4959</v>
      </c>
      <c r="D404" s="832" t="s">
        <v>6986</v>
      </c>
      <c r="E404" s="832" t="s">
        <v>6987</v>
      </c>
      <c r="F404" s="849">
        <v>13</v>
      </c>
      <c r="G404" s="849">
        <v>7904</v>
      </c>
      <c r="H404" s="849">
        <v>0.40228013029315962</v>
      </c>
      <c r="I404" s="849">
        <v>608</v>
      </c>
      <c r="J404" s="849">
        <v>32</v>
      </c>
      <c r="K404" s="849">
        <v>19648</v>
      </c>
      <c r="L404" s="849">
        <v>1</v>
      </c>
      <c r="M404" s="849">
        <v>614</v>
      </c>
      <c r="N404" s="849">
        <v>37</v>
      </c>
      <c r="O404" s="849">
        <v>22644</v>
      </c>
      <c r="P404" s="837">
        <v>1.152483713355049</v>
      </c>
      <c r="Q404" s="850">
        <v>612</v>
      </c>
    </row>
    <row r="405" spans="1:17" ht="14.4" customHeight="1" x14ac:dyDescent="0.3">
      <c r="A405" s="831" t="s">
        <v>6940</v>
      </c>
      <c r="B405" s="832" t="s">
        <v>6941</v>
      </c>
      <c r="C405" s="832" t="s">
        <v>4959</v>
      </c>
      <c r="D405" s="832" t="s">
        <v>6986</v>
      </c>
      <c r="E405" s="832" t="s">
        <v>6988</v>
      </c>
      <c r="F405" s="849">
        <v>14</v>
      </c>
      <c r="G405" s="849">
        <v>8512</v>
      </c>
      <c r="H405" s="849">
        <v>0.99022801302931596</v>
      </c>
      <c r="I405" s="849">
        <v>608</v>
      </c>
      <c r="J405" s="849">
        <v>14</v>
      </c>
      <c r="K405" s="849">
        <v>8596</v>
      </c>
      <c r="L405" s="849">
        <v>1</v>
      </c>
      <c r="M405" s="849">
        <v>614</v>
      </c>
      <c r="N405" s="849"/>
      <c r="O405" s="849"/>
      <c r="P405" s="837"/>
      <c r="Q405" s="850"/>
    </row>
    <row r="406" spans="1:17" ht="14.4" customHeight="1" x14ac:dyDescent="0.3">
      <c r="A406" s="831" t="s">
        <v>6940</v>
      </c>
      <c r="B406" s="832" t="s">
        <v>6941</v>
      </c>
      <c r="C406" s="832" t="s">
        <v>4959</v>
      </c>
      <c r="D406" s="832" t="s">
        <v>6989</v>
      </c>
      <c r="E406" s="832" t="s">
        <v>6990</v>
      </c>
      <c r="F406" s="849">
        <v>1</v>
      </c>
      <c r="G406" s="849">
        <v>962</v>
      </c>
      <c r="H406" s="849">
        <v>0.99896157840083077</v>
      </c>
      <c r="I406" s="849">
        <v>962</v>
      </c>
      <c r="J406" s="849">
        <v>1</v>
      </c>
      <c r="K406" s="849">
        <v>963</v>
      </c>
      <c r="L406" s="849">
        <v>1</v>
      </c>
      <c r="M406" s="849">
        <v>963</v>
      </c>
      <c r="N406" s="849"/>
      <c r="O406" s="849"/>
      <c r="P406" s="837"/>
      <c r="Q406" s="850"/>
    </row>
    <row r="407" spans="1:17" ht="14.4" customHeight="1" x14ac:dyDescent="0.3">
      <c r="A407" s="831" t="s">
        <v>6940</v>
      </c>
      <c r="B407" s="832" t="s">
        <v>6941</v>
      </c>
      <c r="C407" s="832" t="s">
        <v>4959</v>
      </c>
      <c r="D407" s="832" t="s">
        <v>6991</v>
      </c>
      <c r="E407" s="832" t="s">
        <v>6992</v>
      </c>
      <c r="F407" s="849">
        <v>3</v>
      </c>
      <c r="G407" s="849">
        <v>1527</v>
      </c>
      <c r="H407" s="849"/>
      <c r="I407" s="849">
        <v>509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6940</v>
      </c>
      <c r="B408" s="832" t="s">
        <v>6941</v>
      </c>
      <c r="C408" s="832" t="s">
        <v>4959</v>
      </c>
      <c r="D408" s="832" t="s">
        <v>6993</v>
      </c>
      <c r="E408" s="832" t="s">
        <v>6994</v>
      </c>
      <c r="F408" s="849">
        <v>1</v>
      </c>
      <c r="G408" s="849">
        <v>27</v>
      </c>
      <c r="H408" s="849"/>
      <c r="I408" s="849">
        <v>27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6940</v>
      </c>
      <c r="B409" s="832" t="s">
        <v>6941</v>
      </c>
      <c r="C409" s="832" t="s">
        <v>4959</v>
      </c>
      <c r="D409" s="832" t="s">
        <v>6995</v>
      </c>
      <c r="E409" s="832" t="s">
        <v>6996</v>
      </c>
      <c r="F409" s="849">
        <v>6</v>
      </c>
      <c r="G409" s="849">
        <v>1968</v>
      </c>
      <c r="H409" s="849">
        <v>0.24924012158054712</v>
      </c>
      <c r="I409" s="849">
        <v>328</v>
      </c>
      <c r="J409" s="849">
        <v>24</v>
      </c>
      <c r="K409" s="849">
        <v>7896</v>
      </c>
      <c r="L409" s="849">
        <v>1</v>
      </c>
      <c r="M409" s="849">
        <v>329</v>
      </c>
      <c r="N409" s="849">
        <v>10</v>
      </c>
      <c r="O409" s="849">
        <v>3770</v>
      </c>
      <c r="P409" s="837">
        <v>0.4774569402228977</v>
      </c>
      <c r="Q409" s="850">
        <v>377</v>
      </c>
    </row>
    <row r="410" spans="1:17" ht="14.4" customHeight="1" x14ac:dyDescent="0.3">
      <c r="A410" s="831" t="s">
        <v>6940</v>
      </c>
      <c r="B410" s="832" t="s">
        <v>6941</v>
      </c>
      <c r="C410" s="832" t="s">
        <v>4959</v>
      </c>
      <c r="D410" s="832" t="s">
        <v>6995</v>
      </c>
      <c r="E410" s="832" t="s">
        <v>6997</v>
      </c>
      <c r="F410" s="849">
        <v>4</v>
      </c>
      <c r="G410" s="849">
        <v>1312</v>
      </c>
      <c r="H410" s="849">
        <v>1.993920972644377</v>
      </c>
      <c r="I410" s="849">
        <v>328</v>
      </c>
      <c r="J410" s="849">
        <v>2</v>
      </c>
      <c r="K410" s="849">
        <v>658</v>
      </c>
      <c r="L410" s="849">
        <v>1</v>
      </c>
      <c r="M410" s="849">
        <v>329</v>
      </c>
      <c r="N410" s="849">
        <v>3</v>
      </c>
      <c r="O410" s="849">
        <v>1131</v>
      </c>
      <c r="P410" s="837">
        <v>1.7188449848024316</v>
      </c>
      <c r="Q410" s="850">
        <v>377</v>
      </c>
    </row>
    <row r="411" spans="1:17" ht="14.4" customHeight="1" x14ac:dyDescent="0.3">
      <c r="A411" s="831" t="s">
        <v>6940</v>
      </c>
      <c r="B411" s="832" t="s">
        <v>6941</v>
      </c>
      <c r="C411" s="832" t="s">
        <v>4959</v>
      </c>
      <c r="D411" s="832" t="s">
        <v>6998</v>
      </c>
      <c r="E411" s="832" t="s">
        <v>6999</v>
      </c>
      <c r="F411" s="849"/>
      <c r="G411" s="849"/>
      <c r="H411" s="849"/>
      <c r="I411" s="849"/>
      <c r="J411" s="849"/>
      <c r="K411" s="849"/>
      <c r="L411" s="849"/>
      <c r="M411" s="849"/>
      <c r="N411" s="849">
        <v>3</v>
      </c>
      <c r="O411" s="849">
        <v>726</v>
      </c>
      <c r="P411" s="837"/>
      <c r="Q411" s="850">
        <v>242</v>
      </c>
    </row>
    <row r="412" spans="1:17" ht="14.4" customHeight="1" x14ac:dyDescent="0.3">
      <c r="A412" s="831" t="s">
        <v>6940</v>
      </c>
      <c r="B412" s="832" t="s">
        <v>6941</v>
      </c>
      <c r="C412" s="832" t="s">
        <v>4959</v>
      </c>
      <c r="D412" s="832" t="s">
        <v>7000</v>
      </c>
      <c r="E412" s="832" t="s">
        <v>7001</v>
      </c>
      <c r="F412" s="849"/>
      <c r="G412" s="849"/>
      <c r="H412" s="849"/>
      <c r="I412" s="849"/>
      <c r="J412" s="849"/>
      <c r="K412" s="849"/>
      <c r="L412" s="849"/>
      <c r="M412" s="849"/>
      <c r="N412" s="849">
        <v>4</v>
      </c>
      <c r="O412" s="849">
        <v>5972</v>
      </c>
      <c r="P412" s="837"/>
      <c r="Q412" s="850">
        <v>1493</v>
      </c>
    </row>
    <row r="413" spans="1:17" ht="14.4" customHeight="1" x14ac:dyDescent="0.3">
      <c r="A413" s="831" t="s">
        <v>6940</v>
      </c>
      <c r="B413" s="832" t="s">
        <v>6941</v>
      </c>
      <c r="C413" s="832" t="s">
        <v>4959</v>
      </c>
      <c r="D413" s="832" t="s">
        <v>7002</v>
      </c>
      <c r="E413" s="832" t="s">
        <v>7003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327</v>
      </c>
      <c r="P413" s="837"/>
      <c r="Q413" s="850">
        <v>327</v>
      </c>
    </row>
    <row r="414" spans="1:17" ht="14.4" customHeight="1" x14ac:dyDescent="0.3">
      <c r="A414" s="831" t="s">
        <v>6940</v>
      </c>
      <c r="B414" s="832" t="s">
        <v>6941</v>
      </c>
      <c r="C414" s="832" t="s">
        <v>4959</v>
      </c>
      <c r="D414" s="832" t="s">
        <v>7004</v>
      </c>
      <c r="E414" s="832" t="s">
        <v>7005</v>
      </c>
      <c r="F414" s="849"/>
      <c r="G414" s="849"/>
      <c r="H414" s="849"/>
      <c r="I414" s="849"/>
      <c r="J414" s="849"/>
      <c r="K414" s="849"/>
      <c r="L414" s="849"/>
      <c r="M414" s="849"/>
      <c r="N414" s="849">
        <v>190</v>
      </c>
      <c r="O414" s="849">
        <v>49400</v>
      </c>
      <c r="P414" s="837"/>
      <c r="Q414" s="850">
        <v>260</v>
      </c>
    </row>
    <row r="415" spans="1:17" ht="14.4" customHeight="1" x14ac:dyDescent="0.3">
      <c r="A415" s="831" t="s">
        <v>6940</v>
      </c>
      <c r="B415" s="832" t="s">
        <v>6941</v>
      </c>
      <c r="C415" s="832" t="s">
        <v>4959</v>
      </c>
      <c r="D415" s="832" t="s">
        <v>7006</v>
      </c>
      <c r="E415" s="832" t="s">
        <v>7007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330</v>
      </c>
      <c r="P415" s="837"/>
      <c r="Q415" s="850">
        <v>165</v>
      </c>
    </row>
    <row r="416" spans="1:17" ht="14.4" customHeight="1" x14ac:dyDescent="0.3">
      <c r="A416" s="831" t="s">
        <v>7008</v>
      </c>
      <c r="B416" s="832" t="s">
        <v>6615</v>
      </c>
      <c r="C416" s="832" t="s">
        <v>4959</v>
      </c>
      <c r="D416" s="832" t="s">
        <v>7009</v>
      </c>
      <c r="E416" s="832" t="s">
        <v>7010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1483</v>
      </c>
      <c r="P416" s="837"/>
      <c r="Q416" s="850">
        <v>1483</v>
      </c>
    </row>
    <row r="417" spans="1:17" ht="14.4" customHeight="1" x14ac:dyDescent="0.3">
      <c r="A417" s="831" t="s">
        <v>7008</v>
      </c>
      <c r="B417" s="832" t="s">
        <v>6615</v>
      </c>
      <c r="C417" s="832" t="s">
        <v>4959</v>
      </c>
      <c r="D417" s="832" t="s">
        <v>7011</v>
      </c>
      <c r="E417" s="832" t="s">
        <v>7012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7828</v>
      </c>
      <c r="P417" s="837"/>
      <c r="Q417" s="850">
        <v>3914</v>
      </c>
    </row>
    <row r="418" spans="1:17" ht="14.4" customHeight="1" x14ac:dyDescent="0.3">
      <c r="A418" s="831" t="s">
        <v>7008</v>
      </c>
      <c r="B418" s="832" t="s">
        <v>6615</v>
      </c>
      <c r="C418" s="832" t="s">
        <v>4959</v>
      </c>
      <c r="D418" s="832" t="s">
        <v>7013</v>
      </c>
      <c r="E418" s="832" t="s">
        <v>7014</v>
      </c>
      <c r="F418" s="849"/>
      <c r="G418" s="849"/>
      <c r="H418" s="849"/>
      <c r="I418" s="849"/>
      <c r="J418" s="849">
        <v>2</v>
      </c>
      <c r="K418" s="849">
        <v>1684</v>
      </c>
      <c r="L418" s="849">
        <v>1</v>
      </c>
      <c r="M418" s="849">
        <v>842</v>
      </c>
      <c r="N418" s="849"/>
      <c r="O418" s="849"/>
      <c r="P418" s="837"/>
      <c r="Q418" s="850"/>
    </row>
    <row r="419" spans="1:17" ht="14.4" customHeight="1" x14ac:dyDescent="0.3">
      <c r="A419" s="831" t="s">
        <v>7008</v>
      </c>
      <c r="B419" s="832" t="s">
        <v>6615</v>
      </c>
      <c r="C419" s="832" t="s">
        <v>4959</v>
      </c>
      <c r="D419" s="832" t="s">
        <v>7015</v>
      </c>
      <c r="E419" s="832" t="s">
        <v>7016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814</v>
      </c>
      <c r="P419" s="837"/>
      <c r="Q419" s="850">
        <v>814</v>
      </c>
    </row>
    <row r="420" spans="1:17" ht="14.4" customHeight="1" x14ac:dyDescent="0.3">
      <c r="A420" s="831" t="s">
        <v>7008</v>
      </c>
      <c r="B420" s="832" t="s">
        <v>6615</v>
      </c>
      <c r="C420" s="832" t="s">
        <v>4959</v>
      </c>
      <c r="D420" s="832" t="s">
        <v>7017</v>
      </c>
      <c r="E420" s="832" t="s">
        <v>7018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814</v>
      </c>
      <c r="P420" s="837"/>
      <c r="Q420" s="850">
        <v>814</v>
      </c>
    </row>
    <row r="421" spans="1:17" ht="14.4" customHeight="1" x14ac:dyDescent="0.3">
      <c r="A421" s="831" t="s">
        <v>7008</v>
      </c>
      <c r="B421" s="832" t="s">
        <v>6615</v>
      </c>
      <c r="C421" s="832" t="s">
        <v>4959</v>
      </c>
      <c r="D421" s="832" t="s">
        <v>6417</v>
      </c>
      <c r="E421" s="832" t="s">
        <v>6418</v>
      </c>
      <c r="F421" s="849">
        <v>11</v>
      </c>
      <c r="G421" s="849">
        <v>1837</v>
      </c>
      <c r="H421" s="849">
        <v>0.78103741496598644</v>
      </c>
      <c r="I421" s="849">
        <v>167</v>
      </c>
      <c r="J421" s="849">
        <v>14</v>
      </c>
      <c r="K421" s="849">
        <v>2352</v>
      </c>
      <c r="L421" s="849">
        <v>1</v>
      </c>
      <c r="M421" s="849">
        <v>168</v>
      </c>
      <c r="N421" s="849">
        <v>11</v>
      </c>
      <c r="O421" s="849">
        <v>1848</v>
      </c>
      <c r="P421" s="837">
        <v>0.7857142857142857</v>
      </c>
      <c r="Q421" s="850">
        <v>168</v>
      </c>
    </row>
    <row r="422" spans="1:17" ht="14.4" customHeight="1" x14ac:dyDescent="0.3">
      <c r="A422" s="831" t="s">
        <v>7008</v>
      </c>
      <c r="B422" s="832" t="s">
        <v>6615</v>
      </c>
      <c r="C422" s="832" t="s">
        <v>4959</v>
      </c>
      <c r="D422" s="832" t="s">
        <v>7019</v>
      </c>
      <c r="E422" s="832" t="s">
        <v>7020</v>
      </c>
      <c r="F422" s="849">
        <v>6</v>
      </c>
      <c r="G422" s="849">
        <v>1038</v>
      </c>
      <c r="H422" s="849">
        <v>0.49712643678160917</v>
      </c>
      <c r="I422" s="849">
        <v>173</v>
      </c>
      <c r="J422" s="849">
        <v>12</v>
      </c>
      <c r="K422" s="849">
        <v>2088</v>
      </c>
      <c r="L422" s="849">
        <v>1</v>
      </c>
      <c r="M422" s="849">
        <v>174</v>
      </c>
      <c r="N422" s="849">
        <v>10</v>
      </c>
      <c r="O422" s="849">
        <v>1740</v>
      </c>
      <c r="P422" s="837">
        <v>0.83333333333333337</v>
      </c>
      <c r="Q422" s="850">
        <v>174</v>
      </c>
    </row>
    <row r="423" spans="1:17" ht="14.4" customHeight="1" x14ac:dyDescent="0.3">
      <c r="A423" s="831" t="s">
        <v>7008</v>
      </c>
      <c r="B423" s="832" t="s">
        <v>6615</v>
      </c>
      <c r="C423" s="832" t="s">
        <v>4959</v>
      </c>
      <c r="D423" s="832" t="s">
        <v>6423</v>
      </c>
      <c r="E423" s="832" t="s">
        <v>6424</v>
      </c>
      <c r="F423" s="849">
        <v>1</v>
      </c>
      <c r="G423" s="849">
        <v>351</v>
      </c>
      <c r="H423" s="849"/>
      <c r="I423" s="849">
        <v>351</v>
      </c>
      <c r="J423" s="849"/>
      <c r="K423" s="849"/>
      <c r="L423" s="849"/>
      <c r="M423" s="849"/>
      <c r="N423" s="849">
        <v>1</v>
      </c>
      <c r="O423" s="849">
        <v>352</v>
      </c>
      <c r="P423" s="837"/>
      <c r="Q423" s="850">
        <v>352</v>
      </c>
    </row>
    <row r="424" spans="1:17" ht="14.4" customHeight="1" x14ac:dyDescent="0.3">
      <c r="A424" s="831" t="s">
        <v>7008</v>
      </c>
      <c r="B424" s="832" t="s">
        <v>6615</v>
      </c>
      <c r="C424" s="832" t="s">
        <v>4959</v>
      </c>
      <c r="D424" s="832" t="s">
        <v>3057</v>
      </c>
      <c r="E424" s="832" t="s">
        <v>7021</v>
      </c>
      <c r="F424" s="849">
        <v>1</v>
      </c>
      <c r="G424" s="849">
        <v>547</v>
      </c>
      <c r="H424" s="849">
        <v>0.4981785063752277</v>
      </c>
      <c r="I424" s="849">
        <v>547</v>
      </c>
      <c r="J424" s="849">
        <v>2</v>
      </c>
      <c r="K424" s="849">
        <v>1098</v>
      </c>
      <c r="L424" s="849">
        <v>1</v>
      </c>
      <c r="M424" s="849">
        <v>549</v>
      </c>
      <c r="N424" s="849">
        <v>5</v>
      </c>
      <c r="O424" s="849">
        <v>2745</v>
      </c>
      <c r="P424" s="837">
        <v>2.5</v>
      </c>
      <c r="Q424" s="850">
        <v>549</v>
      </c>
    </row>
    <row r="425" spans="1:17" ht="14.4" customHeight="1" x14ac:dyDescent="0.3">
      <c r="A425" s="831" t="s">
        <v>7008</v>
      </c>
      <c r="B425" s="832" t="s">
        <v>6615</v>
      </c>
      <c r="C425" s="832" t="s">
        <v>4959</v>
      </c>
      <c r="D425" s="832" t="s">
        <v>7022</v>
      </c>
      <c r="E425" s="832" t="s">
        <v>7023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1308</v>
      </c>
      <c r="P425" s="837"/>
      <c r="Q425" s="850">
        <v>654</v>
      </c>
    </row>
    <row r="426" spans="1:17" ht="14.4" customHeight="1" x14ac:dyDescent="0.3">
      <c r="A426" s="831" t="s">
        <v>7008</v>
      </c>
      <c r="B426" s="832" t="s">
        <v>6615</v>
      </c>
      <c r="C426" s="832" t="s">
        <v>4959</v>
      </c>
      <c r="D426" s="832" t="s">
        <v>7024</v>
      </c>
      <c r="E426" s="832" t="s">
        <v>7025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1308</v>
      </c>
      <c r="P426" s="837"/>
      <c r="Q426" s="850">
        <v>654</v>
      </c>
    </row>
    <row r="427" spans="1:17" ht="14.4" customHeight="1" x14ac:dyDescent="0.3">
      <c r="A427" s="831" t="s">
        <v>7008</v>
      </c>
      <c r="B427" s="832" t="s">
        <v>6615</v>
      </c>
      <c r="C427" s="832" t="s">
        <v>4959</v>
      </c>
      <c r="D427" s="832" t="s">
        <v>7026</v>
      </c>
      <c r="E427" s="832" t="s">
        <v>7027</v>
      </c>
      <c r="F427" s="849"/>
      <c r="G427" s="849"/>
      <c r="H427" s="849"/>
      <c r="I427" s="849"/>
      <c r="J427" s="849"/>
      <c r="K427" s="849"/>
      <c r="L427" s="849"/>
      <c r="M427" s="849"/>
      <c r="N427" s="849">
        <v>4</v>
      </c>
      <c r="O427" s="849">
        <v>2712</v>
      </c>
      <c r="P427" s="837"/>
      <c r="Q427" s="850">
        <v>678</v>
      </c>
    </row>
    <row r="428" spans="1:17" ht="14.4" customHeight="1" x14ac:dyDescent="0.3">
      <c r="A428" s="831" t="s">
        <v>7008</v>
      </c>
      <c r="B428" s="832" t="s">
        <v>6615</v>
      </c>
      <c r="C428" s="832" t="s">
        <v>4959</v>
      </c>
      <c r="D428" s="832" t="s">
        <v>7026</v>
      </c>
      <c r="E428" s="832" t="s">
        <v>7028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678</v>
      </c>
      <c r="P428" s="837"/>
      <c r="Q428" s="850">
        <v>678</v>
      </c>
    </row>
    <row r="429" spans="1:17" ht="14.4" customHeight="1" x14ac:dyDescent="0.3">
      <c r="A429" s="831" t="s">
        <v>7008</v>
      </c>
      <c r="B429" s="832" t="s">
        <v>6615</v>
      </c>
      <c r="C429" s="832" t="s">
        <v>4959</v>
      </c>
      <c r="D429" s="832" t="s">
        <v>7029</v>
      </c>
      <c r="E429" s="832" t="s">
        <v>7030</v>
      </c>
      <c r="F429" s="849">
        <v>1</v>
      </c>
      <c r="G429" s="849">
        <v>511</v>
      </c>
      <c r="H429" s="849">
        <v>0.99610136452241715</v>
      </c>
      <c r="I429" s="849">
        <v>511</v>
      </c>
      <c r="J429" s="849">
        <v>1</v>
      </c>
      <c r="K429" s="849">
        <v>513</v>
      </c>
      <c r="L429" s="849">
        <v>1</v>
      </c>
      <c r="M429" s="849">
        <v>513</v>
      </c>
      <c r="N429" s="849">
        <v>2</v>
      </c>
      <c r="O429" s="849">
        <v>1026</v>
      </c>
      <c r="P429" s="837">
        <v>2</v>
      </c>
      <c r="Q429" s="850">
        <v>513</v>
      </c>
    </row>
    <row r="430" spans="1:17" ht="14.4" customHeight="1" x14ac:dyDescent="0.3">
      <c r="A430" s="831" t="s">
        <v>7008</v>
      </c>
      <c r="B430" s="832" t="s">
        <v>6615</v>
      </c>
      <c r="C430" s="832" t="s">
        <v>4959</v>
      </c>
      <c r="D430" s="832" t="s">
        <v>7031</v>
      </c>
      <c r="E430" s="832" t="s">
        <v>7032</v>
      </c>
      <c r="F430" s="849">
        <v>1</v>
      </c>
      <c r="G430" s="849">
        <v>421</v>
      </c>
      <c r="H430" s="849">
        <v>0.99527186761229314</v>
      </c>
      <c r="I430" s="849">
        <v>421</v>
      </c>
      <c r="J430" s="849">
        <v>1</v>
      </c>
      <c r="K430" s="849">
        <v>423</v>
      </c>
      <c r="L430" s="849">
        <v>1</v>
      </c>
      <c r="M430" s="849">
        <v>423</v>
      </c>
      <c r="N430" s="849">
        <v>2</v>
      </c>
      <c r="O430" s="849">
        <v>846</v>
      </c>
      <c r="P430" s="837">
        <v>2</v>
      </c>
      <c r="Q430" s="850">
        <v>423</v>
      </c>
    </row>
    <row r="431" spans="1:17" ht="14.4" customHeight="1" x14ac:dyDescent="0.3">
      <c r="A431" s="831" t="s">
        <v>7008</v>
      </c>
      <c r="B431" s="832" t="s">
        <v>6615</v>
      </c>
      <c r="C431" s="832" t="s">
        <v>4959</v>
      </c>
      <c r="D431" s="832" t="s">
        <v>7033</v>
      </c>
      <c r="E431" s="832" t="s">
        <v>7034</v>
      </c>
      <c r="F431" s="849">
        <v>2</v>
      </c>
      <c r="G431" s="849">
        <v>694</v>
      </c>
      <c r="H431" s="849">
        <v>0.99426934097421205</v>
      </c>
      <c r="I431" s="849">
        <v>347</v>
      </c>
      <c r="J431" s="849">
        <v>2</v>
      </c>
      <c r="K431" s="849">
        <v>698</v>
      </c>
      <c r="L431" s="849">
        <v>1</v>
      </c>
      <c r="M431" s="849">
        <v>349</v>
      </c>
      <c r="N431" s="849">
        <v>3</v>
      </c>
      <c r="O431" s="849">
        <v>1047</v>
      </c>
      <c r="P431" s="837">
        <v>1.5</v>
      </c>
      <c r="Q431" s="850">
        <v>349</v>
      </c>
    </row>
    <row r="432" spans="1:17" ht="14.4" customHeight="1" x14ac:dyDescent="0.3">
      <c r="A432" s="831" t="s">
        <v>7008</v>
      </c>
      <c r="B432" s="832" t="s">
        <v>6615</v>
      </c>
      <c r="C432" s="832" t="s">
        <v>4959</v>
      </c>
      <c r="D432" s="832" t="s">
        <v>7033</v>
      </c>
      <c r="E432" s="832" t="s">
        <v>7035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349</v>
      </c>
      <c r="P432" s="837"/>
      <c r="Q432" s="850">
        <v>349</v>
      </c>
    </row>
    <row r="433" spans="1:17" ht="14.4" customHeight="1" x14ac:dyDescent="0.3">
      <c r="A433" s="831" t="s">
        <v>7008</v>
      </c>
      <c r="B433" s="832" t="s">
        <v>6615</v>
      </c>
      <c r="C433" s="832" t="s">
        <v>4959</v>
      </c>
      <c r="D433" s="832" t="s">
        <v>6287</v>
      </c>
      <c r="E433" s="832" t="s">
        <v>6288</v>
      </c>
      <c r="F433" s="849"/>
      <c r="G433" s="849"/>
      <c r="H433" s="849"/>
      <c r="I433" s="849"/>
      <c r="J433" s="849"/>
      <c r="K433" s="849"/>
      <c r="L433" s="849"/>
      <c r="M433" s="849"/>
      <c r="N433" s="849">
        <v>2</v>
      </c>
      <c r="O433" s="849">
        <v>442</v>
      </c>
      <c r="P433" s="837"/>
      <c r="Q433" s="850">
        <v>221</v>
      </c>
    </row>
    <row r="434" spans="1:17" ht="14.4" customHeight="1" x14ac:dyDescent="0.3">
      <c r="A434" s="831" t="s">
        <v>7008</v>
      </c>
      <c r="B434" s="832" t="s">
        <v>6615</v>
      </c>
      <c r="C434" s="832" t="s">
        <v>4959</v>
      </c>
      <c r="D434" s="832" t="s">
        <v>6289</v>
      </c>
      <c r="E434" s="832" t="s">
        <v>6290</v>
      </c>
      <c r="F434" s="849"/>
      <c r="G434" s="849"/>
      <c r="H434" s="849"/>
      <c r="I434" s="849"/>
      <c r="J434" s="849">
        <v>4</v>
      </c>
      <c r="K434" s="849">
        <v>2032</v>
      </c>
      <c r="L434" s="849">
        <v>1</v>
      </c>
      <c r="M434" s="849">
        <v>508</v>
      </c>
      <c r="N434" s="849">
        <v>4</v>
      </c>
      <c r="O434" s="849">
        <v>2032</v>
      </c>
      <c r="P434" s="837">
        <v>1</v>
      </c>
      <c r="Q434" s="850">
        <v>508</v>
      </c>
    </row>
    <row r="435" spans="1:17" ht="14.4" customHeight="1" x14ac:dyDescent="0.3">
      <c r="A435" s="831" t="s">
        <v>7008</v>
      </c>
      <c r="B435" s="832" t="s">
        <v>6615</v>
      </c>
      <c r="C435" s="832" t="s">
        <v>4959</v>
      </c>
      <c r="D435" s="832" t="s">
        <v>7036</v>
      </c>
      <c r="E435" s="832" t="s">
        <v>7037</v>
      </c>
      <c r="F435" s="849"/>
      <c r="G435" s="849"/>
      <c r="H435" s="849"/>
      <c r="I435" s="849"/>
      <c r="J435" s="849">
        <v>1</v>
      </c>
      <c r="K435" s="849">
        <v>111</v>
      </c>
      <c r="L435" s="849">
        <v>1</v>
      </c>
      <c r="M435" s="849">
        <v>111</v>
      </c>
      <c r="N435" s="849">
        <v>2</v>
      </c>
      <c r="O435" s="849">
        <v>222</v>
      </c>
      <c r="P435" s="837">
        <v>2</v>
      </c>
      <c r="Q435" s="850">
        <v>111</v>
      </c>
    </row>
    <row r="436" spans="1:17" ht="14.4" customHeight="1" x14ac:dyDescent="0.3">
      <c r="A436" s="831" t="s">
        <v>7008</v>
      </c>
      <c r="B436" s="832" t="s">
        <v>6615</v>
      </c>
      <c r="C436" s="832" t="s">
        <v>4959</v>
      </c>
      <c r="D436" s="832" t="s">
        <v>7038</v>
      </c>
      <c r="E436" s="832" t="s">
        <v>7039</v>
      </c>
      <c r="F436" s="849"/>
      <c r="G436" s="849"/>
      <c r="H436" s="849"/>
      <c r="I436" s="849"/>
      <c r="J436" s="849"/>
      <c r="K436" s="849"/>
      <c r="L436" s="849"/>
      <c r="M436" s="849"/>
      <c r="N436" s="849">
        <v>4</v>
      </c>
      <c r="O436" s="849">
        <v>1248</v>
      </c>
      <c r="P436" s="837"/>
      <c r="Q436" s="850">
        <v>312</v>
      </c>
    </row>
    <row r="437" spans="1:17" ht="14.4" customHeight="1" x14ac:dyDescent="0.3">
      <c r="A437" s="831" t="s">
        <v>7008</v>
      </c>
      <c r="B437" s="832" t="s">
        <v>6615</v>
      </c>
      <c r="C437" s="832" t="s">
        <v>4959</v>
      </c>
      <c r="D437" s="832" t="s">
        <v>6274</v>
      </c>
      <c r="E437" s="832" t="s">
        <v>6275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23</v>
      </c>
      <c r="P437" s="837"/>
      <c r="Q437" s="850">
        <v>23</v>
      </c>
    </row>
    <row r="438" spans="1:17" ht="14.4" customHeight="1" x14ac:dyDescent="0.3">
      <c r="A438" s="831" t="s">
        <v>7008</v>
      </c>
      <c r="B438" s="832" t="s">
        <v>6615</v>
      </c>
      <c r="C438" s="832" t="s">
        <v>4959</v>
      </c>
      <c r="D438" s="832" t="s">
        <v>6313</v>
      </c>
      <c r="E438" s="832" t="s">
        <v>6314</v>
      </c>
      <c r="F438" s="849">
        <v>29</v>
      </c>
      <c r="G438" s="849">
        <v>10121</v>
      </c>
      <c r="H438" s="849">
        <v>0.68850340136054422</v>
      </c>
      <c r="I438" s="849">
        <v>349</v>
      </c>
      <c r="J438" s="849">
        <v>42</v>
      </c>
      <c r="K438" s="849">
        <v>14700</v>
      </c>
      <c r="L438" s="849">
        <v>1</v>
      </c>
      <c r="M438" s="849">
        <v>350</v>
      </c>
      <c r="N438" s="849">
        <v>31</v>
      </c>
      <c r="O438" s="849">
        <v>10850</v>
      </c>
      <c r="P438" s="837">
        <v>0.73809523809523814</v>
      </c>
      <c r="Q438" s="850">
        <v>350</v>
      </c>
    </row>
    <row r="439" spans="1:17" ht="14.4" customHeight="1" x14ac:dyDescent="0.3">
      <c r="A439" s="831" t="s">
        <v>7008</v>
      </c>
      <c r="B439" s="832" t="s">
        <v>6615</v>
      </c>
      <c r="C439" s="832" t="s">
        <v>4959</v>
      </c>
      <c r="D439" s="832" t="s">
        <v>6464</v>
      </c>
      <c r="E439" s="832" t="s">
        <v>6465</v>
      </c>
      <c r="F439" s="849">
        <v>2</v>
      </c>
      <c r="G439" s="849">
        <v>296</v>
      </c>
      <c r="H439" s="849"/>
      <c r="I439" s="849">
        <v>148</v>
      </c>
      <c r="J439" s="849"/>
      <c r="K439" s="849"/>
      <c r="L439" s="849"/>
      <c r="M439" s="849"/>
      <c r="N439" s="849">
        <v>1</v>
      </c>
      <c r="O439" s="849">
        <v>149</v>
      </c>
      <c r="P439" s="837"/>
      <c r="Q439" s="850">
        <v>149</v>
      </c>
    </row>
    <row r="440" spans="1:17" ht="14.4" customHeight="1" x14ac:dyDescent="0.3">
      <c r="A440" s="831" t="s">
        <v>7008</v>
      </c>
      <c r="B440" s="832" t="s">
        <v>6615</v>
      </c>
      <c r="C440" s="832" t="s">
        <v>4959</v>
      </c>
      <c r="D440" s="832" t="s">
        <v>7040</v>
      </c>
      <c r="E440" s="832" t="s">
        <v>7041</v>
      </c>
      <c r="F440" s="849">
        <v>2</v>
      </c>
      <c r="G440" s="849">
        <v>414</v>
      </c>
      <c r="H440" s="849">
        <v>1.9808612440191387</v>
      </c>
      <c r="I440" s="849">
        <v>207</v>
      </c>
      <c r="J440" s="849">
        <v>1</v>
      </c>
      <c r="K440" s="849">
        <v>209</v>
      </c>
      <c r="L440" s="849">
        <v>1</v>
      </c>
      <c r="M440" s="849">
        <v>209</v>
      </c>
      <c r="N440" s="849">
        <v>9</v>
      </c>
      <c r="O440" s="849">
        <v>1881</v>
      </c>
      <c r="P440" s="837">
        <v>9</v>
      </c>
      <c r="Q440" s="850">
        <v>209</v>
      </c>
    </row>
    <row r="441" spans="1:17" ht="14.4" customHeight="1" x14ac:dyDescent="0.3">
      <c r="A441" s="831" t="s">
        <v>7008</v>
      </c>
      <c r="B441" s="832" t="s">
        <v>6615</v>
      </c>
      <c r="C441" s="832" t="s">
        <v>4959</v>
      </c>
      <c r="D441" s="832" t="s">
        <v>7042</v>
      </c>
      <c r="E441" s="832" t="s">
        <v>7043</v>
      </c>
      <c r="F441" s="849">
        <v>3</v>
      </c>
      <c r="G441" s="849">
        <v>117</v>
      </c>
      <c r="H441" s="849">
        <v>0.36562499999999998</v>
      </c>
      <c r="I441" s="849">
        <v>39</v>
      </c>
      <c r="J441" s="849">
        <v>8</v>
      </c>
      <c r="K441" s="849">
        <v>320</v>
      </c>
      <c r="L441" s="849">
        <v>1</v>
      </c>
      <c r="M441" s="849">
        <v>40</v>
      </c>
      <c r="N441" s="849">
        <v>8</v>
      </c>
      <c r="O441" s="849">
        <v>320</v>
      </c>
      <c r="P441" s="837">
        <v>1</v>
      </c>
      <c r="Q441" s="850">
        <v>40</v>
      </c>
    </row>
    <row r="442" spans="1:17" ht="14.4" customHeight="1" x14ac:dyDescent="0.3">
      <c r="A442" s="831" t="s">
        <v>7008</v>
      </c>
      <c r="B442" s="832" t="s">
        <v>6615</v>
      </c>
      <c r="C442" s="832" t="s">
        <v>4959</v>
      </c>
      <c r="D442" s="832" t="s">
        <v>6508</v>
      </c>
      <c r="E442" s="832" t="s">
        <v>6509</v>
      </c>
      <c r="F442" s="849">
        <v>11</v>
      </c>
      <c r="G442" s="849">
        <v>1870</v>
      </c>
      <c r="H442" s="849">
        <v>0.72904483430799216</v>
      </c>
      <c r="I442" s="849">
        <v>170</v>
      </c>
      <c r="J442" s="849">
        <v>15</v>
      </c>
      <c r="K442" s="849">
        <v>2565</v>
      </c>
      <c r="L442" s="849">
        <v>1</v>
      </c>
      <c r="M442" s="849">
        <v>171</v>
      </c>
      <c r="N442" s="849">
        <v>11</v>
      </c>
      <c r="O442" s="849">
        <v>1881</v>
      </c>
      <c r="P442" s="837">
        <v>0.73333333333333328</v>
      </c>
      <c r="Q442" s="850">
        <v>171</v>
      </c>
    </row>
    <row r="443" spans="1:17" ht="14.4" customHeight="1" x14ac:dyDescent="0.3">
      <c r="A443" s="831" t="s">
        <v>7008</v>
      </c>
      <c r="B443" s="832" t="s">
        <v>6615</v>
      </c>
      <c r="C443" s="832" t="s">
        <v>4959</v>
      </c>
      <c r="D443" s="832" t="s">
        <v>7044</v>
      </c>
      <c r="E443" s="832" t="s">
        <v>7045</v>
      </c>
      <c r="F443" s="849"/>
      <c r="G443" s="849"/>
      <c r="H443" s="849"/>
      <c r="I443" s="849"/>
      <c r="J443" s="849">
        <v>1</v>
      </c>
      <c r="K443" s="849">
        <v>690</v>
      </c>
      <c r="L443" s="849">
        <v>1</v>
      </c>
      <c r="M443" s="849">
        <v>690</v>
      </c>
      <c r="N443" s="849">
        <v>5</v>
      </c>
      <c r="O443" s="849">
        <v>3450</v>
      </c>
      <c r="P443" s="837">
        <v>5</v>
      </c>
      <c r="Q443" s="850">
        <v>690</v>
      </c>
    </row>
    <row r="444" spans="1:17" ht="14.4" customHeight="1" x14ac:dyDescent="0.3">
      <c r="A444" s="831" t="s">
        <v>7008</v>
      </c>
      <c r="B444" s="832" t="s">
        <v>6615</v>
      </c>
      <c r="C444" s="832" t="s">
        <v>4959</v>
      </c>
      <c r="D444" s="832" t="s">
        <v>7046</v>
      </c>
      <c r="E444" s="832" t="s">
        <v>7047</v>
      </c>
      <c r="F444" s="849">
        <v>5</v>
      </c>
      <c r="G444" s="849">
        <v>1740</v>
      </c>
      <c r="H444" s="849">
        <v>2.4857142857142858</v>
      </c>
      <c r="I444" s="849">
        <v>348</v>
      </c>
      <c r="J444" s="849">
        <v>2</v>
      </c>
      <c r="K444" s="849">
        <v>700</v>
      </c>
      <c r="L444" s="849">
        <v>1</v>
      </c>
      <c r="M444" s="849">
        <v>350</v>
      </c>
      <c r="N444" s="849">
        <v>5</v>
      </c>
      <c r="O444" s="849">
        <v>1750</v>
      </c>
      <c r="P444" s="837">
        <v>2.5</v>
      </c>
      <c r="Q444" s="850">
        <v>350</v>
      </c>
    </row>
    <row r="445" spans="1:17" ht="14.4" customHeight="1" x14ac:dyDescent="0.3">
      <c r="A445" s="831" t="s">
        <v>7008</v>
      </c>
      <c r="B445" s="832" t="s">
        <v>6615</v>
      </c>
      <c r="C445" s="832" t="s">
        <v>4959</v>
      </c>
      <c r="D445" s="832" t="s">
        <v>6531</v>
      </c>
      <c r="E445" s="832" t="s">
        <v>6532</v>
      </c>
      <c r="F445" s="849">
        <v>11</v>
      </c>
      <c r="G445" s="849">
        <v>1903</v>
      </c>
      <c r="H445" s="849">
        <v>0.78119868637110013</v>
      </c>
      <c r="I445" s="849">
        <v>173</v>
      </c>
      <c r="J445" s="849">
        <v>14</v>
      </c>
      <c r="K445" s="849">
        <v>2436</v>
      </c>
      <c r="L445" s="849">
        <v>1</v>
      </c>
      <c r="M445" s="849">
        <v>174</v>
      </c>
      <c r="N445" s="849">
        <v>11</v>
      </c>
      <c r="O445" s="849">
        <v>1914</v>
      </c>
      <c r="P445" s="837">
        <v>0.7857142857142857</v>
      </c>
      <c r="Q445" s="850">
        <v>174</v>
      </c>
    </row>
    <row r="446" spans="1:17" ht="14.4" customHeight="1" x14ac:dyDescent="0.3">
      <c r="A446" s="831" t="s">
        <v>7008</v>
      </c>
      <c r="B446" s="832" t="s">
        <v>6615</v>
      </c>
      <c r="C446" s="832" t="s">
        <v>4959</v>
      </c>
      <c r="D446" s="832" t="s">
        <v>7048</v>
      </c>
      <c r="E446" s="832" t="s">
        <v>7049</v>
      </c>
      <c r="F446" s="849"/>
      <c r="G446" s="849"/>
      <c r="H446" s="849"/>
      <c r="I446" s="849"/>
      <c r="J446" s="849"/>
      <c r="K446" s="849"/>
      <c r="L446" s="849"/>
      <c r="M446" s="849"/>
      <c r="N446" s="849">
        <v>8</v>
      </c>
      <c r="O446" s="849">
        <v>3208</v>
      </c>
      <c r="P446" s="837"/>
      <c r="Q446" s="850">
        <v>401</v>
      </c>
    </row>
    <row r="447" spans="1:17" ht="14.4" customHeight="1" x14ac:dyDescent="0.3">
      <c r="A447" s="831" t="s">
        <v>7008</v>
      </c>
      <c r="B447" s="832" t="s">
        <v>6615</v>
      </c>
      <c r="C447" s="832" t="s">
        <v>4959</v>
      </c>
      <c r="D447" s="832" t="s">
        <v>7050</v>
      </c>
      <c r="E447" s="832" t="s">
        <v>7051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1308</v>
      </c>
      <c r="P447" s="837"/>
      <c r="Q447" s="850">
        <v>654</v>
      </c>
    </row>
    <row r="448" spans="1:17" ht="14.4" customHeight="1" x14ac:dyDescent="0.3">
      <c r="A448" s="831" t="s">
        <v>7008</v>
      </c>
      <c r="B448" s="832" t="s">
        <v>6615</v>
      </c>
      <c r="C448" s="832" t="s">
        <v>4959</v>
      </c>
      <c r="D448" s="832" t="s">
        <v>7052</v>
      </c>
      <c r="E448" s="832" t="s">
        <v>7053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1308</v>
      </c>
      <c r="P448" s="837"/>
      <c r="Q448" s="850">
        <v>654</v>
      </c>
    </row>
    <row r="449" spans="1:17" ht="14.4" customHeight="1" x14ac:dyDescent="0.3">
      <c r="A449" s="831" t="s">
        <v>7008</v>
      </c>
      <c r="B449" s="832" t="s">
        <v>6615</v>
      </c>
      <c r="C449" s="832" t="s">
        <v>4959</v>
      </c>
      <c r="D449" s="832" t="s">
        <v>7054</v>
      </c>
      <c r="E449" s="832" t="s">
        <v>7055</v>
      </c>
      <c r="F449" s="849">
        <v>1</v>
      </c>
      <c r="G449" s="849">
        <v>692</v>
      </c>
      <c r="H449" s="849">
        <v>0.99711815561959649</v>
      </c>
      <c r="I449" s="849">
        <v>692</v>
      </c>
      <c r="J449" s="849">
        <v>1</v>
      </c>
      <c r="K449" s="849">
        <v>694</v>
      </c>
      <c r="L449" s="849">
        <v>1</v>
      </c>
      <c r="M449" s="849">
        <v>694</v>
      </c>
      <c r="N449" s="849">
        <v>2</v>
      </c>
      <c r="O449" s="849">
        <v>1388</v>
      </c>
      <c r="P449" s="837">
        <v>2</v>
      </c>
      <c r="Q449" s="850">
        <v>694</v>
      </c>
    </row>
    <row r="450" spans="1:17" ht="14.4" customHeight="1" x14ac:dyDescent="0.3">
      <c r="A450" s="831" t="s">
        <v>7008</v>
      </c>
      <c r="B450" s="832" t="s">
        <v>6615</v>
      </c>
      <c r="C450" s="832" t="s">
        <v>4959</v>
      </c>
      <c r="D450" s="832" t="s">
        <v>7056</v>
      </c>
      <c r="E450" s="832" t="s">
        <v>7057</v>
      </c>
      <c r="F450" s="849"/>
      <c r="G450" s="849"/>
      <c r="H450" s="849"/>
      <c r="I450" s="849"/>
      <c r="J450" s="849"/>
      <c r="K450" s="849"/>
      <c r="L450" s="849"/>
      <c r="M450" s="849"/>
      <c r="N450" s="849">
        <v>4</v>
      </c>
      <c r="O450" s="849">
        <v>2712</v>
      </c>
      <c r="P450" s="837"/>
      <c r="Q450" s="850">
        <v>678</v>
      </c>
    </row>
    <row r="451" spans="1:17" ht="14.4" customHeight="1" x14ac:dyDescent="0.3">
      <c r="A451" s="831" t="s">
        <v>7008</v>
      </c>
      <c r="B451" s="832" t="s">
        <v>6615</v>
      </c>
      <c r="C451" s="832" t="s">
        <v>4959</v>
      </c>
      <c r="D451" s="832" t="s">
        <v>7056</v>
      </c>
      <c r="E451" s="832" t="s">
        <v>7058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678</v>
      </c>
      <c r="P451" s="837"/>
      <c r="Q451" s="850">
        <v>678</v>
      </c>
    </row>
    <row r="452" spans="1:17" ht="14.4" customHeight="1" x14ac:dyDescent="0.3">
      <c r="A452" s="831" t="s">
        <v>7008</v>
      </c>
      <c r="B452" s="832" t="s">
        <v>6615</v>
      </c>
      <c r="C452" s="832" t="s">
        <v>4959</v>
      </c>
      <c r="D452" s="832" t="s">
        <v>7059</v>
      </c>
      <c r="E452" s="832" t="s">
        <v>7060</v>
      </c>
      <c r="F452" s="849">
        <v>1</v>
      </c>
      <c r="G452" s="849">
        <v>475</v>
      </c>
      <c r="H452" s="849">
        <v>0.49790356394129981</v>
      </c>
      <c r="I452" s="849">
        <v>475</v>
      </c>
      <c r="J452" s="849">
        <v>2</v>
      </c>
      <c r="K452" s="849">
        <v>954</v>
      </c>
      <c r="L452" s="849">
        <v>1</v>
      </c>
      <c r="M452" s="849">
        <v>477</v>
      </c>
      <c r="N452" s="849">
        <v>4</v>
      </c>
      <c r="O452" s="849">
        <v>1908</v>
      </c>
      <c r="P452" s="837">
        <v>2</v>
      </c>
      <c r="Q452" s="850">
        <v>477</v>
      </c>
    </row>
    <row r="453" spans="1:17" ht="14.4" customHeight="1" x14ac:dyDescent="0.3">
      <c r="A453" s="831" t="s">
        <v>7008</v>
      </c>
      <c r="B453" s="832" t="s">
        <v>6615</v>
      </c>
      <c r="C453" s="832" t="s">
        <v>4959</v>
      </c>
      <c r="D453" s="832" t="s">
        <v>7061</v>
      </c>
      <c r="E453" s="832" t="s">
        <v>7062</v>
      </c>
      <c r="F453" s="849">
        <v>1</v>
      </c>
      <c r="G453" s="849">
        <v>289</v>
      </c>
      <c r="H453" s="849">
        <v>0.99312714776632305</v>
      </c>
      <c r="I453" s="849">
        <v>289</v>
      </c>
      <c r="J453" s="849">
        <v>1</v>
      </c>
      <c r="K453" s="849">
        <v>291</v>
      </c>
      <c r="L453" s="849">
        <v>1</v>
      </c>
      <c r="M453" s="849">
        <v>291</v>
      </c>
      <c r="N453" s="849">
        <v>2</v>
      </c>
      <c r="O453" s="849">
        <v>582</v>
      </c>
      <c r="P453" s="837">
        <v>2</v>
      </c>
      <c r="Q453" s="850">
        <v>291</v>
      </c>
    </row>
    <row r="454" spans="1:17" ht="14.4" customHeight="1" x14ac:dyDescent="0.3">
      <c r="A454" s="831" t="s">
        <v>7008</v>
      </c>
      <c r="B454" s="832" t="s">
        <v>6615</v>
      </c>
      <c r="C454" s="832" t="s">
        <v>4959</v>
      </c>
      <c r="D454" s="832" t="s">
        <v>7063</v>
      </c>
      <c r="E454" s="832" t="s">
        <v>7064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814</v>
      </c>
      <c r="P454" s="837"/>
      <c r="Q454" s="850">
        <v>814</v>
      </c>
    </row>
    <row r="455" spans="1:17" ht="14.4" customHeight="1" x14ac:dyDescent="0.3">
      <c r="A455" s="831" t="s">
        <v>7008</v>
      </c>
      <c r="B455" s="832" t="s">
        <v>6615</v>
      </c>
      <c r="C455" s="832" t="s">
        <v>4959</v>
      </c>
      <c r="D455" s="832" t="s">
        <v>7065</v>
      </c>
      <c r="E455" s="832" t="s">
        <v>7066</v>
      </c>
      <c r="F455" s="849">
        <v>6</v>
      </c>
      <c r="G455" s="849">
        <v>1002</v>
      </c>
      <c r="H455" s="849">
        <v>0.49702380952380953</v>
      </c>
      <c r="I455" s="849">
        <v>167</v>
      </c>
      <c r="J455" s="849">
        <v>12</v>
      </c>
      <c r="K455" s="849">
        <v>2016</v>
      </c>
      <c r="L455" s="849">
        <v>1</v>
      </c>
      <c r="M455" s="849">
        <v>168</v>
      </c>
      <c r="N455" s="849">
        <v>10</v>
      </c>
      <c r="O455" s="849">
        <v>1680</v>
      </c>
      <c r="P455" s="837">
        <v>0.83333333333333337</v>
      </c>
      <c r="Q455" s="850">
        <v>168</v>
      </c>
    </row>
    <row r="456" spans="1:17" ht="14.4" customHeight="1" x14ac:dyDescent="0.3">
      <c r="A456" s="831" t="s">
        <v>7008</v>
      </c>
      <c r="B456" s="832" t="s">
        <v>6615</v>
      </c>
      <c r="C456" s="832" t="s">
        <v>4959</v>
      </c>
      <c r="D456" s="832" t="s">
        <v>7067</v>
      </c>
      <c r="E456" s="832" t="s">
        <v>7068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1148</v>
      </c>
      <c r="P456" s="837"/>
      <c r="Q456" s="850">
        <v>574</v>
      </c>
    </row>
    <row r="457" spans="1:17" ht="14.4" customHeight="1" x14ac:dyDescent="0.3">
      <c r="A457" s="831" t="s">
        <v>7008</v>
      </c>
      <c r="B457" s="832" t="s">
        <v>6615</v>
      </c>
      <c r="C457" s="832" t="s">
        <v>4959</v>
      </c>
      <c r="D457" s="832" t="s">
        <v>7069</v>
      </c>
      <c r="E457" s="832" t="s">
        <v>7070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2798</v>
      </c>
      <c r="P457" s="837"/>
      <c r="Q457" s="850">
        <v>1399</v>
      </c>
    </row>
    <row r="458" spans="1:17" ht="14.4" customHeight="1" x14ac:dyDescent="0.3">
      <c r="A458" s="831" t="s">
        <v>7008</v>
      </c>
      <c r="B458" s="832" t="s">
        <v>6615</v>
      </c>
      <c r="C458" s="832" t="s">
        <v>4959</v>
      </c>
      <c r="D458" s="832" t="s">
        <v>7071</v>
      </c>
      <c r="E458" s="832" t="s">
        <v>7072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1022</v>
      </c>
      <c r="P458" s="837"/>
      <c r="Q458" s="850">
        <v>1022</v>
      </c>
    </row>
    <row r="459" spans="1:17" ht="14.4" customHeight="1" x14ac:dyDescent="0.3">
      <c r="A459" s="831" t="s">
        <v>7008</v>
      </c>
      <c r="B459" s="832" t="s">
        <v>6615</v>
      </c>
      <c r="C459" s="832" t="s">
        <v>4959</v>
      </c>
      <c r="D459" s="832" t="s">
        <v>7073</v>
      </c>
      <c r="E459" s="832" t="s">
        <v>7074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380</v>
      </c>
      <c r="P459" s="837"/>
      <c r="Q459" s="850">
        <v>190</v>
      </c>
    </row>
    <row r="460" spans="1:17" ht="14.4" customHeight="1" x14ac:dyDescent="0.3">
      <c r="A460" s="831" t="s">
        <v>7008</v>
      </c>
      <c r="B460" s="832" t="s">
        <v>6615</v>
      </c>
      <c r="C460" s="832" t="s">
        <v>4959</v>
      </c>
      <c r="D460" s="832" t="s">
        <v>7075</v>
      </c>
      <c r="E460" s="832" t="s">
        <v>7076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814</v>
      </c>
      <c r="P460" s="837"/>
      <c r="Q460" s="850">
        <v>814</v>
      </c>
    </row>
    <row r="461" spans="1:17" ht="14.4" customHeight="1" x14ac:dyDescent="0.3">
      <c r="A461" s="831" t="s">
        <v>7008</v>
      </c>
      <c r="B461" s="832" t="s">
        <v>6615</v>
      </c>
      <c r="C461" s="832" t="s">
        <v>4959</v>
      </c>
      <c r="D461" s="832" t="s">
        <v>7077</v>
      </c>
      <c r="E461" s="832" t="s">
        <v>7078</v>
      </c>
      <c r="F461" s="849"/>
      <c r="G461" s="849"/>
      <c r="H461" s="849"/>
      <c r="I461" s="849"/>
      <c r="J461" s="849"/>
      <c r="K461" s="849"/>
      <c r="L461" s="849"/>
      <c r="M461" s="849"/>
      <c r="N461" s="849">
        <v>4</v>
      </c>
      <c r="O461" s="849">
        <v>1040</v>
      </c>
      <c r="P461" s="837"/>
      <c r="Q461" s="850">
        <v>260</v>
      </c>
    </row>
    <row r="462" spans="1:17" ht="14.4" customHeight="1" x14ac:dyDescent="0.3">
      <c r="A462" s="831" t="s">
        <v>7008</v>
      </c>
      <c r="B462" s="832" t="s">
        <v>6615</v>
      </c>
      <c r="C462" s="832" t="s">
        <v>4959</v>
      </c>
      <c r="D462" s="832" t="s">
        <v>7079</v>
      </c>
      <c r="E462" s="832" t="s">
        <v>7080</v>
      </c>
      <c r="F462" s="849">
        <v>1</v>
      </c>
      <c r="G462" s="849">
        <v>251</v>
      </c>
      <c r="H462" s="849"/>
      <c r="I462" s="849">
        <v>251</v>
      </c>
      <c r="J462" s="849"/>
      <c r="K462" s="849"/>
      <c r="L462" s="849"/>
      <c r="M462" s="849"/>
      <c r="N462" s="849">
        <v>1</v>
      </c>
      <c r="O462" s="849">
        <v>253</v>
      </c>
      <c r="P462" s="837"/>
      <c r="Q462" s="850">
        <v>253</v>
      </c>
    </row>
    <row r="463" spans="1:17" ht="14.4" customHeight="1" x14ac:dyDescent="0.3">
      <c r="A463" s="831" t="s">
        <v>7008</v>
      </c>
      <c r="B463" s="832" t="s">
        <v>6615</v>
      </c>
      <c r="C463" s="832" t="s">
        <v>4959</v>
      </c>
      <c r="D463" s="832" t="s">
        <v>7081</v>
      </c>
      <c r="E463" s="832" t="s">
        <v>7082</v>
      </c>
      <c r="F463" s="849">
        <v>1</v>
      </c>
      <c r="G463" s="849">
        <v>423</v>
      </c>
      <c r="H463" s="849"/>
      <c r="I463" s="849">
        <v>423</v>
      </c>
      <c r="J463" s="849"/>
      <c r="K463" s="849"/>
      <c r="L463" s="849"/>
      <c r="M463" s="849"/>
      <c r="N463" s="849">
        <v>1</v>
      </c>
      <c r="O463" s="849">
        <v>424</v>
      </c>
      <c r="P463" s="837"/>
      <c r="Q463" s="850">
        <v>424</v>
      </c>
    </row>
    <row r="464" spans="1:17" ht="14.4" customHeight="1" x14ac:dyDescent="0.3">
      <c r="A464" s="831" t="s">
        <v>7083</v>
      </c>
      <c r="B464" s="832" t="s">
        <v>6271</v>
      </c>
      <c r="C464" s="832" t="s">
        <v>4959</v>
      </c>
      <c r="D464" s="832" t="s">
        <v>6289</v>
      </c>
      <c r="E464" s="832" t="s">
        <v>6290</v>
      </c>
      <c r="F464" s="849">
        <v>1</v>
      </c>
      <c r="G464" s="849">
        <v>503</v>
      </c>
      <c r="H464" s="849"/>
      <c r="I464" s="849">
        <v>503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7083</v>
      </c>
      <c r="B465" s="832" t="s">
        <v>6271</v>
      </c>
      <c r="C465" s="832" t="s">
        <v>4959</v>
      </c>
      <c r="D465" s="832" t="s">
        <v>7084</v>
      </c>
      <c r="E465" s="832" t="s">
        <v>7085</v>
      </c>
      <c r="F465" s="849"/>
      <c r="G465" s="849"/>
      <c r="H465" s="849"/>
      <c r="I465" s="849"/>
      <c r="J465" s="849">
        <v>1</v>
      </c>
      <c r="K465" s="849">
        <v>12793</v>
      </c>
      <c r="L465" s="849">
        <v>1</v>
      </c>
      <c r="M465" s="849">
        <v>12793</v>
      </c>
      <c r="N465" s="849"/>
      <c r="O465" s="849"/>
      <c r="P465" s="837"/>
      <c r="Q465" s="850"/>
    </row>
    <row r="466" spans="1:17" ht="14.4" customHeight="1" x14ac:dyDescent="0.3">
      <c r="A466" s="831" t="s">
        <v>7083</v>
      </c>
      <c r="B466" s="832" t="s">
        <v>6271</v>
      </c>
      <c r="C466" s="832" t="s">
        <v>4959</v>
      </c>
      <c r="D466" s="832" t="s">
        <v>7086</v>
      </c>
      <c r="E466" s="832" t="s">
        <v>7087</v>
      </c>
      <c r="F466" s="849">
        <v>1</v>
      </c>
      <c r="G466" s="849">
        <v>6284</v>
      </c>
      <c r="H466" s="849"/>
      <c r="I466" s="849">
        <v>6284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7083</v>
      </c>
      <c r="B467" s="832" t="s">
        <v>6271</v>
      </c>
      <c r="C467" s="832" t="s">
        <v>4959</v>
      </c>
      <c r="D467" s="832" t="s">
        <v>6276</v>
      </c>
      <c r="E467" s="832" t="s">
        <v>6277</v>
      </c>
      <c r="F467" s="849">
        <v>1</v>
      </c>
      <c r="G467" s="849">
        <v>1268</v>
      </c>
      <c r="H467" s="849"/>
      <c r="I467" s="849">
        <v>1268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7083</v>
      </c>
      <c r="B468" s="832" t="s">
        <v>6271</v>
      </c>
      <c r="C468" s="832" t="s">
        <v>4959</v>
      </c>
      <c r="D468" s="832" t="s">
        <v>6924</v>
      </c>
      <c r="E468" s="832" t="s">
        <v>6925</v>
      </c>
      <c r="F468" s="849"/>
      <c r="G468" s="849"/>
      <c r="H468" s="849"/>
      <c r="I468" s="849"/>
      <c r="J468" s="849">
        <v>2</v>
      </c>
      <c r="K468" s="849">
        <v>19506</v>
      </c>
      <c r="L468" s="849">
        <v>1</v>
      </c>
      <c r="M468" s="849">
        <v>9753</v>
      </c>
      <c r="N468" s="849"/>
      <c r="O468" s="849"/>
      <c r="P468" s="837"/>
      <c r="Q468" s="850"/>
    </row>
    <row r="469" spans="1:17" ht="14.4" customHeight="1" x14ac:dyDescent="0.3">
      <c r="A469" s="831" t="s">
        <v>7083</v>
      </c>
      <c r="B469" s="832" t="s">
        <v>6271</v>
      </c>
      <c r="C469" s="832" t="s">
        <v>4959</v>
      </c>
      <c r="D469" s="832" t="s">
        <v>6250</v>
      </c>
      <c r="E469" s="832" t="s">
        <v>6251</v>
      </c>
      <c r="F469" s="849">
        <v>1</v>
      </c>
      <c r="G469" s="849">
        <v>170</v>
      </c>
      <c r="H469" s="849"/>
      <c r="I469" s="849">
        <v>170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thickBot="1" x14ac:dyDescent="0.35">
      <c r="A470" s="839" t="s">
        <v>7083</v>
      </c>
      <c r="B470" s="840" t="s">
        <v>6271</v>
      </c>
      <c r="C470" s="840" t="s">
        <v>4959</v>
      </c>
      <c r="D470" s="840" t="s">
        <v>7088</v>
      </c>
      <c r="E470" s="840" t="s">
        <v>7089</v>
      </c>
      <c r="F470" s="851"/>
      <c r="G470" s="851"/>
      <c r="H470" s="851"/>
      <c r="I470" s="851"/>
      <c r="J470" s="851">
        <v>1</v>
      </c>
      <c r="K470" s="851">
        <v>0</v>
      </c>
      <c r="L470" s="851"/>
      <c r="M470" s="851">
        <v>0</v>
      </c>
      <c r="N470" s="851"/>
      <c r="O470" s="851"/>
      <c r="P470" s="845"/>
      <c r="Q47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2067</v>
      </c>
      <c r="D3" s="193">
        <f>SUBTOTAL(9,D6:D1048576)</f>
        <v>1978</v>
      </c>
      <c r="E3" s="193">
        <f>SUBTOTAL(9,E6:E1048576)</f>
        <v>1987</v>
      </c>
      <c r="F3" s="194">
        <f>IF(OR(E3=0,D3=0),"",E3/D3)</f>
        <v>1.0045500505561173</v>
      </c>
      <c r="G3" s="388">
        <f>SUBTOTAL(9,G6:G1048576)</f>
        <v>49795.347400000013</v>
      </c>
      <c r="H3" s="389">
        <f>SUBTOTAL(9,H6:H1048576)</f>
        <v>47860.488699999987</v>
      </c>
      <c r="I3" s="389">
        <f>SUBTOTAL(9,I6:I1048576)</f>
        <v>47077.534840000008</v>
      </c>
      <c r="J3" s="194">
        <f>IF(OR(I3=0,H3=0),"",I3/H3)</f>
        <v>0.98364091380454333</v>
      </c>
      <c r="K3" s="388">
        <f>SUBTOTAL(9,K6:K1048576)</f>
        <v>17492</v>
      </c>
      <c r="L3" s="389">
        <f>SUBTOTAL(9,L6:L1048576)</f>
        <v>16791</v>
      </c>
      <c r="M3" s="389">
        <f>SUBTOTAL(9,M6:M1048576)</f>
        <v>16326</v>
      </c>
      <c r="N3" s="195">
        <f>IF(OR(M3=0,E3=0),"",M3*1000/E3)</f>
        <v>8216.406643180675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2016</v>
      </c>
      <c r="E5" s="1005">
        <v>2017</v>
      </c>
      <c r="F5" s="1006" t="s">
        <v>2</v>
      </c>
      <c r="G5" s="1016">
        <v>2015</v>
      </c>
      <c r="H5" s="1005">
        <v>2016</v>
      </c>
      <c r="I5" s="1005">
        <v>2017</v>
      </c>
      <c r="J5" s="1006" t="s">
        <v>2</v>
      </c>
      <c r="K5" s="1016">
        <v>2015</v>
      </c>
      <c r="L5" s="1005">
        <v>2016</v>
      </c>
      <c r="M5" s="1005">
        <v>2017</v>
      </c>
      <c r="N5" s="1017" t="s">
        <v>92</v>
      </c>
    </row>
    <row r="6" spans="1:14" ht="14.4" customHeight="1" x14ac:dyDescent="0.3">
      <c r="A6" s="999" t="s">
        <v>6035</v>
      </c>
      <c r="B6" s="1002" t="s">
        <v>7091</v>
      </c>
      <c r="C6" s="1007">
        <v>432</v>
      </c>
      <c r="D6" s="1008">
        <v>348</v>
      </c>
      <c r="E6" s="1008">
        <v>304</v>
      </c>
      <c r="F6" s="1013">
        <v>0.87356321839080464</v>
      </c>
      <c r="G6" s="1007">
        <v>12431.577400000006</v>
      </c>
      <c r="H6" s="1008">
        <v>10021.341000000002</v>
      </c>
      <c r="I6" s="1008">
        <v>8752.9301200000009</v>
      </c>
      <c r="J6" s="1013">
        <v>0.87342902711323755</v>
      </c>
      <c r="K6" s="1007">
        <v>4752</v>
      </c>
      <c r="L6" s="1008">
        <v>3828</v>
      </c>
      <c r="M6" s="1008">
        <v>3344</v>
      </c>
      <c r="N6" s="1018">
        <v>11000</v>
      </c>
    </row>
    <row r="7" spans="1:14" ht="14.4" customHeight="1" x14ac:dyDescent="0.3">
      <c r="A7" s="1000" t="s">
        <v>6061</v>
      </c>
      <c r="B7" s="1003" t="s">
        <v>7091</v>
      </c>
      <c r="C7" s="1009">
        <v>904</v>
      </c>
      <c r="D7" s="1010">
        <v>944</v>
      </c>
      <c r="E7" s="1010">
        <v>887</v>
      </c>
      <c r="F7" s="1014">
        <v>0.9396186440677966</v>
      </c>
      <c r="G7" s="1009">
        <v>22764.324000000008</v>
      </c>
      <c r="H7" s="1010">
        <v>23765.506799999996</v>
      </c>
      <c r="I7" s="1010">
        <v>22386.783000000003</v>
      </c>
      <c r="J7" s="1014">
        <v>0.94198634972934836</v>
      </c>
      <c r="K7" s="1009">
        <v>8136</v>
      </c>
      <c r="L7" s="1010">
        <v>8496</v>
      </c>
      <c r="M7" s="1010">
        <v>7983</v>
      </c>
      <c r="N7" s="1019">
        <v>9000</v>
      </c>
    </row>
    <row r="8" spans="1:14" ht="14.4" customHeight="1" x14ac:dyDescent="0.3">
      <c r="A8" s="1000" t="s">
        <v>6056</v>
      </c>
      <c r="B8" s="1003" t="s">
        <v>7091</v>
      </c>
      <c r="C8" s="1009">
        <v>635</v>
      </c>
      <c r="D8" s="1010">
        <v>619</v>
      </c>
      <c r="E8" s="1010">
        <v>684</v>
      </c>
      <c r="F8" s="1014">
        <v>1.1050080775444264</v>
      </c>
      <c r="G8" s="1009">
        <v>13703.7588</v>
      </c>
      <c r="H8" s="1010">
        <v>13356.251799999995</v>
      </c>
      <c r="I8" s="1010">
        <v>14779.832200000003</v>
      </c>
      <c r="J8" s="1014">
        <v>1.1065853220886424</v>
      </c>
      <c r="K8" s="1009">
        <v>4445</v>
      </c>
      <c r="L8" s="1010">
        <v>4333</v>
      </c>
      <c r="M8" s="1010">
        <v>4788</v>
      </c>
      <c r="N8" s="1019">
        <v>7000</v>
      </c>
    </row>
    <row r="9" spans="1:14" ht="14.4" customHeight="1" x14ac:dyDescent="0.3">
      <c r="A9" s="1000" t="s">
        <v>6037</v>
      </c>
      <c r="B9" s="1003" t="s">
        <v>7091</v>
      </c>
      <c r="C9" s="1009">
        <v>72</v>
      </c>
      <c r="D9" s="1010">
        <v>67</v>
      </c>
      <c r="E9" s="1010">
        <v>101</v>
      </c>
      <c r="F9" s="1014">
        <v>1.5074626865671641</v>
      </c>
      <c r="G9" s="1009">
        <v>770.92560000000026</v>
      </c>
      <c r="H9" s="1010">
        <v>717.38909999999987</v>
      </c>
      <c r="I9" s="1010">
        <v>1084.0546400000003</v>
      </c>
      <c r="J9" s="1014">
        <v>1.5111111111111117</v>
      </c>
      <c r="K9" s="1009">
        <v>144</v>
      </c>
      <c r="L9" s="1010">
        <v>134</v>
      </c>
      <c r="M9" s="1010">
        <v>202</v>
      </c>
      <c r="N9" s="1019">
        <v>2000</v>
      </c>
    </row>
    <row r="10" spans="1:14" ht="14.4" customHeight="1" x14ac:dyDescent="0.3">
      <c r="A10" s="1000" t="s">
        <v>6058</v>
      </c>
      <c r="B10" s="1003" t="s">
        <v>7091</v>
      </c>
      <c r="C10" s="1009">
        <v>6</v>
      </c>
      <c r="D10" s="1010"/>
      <c r="E10" s="1010">
        <v>7</v>
      </c>
      <c r="F10" s="1014"/>
      <c r="G10" s="1009">
        <v>36.050400000000003</v>
      </c>
      <c r="H10" s="1010"/>
      <c r="I10" s="1010">
        <v>49.4024</v>
      </c>
      <c r="J10" s="1014"/>
      <c r="K10" s="1009">
        <v>6</v>
      </c>
      <c r="L10" s="1010"/>
      <c r="M10" s="1010">
        <v>7</v>
      </c>
      <c r="N10" s="1019">
        <v>1000</v>
      </c>
    </row>
    <row r="11" spans="1:14" ht="14.4" customHeight="1" thickBot="1" x14ac:dyDescent="0.35">
      <c r="A11" s="1001" t="s">
        <v>6054</v>
      </c>
      <c r="B11" s="1004" t="s">
        <v>7091</v>
      </c>
      <c r="C11" s="1011">
        <v>18</v>
      </c>
      <c r="D11" s="1012"/>
      <c r="E11" s="1012">
        <v>4</v>
      </c>
      <c r="F11" s="1015"/>
      <c r="G11" s="1011">
        <v>88.711199999999977</v>
      </c>
      <c r="H11" s="1012"/>
      <c r="I11" s="1012">
        <v>24.53248</v>
      </c>
      <c r="J11" s="1015"/>
      <c r="K11" s="1011">
        <v>9</v>
      </c>
      <c r="L11" s="1012"/>
      <c r="M11" s="1012">
        <v>2</v>
      </c>
      <c r="N11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2017-10-25T11:51:05Z</dcterms:modified>
</cp:coreProperties>
</file>